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theme/themeOverride17.xml" ContentType="application/vnd.openxmlformats-officedocument.themeOverride+xml"/>
  <Override PartName="/xl/charts/chart105.xml" ContentType="application/vnd.openxmlformats-officedocument.drawingml.chart+xml"/>
  <Override PartName="/xl/drawings/drawing27.xml" ContentType="application/vnd.openxmlformats-officedocument.drawing+xml"/>
  <Override PartName="/xl/charts/chart106.xml" ContentType="application/vnd.openxmlformats-officedocument.drawingml.chart+xml"/>
  <Override PartName="/xl/charts/chart101.xml" ContentType="application/vnd.openxmlformats-officedocument.drawingml.chart+xml"/>
  <Override PartName="/xl/drawings/drawing26.xml" ContentType="application/vnd.openxmlformats-officedocument.drawing+xml"/>
  <Override PartName="/xl/drawings/drawing25.xml" ContentType="application/vnd.openxmlformats-officedocument.drawing+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theme/themeOverride16.xml" ContentType="application/vnd.openxmlformats-officedocument.themeOverride+xml"/>
  <Override PartName="/xl/charts/chart100.xml" ContentType="application/vnd.openxmlformats-officedocument.drawingml.chart+xml"/>
  <Override PartName="/xl/theme/themeOverride18.xml" ContentType="application/vnd.openxmlformats-officedocument.themeOverride+xml"/>
  <Override PartName="/xl/charts/chart107.xml" ContentType="application/vnd.openxmlformats-officedocument.drawingml.chart+xml"/>
  <Override PartName="/xl/charts/chart108.xml" ContentType="application/vnd.openxmlformats-officedocument.drawingml.chart+xml"/>
  <Override PartName="/xl/drawings/drawing31.xml" ContentType="application/vnd.openxmlformats-officedocument.drawing+xml"/>
  <Override PartName="/xl/charts/chart116.xml" ContentType="application/vnd.openxmlformats-officedocument.drawingml.chart+xml"/>
  <Override PartName="/xl/charts/chart117.xml" ContentType="application/vnd.openxmlformats-officedocument.drawingml.chart+xml"/>
  <Override PartName="/xl/worksheets/sheet3.xml" ContentType="application/vnd.openxmlformats-officedocument.spreadsheetml.worksheet+xml"/>
  <Override PartName="/xl/worksheets/sheet2.xml" ContentType="application/vnd.openxmlformats-officedocument.spreadsheetml.worksheet+xml"/>
  <Override PartName="/xl/charts/chart115.xml" ContentType="application/vnd.openxmlformats-officedocument.drawingml.chart+xml"/>
  <Override PartName="/xl/charts/chart114.xml" ContentType="application/vnd.openxmlformats-officedocument.drawingml.chart+xml"/>
  <Override PartName="/xl/charts/chart113.xml" ContentType="application/vnd.openxmlformats-officedocument.drawingml.chart+xml"/>
  <Override PartName="/xl/drawings/drawing28.xml" ContentType="application/vnd.openxmlformats-officedocument.drawing+xml"/>
  <Override PartName="/xl/charts/chart109.xml" ContentType="application/vnd.openxmlformats-officedocument.drawingml.chart+xml"/>
  <Override PartName="/xl/charts/chart110.xml" ContentType="application/vnd.openxmlformats-officedocument.drawingml.chart+xml"/>
  <Override PartName="/xl/drawings/drawing29.xml" ContentType="application/vnd.openxmlformats-officedocument.drawing+xml"/>
  <Override PartName="/xl/charts/chart111.xml" ContentType="application/vnd.openxmlformats-officedocument.drawingml.chart+xml"/>
  <Override PartName="/xl/charts/chart112.xml" ContentType="application/vnd.openxmlformats-officedocument.drawingml.chart+xml"/>
  <Override PartName="/xl/drawings/drawing30.xml" ContentType="application/vnd.openxmlformats-officedocument.drawing+xml"/>
  <Override PartName="/xl/theme/themeOverride15.xml" ContentType="application/vnd.openxmlformats-officedocument.themeOverride+xml"/>
  <Override PartName="/xl/charts/chart9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theme/themeOverride12.xml" ContentType="application/vnd.openxmlformats-officedocument.themeOverride+xml"/>
  <Override PartName="/xl/charts/chart80.xml" ContentType="application/vnd.openxmlformats-officedocument.drawingml.chart+xml"/>
  <Override PartName="/xl/drawings/drawing22.xml" ContentType="application/vnd.openxmlformats-officedocument.drawing+xml"/>
  <Override PartName="/xl/drawings/drawing21.xml" ContentType="application/vnd.openxmlformats-officedocument.drawing+xml"/>
  <Override PartName="/xl/charts/chart75.xml" ContentType="application/vnd.openxmlformats-officedocument.drawingml.chart+xml"/>
  <Override PartName="/xl/drawings/drawing20.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worksheets/sheet1.xml" ContentType="application/vnd.openxmlformats-officedocument.spreadsheetml.worksheet+xml"/>
  <Override PartName="/xl/theme/themeOverride11.xml" ContentType="application/vnd.openxmlformats-officedocument.themeOverride+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90.xml" ContentType="application/vnd.openxmlformats-officedocument.drawingml.chart+xml"/>
  <Override PartName="/xl/drawings/drawing24.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theme/themeOverride14.xml" ContentType="application/vnd.openxmlformats-officedocument.themeOverride+xml"/>
  <Override PartName="/xl/charts/chart89.xml" ContentType="application/vnd.openxmlformats-officedocument.drawingml.chart+xml"/>
  <Override PartName="/xl/charts/chart88.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theme/themeOverride13.xml" ContentType="application/vnd.openxmlformats-officedocument.themeOverride+xml"/>
  <Override PartName="/xl/drawings/drawing23.xml" ContentType="application/vnd.openxmlformats-officedocument.drawing+xml"/>
  <Override PartName="/xl/charts/chart86.xml" ContentType="application/vnd.openxmlformats-officedocument.drawingml.chart+xml"/>
  <Override PartName="/xl/charts/chart87.xml" ContentType="application/vnd.openxmlformats-officedocument.drawingml.chart+xml"/>
  <Override PartName="/xl/charts/chart70.xml" ContentType="application/vnd.openxmlformats-officedocument.drawingml.chart+xml"/>
  <Override PartName="/xl/charts/chart74.xml" ContentType="application/vnd.openxmlformats-officedocument.drawingml.chart+xml"/>
  <Override PartName="/xl/charts/chart6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theme/themeOverride1.xml" ContentType="application/vnd.openxmlformats-officedocument.themeOverride+xml"/>
  <Override PartName="/xl/charts/chart13.xml" ContentType="application/vnd.openxmlformats-officedocument.drawingml.chart+xml"/>
  <Override PartName="/xl/theme/themeOverride2.xml" ContentType="application/vnd.openxmlformats-officedocument.themeOverride+xml"/>
  <Override PartName="/xl/drawings/drawing7.xml" ContentType="application/vnd.openxmlformats-officedocument.drawing+xml"/>
  <Override PartName="/xl/charts/chart9.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0.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23.xml" ContentType="application/vnd.openxmlformats-officedocument.drawingml.chart+xml"/>
  <Override PartName="/xl/charts/chart22.xml" ContentType="application/vnd.openxmlformats-officedocument.drawingml.chart+xml"/>
  <Override PartName="/xl/charts/chart21.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theme/themeOverride3.xml" ContentType="application/vnd.openxmlformats-officedocument.themeOverride+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xml" ContentType="application/vnd.openxmlformats-officedocument.drawingml.chart+xml"/>
  <Override PartName="/xl/charts/chart1.xml" ContentType="application/vnd.openxmlformats-officedocument.drawingml.chart+xml"/>
  <Override PartName="/xl/drawings/drawing2.xml" ContentType="application/vnd.openxmlformats-officedocument.drawing+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charts/chart30.xml" ContentType="application/vnd.openxmlformats-officedocument.drawingml.chart+xml"/>
  <Override PartName="/xl/theme/themeOverride10.xml" ContentType="application/vnd.openxmlformats-officedocument.themeOverride+xml"/>
  <Override PartName="/xl/charts/chart68.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theme/themeOverride7.xml" ContentType="application/vnd.openxmlformats-officedocument.themeOverride+xml"/>
  <Override PartName="/xl/charts/chart55.xml" ContentType="application/vnd.openxmlformats-officedocument.drawingml.chart+xml"/>
  <Override PartName="/xl/drawings/drawing16.xml" ContentType="application/vnd.openxmlformats-officedocument.drawing+xml"/>
  <Override PartName="/xl/charts/chart50.xml" ContentType="application/vnd.openxmlformats-officedocument.drawingml.chart+xml"/>
  <Override PartName="/xl/drawings/drawing15.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31.xml" ContentType="application/vnd.openxmlformats-officedocument.drawingml.chart+xml"/>
  <Override PartName="/xl/charts/chart49.xml" ContentType="application/vnd.openxmlformats-officedocument.drawingml.chart+xml"/>
  <Override PartName="/xl/theme/themeOverride6.xml" ContentType="application/vnd.openxmlformats-officedocument.themeOverride+xml"/>
  <Override PartName="/xl/drawings/drawing17.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64.xml" ContentType="application/vnd.openxmlformats-officedocument.drawingml.chart+xml"/>
  <Override PartName="/xl/theme/themeOverride9.xml" ContentType="application/vnd.openxmlformats-officedocument.themeOverride+xml"/>
  <Override PartName="/xl/charts/chart65.xml" ContentType="application/vnd.openxmlformats-officedocument.drawingml.chart+xml"/>
  <Override PartName="/xl/drawings/drawing19.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3.xml" ContentType="application/vnd.openxmlformats-officedocument.drawingml.chart+xml"/>
  <Override PartName="/xl/charts/chart62.xml" ContentType="application/vnd.openxmlformats-officedocument.drawingml.chart+xml"/>
  <Override PartName="/xl/charts/chart61.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theme/themeOverride8.xml" ContentType="application/vnd.openxmlformats-officedocument.themeOverride+xml"/>
  <Override PartName="/xl/charts/chart60.xml" ContentType="application/vnd.openxmlformats-officedocument.drawingml.chart+xml"/>
  <Override PartName="/xl/drawings/drawing18.xml" ContentType="application/vnd.openxmlformats-officedocument.drawing+xml"/>
  <Override PartName="/xl/charts/chart45.xml" ContentType="application/vnd.openxmlformats-officedocument.drawingml.chart+xml"/>
  <Override PartName="/xl/charts/chart48.xml" ContentType="application/vnd.openxmlformats-officedocument.drawingml.chart+xml"/>
  <Override PartName="/xl/charts/chart44.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3.xml" ContentType="application/vnd.openxmlformats-officedocument.drawing+xml"/>
  <Override PartName="/xl/charts/chart35.xml" ContentType="application/vnd.openxmlformats-officedocument.drawingml.chart+xml"/>
  <Override PartName="/xl/charts/chart34.xml" ContentType="application/vnd.openxmlformats-officedocument.drawingml.chart+xml"/>
  <Override PartName="/xl/drawings/drawing11.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2.xml" ContentType="application/vnd.openxmlformats-officedocument.drawing+xml"/>
  <Override PartName="/xl/theme/themeOverride4.xml" ContentType="application/vnd.openxmlformats-officedocument.themeOverride+xml"/>
  <Override PartName="/xl/theme/themeOverride5.xml" ContentType="application/vnd.openxmlformats-officedocument.themeOverride+xml"/>
  <Override PartName="/xl/charts/chart42.xml" ContentType="application/vnd.openxmlformats-officedocument.drawingml.chart+xml"/>
  <Override PartName="/xl/charts/chart41.xml" ContentType="application/vnd.openxmlformats-officedocument.drawingml.chart+xml"/>
  <Override PartName="/xl/charts/chart43.xml" ContentType="application/vnd.openxmlformats-officedocument.drawingml.chart+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24226"/>
  <mc:AlternateContent xmlns:mc="http://schemas.openxmlformats.org/markup-compatibility/2006">
    <mc:Choice Requires="x15">
      <x15ac:absPath xmlns:x15ac="http://schemas.microsoft.com/office/spreadsheetml/2010/11/ac" url="S:\NOVÁ STATISTIKA\Zprávy TEPLO\Čtvrtletní zprávy TEPLO\2021\III._čtvrtletí_2021_teplo\v1\"/>
    </mc:Choice>
  </mc:AlternateContent>
  <xr:revisionPtr revIDLastSave="0" documentId="13_ncr:1_{1625A49E-19C9-4A61-80F2-EA9EC69B44B0}" xr6:coauthVersionLast="36" xr6:coauthVersionMax="47" xr10:uidLastSave="{00000000-0000-0000-0000-000000000000}"/>
  <bookViews>
    <workbookView xWindow="-120" yWindow="-120" windowWidth="29040" windowHeight="15840" tabRatio="959" xr2:uid="{00000000-000D-0000-FFFF-FFFF00000000}"/>
  </bookViews>
  <sheets>
    <sheet name="Titulní" sheetId="195" r:id="rId1"/>
    <sheet name="Obsah" sheetId="190" r:id="rId2"/>
    <sheet name="Úvod" sheetId="191" r:id="rId3"/>
    <sheet name="1" sheetId="186" r:id="rId4"/>
    <sheet name="2" sheetId="192" r:id="rId5"/>
    <sheet name="3" sheetId="7" r:id="rId6"/>
    <sheet name="4.1" sheetId="128" r:id="rId7"/>
    <sheet name="4.2" sheetId="127" r:id="rId8"/>
    <sheet name="4.3" sheetId="132" r:id="rId9"/>
    <sheet name="5.1" sheetId="53" r:id="rId10"/>
    <sheet name="5.2" sheetId="131" r:id="rId11"/>
    <sheet name="5.3" sheetId="130" r:id="rId12"/>
    <sheet name="5.4" sheetId="147" r:id="rId13"/>
    <sheet name="6" sheetId="77" r:id="rId14"/>
    <sheet name="7.1" sheetId="129" r:id="rId15"/>
    <sheet name="7.2" sheetId="57" r:id="rId16"/>
    <sheet name="8.1" sheetId="146" r:id="rId17"/>
    <sheet name="8.2" sheetId="168" r:id="rId18"/>
    <sheet name="8.3" sheetId="169" r:id="rId19"/>
    <sheet name="8.4" sheetId="170" r:id="rId20"/>
    <sheet name="8.5" sheetId="171" r:id="rId21"/>
    <sheet name="8.6" sheetId="172" r:id="rId22"/>
    <sheet name="8.7" sheetId="173" r:id="rId23"/>
    <sheet name="8.8" sheetId="174" r:id="rId24"/>
    <sheet name="8.9" sheetId="175" r:id="rId25"/>
    <sheet name="8.10" sheetId="176" r:id="rId26"/>
    <sheet name="8.11" sheetId="177" r:id="rId27"/>
    <sheet name="8.12" sheetId="178" r:id="rId28"/>
    <sheet name="8.13" sheetId="179" r:id="rId29"/>
    <sheet name="8.14" sheetId="180" r:id="rId30"/>
    <sheet name="9" sheetId="161" r:id="rId31"/>
    <sheet name="10.1" sheetId="189" r:id="rId32"/>
    <sheet name="10.2" sheetId="188" r:id="rId33"/>
    <sheet name="10.3" sheetId="163" r:id="rId34"/>
    <sheet name="10.4" sheetId="194" r:id="rId35"/>
    <sheet name="10.5" sheetId="167" r:id="rId36"/>
  </sheets>
  <definedNames>
    <definedName name="Datum_OTE">"2. 5. 2017"</definedName>
    <definedName name="_xlnm.Print_Area" localSheetId="3">'1'!$A$1:$B$40</definedName>
    <definedName name="_xlnm.Print_Area" localSheetId="31">'10.1'!$A$1:$L$34</definedName>
    <definedName name="_xlnm.Print_Area" localSheetId="34">'10.4'!$A$1:$L$48</definedName>
    <definedName name="_xlnm.Print_Area" localSheetId="16">'8.1'!$A$1:$I$46</definedName>
    <definedName name="_xlnm.Print_Area" localSheetId="25">'8.10'!$A$1:$I$47</definedName>
    <definedName name="_xlnm.Print_Area" localSheetId="26">'8.11'!$A$1:$I$47</definedName>
    <definedName name="_xlnm.Print_Area" localSheetId="27">'8.12'!$A$1:$I$47</definedName>
    <definedName name="_xlnm.Print_Area" localSheetId="28">'8.13'!$A$1:$I$47</definedName>
    <definedName name="_xlnm.Print_Area" localSheetId="29">'8.14'!$A$1:$I$47</definedName>
    <definedName name="_xlnm.Print_Area" localSheetId="17">'8.2'!$A$1:$I$47</definedName>
    <definedName name="_xlnm.Print_Area" localSheetId="18">'8.3'!$A$1:$I$47</definedName>
    <definedName name="_xlnm.Print_Area" localSheetId="19">'8.4'!$A$1:$I$47</definedName>
    <definedName name="_xlnm.Print_Area" localSheetId="20">'8.5'!$A$1:$I$47</definedName>
    <definedName name="_xlnm.Print_Area" localSheetId="21">'8.6'!$A$1:$I$47</definedName>
    <definedName name="_xlnm.Print_Area" localSheetId="22">'8.7'!$A$1:$I$47</definedName>
    <definedName name="_xlnm.Print_Area" localSheetId="23">'8.8'!$A$1:$I$47</definedName>
    <definedName name="_xlnm.Print_Area" localSheetId="24">'8.9'!$A$1:$I$47</definedName>
    <definedName name="_xlnm.Print_Area" localSheetId="30">'9'!$A$1:$M$45</definedName>
    <definedName name="_xlnm.Print_Area" localSheetId="0">Titulní!$A$1:$B$2</definedName>
  </definedNames>
  <calcPr calcId="191029"/>
</workbook>
</file>

<file path=xl/calcChain.xml><?xml version="1.0" encoding="utf-8"?>
<calcChain xmlns="http://schemas.openxmlformats.org/spreadsheetml/2006/main">
  <c r="F12" i="189" l="1"/>
  <c r="F21" i="194"/>
  <c r="F5" i="189" l="1"/>
  <c r="F13" i="194"/>
  <c r="F5" i="194" l="1"/>
  <c r="N14" i="188" l="1"/>
  <c r="N7" i="188"/>
  <c r="F15" i="189"/>
  <c r="F8" i="189"/>
  <c r="F4" i="194" l="1"/>
  <c r="F20" i="194" l="1"/>
  <c r="F12" i="194"/>
  <c r="L1" i="194"/>
  <c r="L1" i="189" l="1"/>
  <c r="N1" i="188"/>
  <c r="C4" i="167"/>
  <c r="F13" i="189" l="1"/>
  <c r="H6" i="189"/>
  <c r="H7" i="189" s="1"/>
  <c r="F6" i="189"/>
  <c r="N12" i="188"/>
  <c r="N11" i="188"/>
  <c r="N5" i="188"/>
  <c r="N4" i="188"/>
  <c r="F7" i="189" l="1"/>
  <c r="N6" i="188"/>
  <c r="F14" i="189"/>
  <c r="N13" i="188"/>
  <c r="M1" i="167"/>
  <c r="K1" i="163"/>
  <c r="M1" i="161"/>
  <c r="I1" i="180"/>
  <c r="I1" i="179"/>
  <c r="I1" i="178"/>
  <c r="I1" i="177"/>
  <c r="I1" i="176"/>
  <c r="I1" i="175"/>
  <c r="I1" i="174"/>
  <c r="I1" i="173"/>
  <c r="I1" i="172"/>
  <c r="I1" i="171"/>
  <c r="I1" i="170"/>
  <c r="I1" i="169"/>
  <c r="I1" i="168"/>
  <c r="I1" i="146"/>
  <c r="J1" i="57"/>
  <c r="N1" i="129"/>
  <c r="M1" i="77"/>
  <c r="M1" i="147"/>
  <c r="P1" i="130"/>
  <c r="N1" i="131"/>
  <c r="N1" i="53"/>
  <c r="P1" i="132"/>
  <c r="N1" i="127"/>
  <c r="N1" i="128"/>
  <c r="K27" i="146" l="1"/>
  <c r="T4" i="161" l="1"/>
  <c r="S4" i="161"/>
  <c r="R4" i="161"/>
  <c r="Q4" i="161"/>
  <c r="P4" i="161"/>
  <c r="O4" i="161"/>
  <c r="K34" i="180" l="1"/>
  <c r="K33" i="180"/>
  <c r="K32" i="180"/>
  <c r="K31" i="180"/>
  <c r="K30" i="180"/>
  <c r="K29" i="180"/>
  <c r="K28" i="180"/>
  <c r="K27" i="180"/>
  <c r="K25" i="180"/>
  <c r="K24" i="180"/>
  <c r="K23" i="180"/>
  <c r="K22" i="180"/>
  <c r="K21" i="180"/>
  <c r="K20" i="180"/>
  <c r="K19" i="180"/>
  <c r="K18" i="180"/>
  <c r="K17" i="180"/>
  <c r="K16" i="180"/>
  <c r="K15" i="180"/>
  <c r="K14" i="180"/>
  <c r="K13" i="180"/>
  <c r="K12" i="180"/>
  <c r="K11" i="180"/>
  <c r="K10" i="180"/>
  <c r="K34" i="179"/>
  <c r="K33" i="179"/>
  <c r="K32" i="179"/>
  <c r="K31" i="179"/>
  <c r="K30" i="179"/>
  <c r="K29" i="179"/>
  <c r="K28" i="179"/>
  <c r="K27" i="179"/>
  <c r="K25" i="179"/>
  <c r="K24" i="179"/>
  <c r="K23" i="179"/>
  <c r="K22" i="179"/>
  <c r="K21" i="179"/>
  <c r="K20" i="179"/>
  <c r="K19" i="179"/>
  <c r="K18" i="179"/>
  <c r="K17" i="179"/>
  <c r="K16" i="179"/>
  <c r="K15" i="179"/>
  <c r="K14" i="179"/>
  <c r="K13" i="179"/>
  <c r="K12" i="179"/>
  <c r="K11" i="179"/>
  <c r="K10" i="179"/>
  <c r="K35" i="178"/>
  <c r="K34" i="178"/>
  <c r="K33" i="178"/>
  <c r="K32" i="178"/>
  <c r="K31" i="178"/>
  <c r="K30" i="178"/>
  <c r="K29" i="178"/>
  <c r="K28" i="178"/>
  <c r="K25" i="178"/>
  <c r="K24" i="178"/>
  <c r="K23" i="178"/>
  <c r="K22" i="178"/>
  <c r="K21" i="178"/>
  <c r="K20" i="178"/>
  <c r="K19" i="178"/>
  <c r="K18" i="178"/>
  <c r="K17" i="178"/>
  <c r="K16" i="178"/>
  <c r="K15" i="178"/>
  <c r="K14" i="178"/>
  <c r="K13" i="178"/>
  <c r="K12" i="178"/>
  <c r="K11" i="178"/>
  <c r="K10" i="178"/>
  <c r="K34" i="177"/>
  <c r="K33" i="177"/>
  <c r="K32" i="177"/>
  <c r="K31" i="177"/>
  <c r="K30" i="177"/>
  <c r="K29" i="177"/>
  <c r="K28" i="177"/>
  <c r="K27" i="177"/>
  <c r="K25" i="177"/>
  <c r="K24" i="177"/>
  <c r="K23" i="177"/>
  <c r="K22" i="177"/>
  <c r="K21" i="177"/>
  <c r="K20" i="177"/>
  <c r="K19" i="177"/>
  <c r="K18" i="177"/>
  <c r="K17" i="177"/>
  <c r="K16" i="177"/>
  <c r="K15" i="177"/>
  <c r="K14" i="177"/>
  <c r="K13" i="177"/>
  <c r="K12" i="177"/>
  <c r="K11" i="177"/>
  <c r="K10" i="177"/>
  <c r="K35" i="176"/>
  <c r="K34" i="176"/>
  <c r="K33" i="176"/>
  <c r="K32" i="176"/>
  <c r="K31" i="176"/>
  <c r="K30" i="176"/>
  <c r="K29" i="176"/>
  <c r="K28" i="176"/>
  <c r="K25" i="176"/>
  <c r="K24" i="176"/>
  <c r="K23" i="176"/>
  <c r="K22" i="176"/>
  <c r="K21" i="176"/>
  <c r="K20" i="176"/>
  <c r="K19" i="176"/>
  <c r="K18" i="176"/>
  <c r="K17" i="176"/>
  <c r="K16" i="176"/>
  <c r="K15" i="176"/>
  <c r="K14" i="176"/>
  <c r="K13" i="176"/>
  <c r="K12" i="176"/>
  <c r="K11" i="176"/>
  <c r="K10" i="176"/>
  <c r="K34" i="175"/>
  <c r="K33" i="175"/>
  <c r="K32" i="175"/>
  <c r="K31" i="175"/>
  <c r="K30" i="175"/>
  <c r="K29" i="175"/>
  <c r="K28" i="175"/>
  <c r="K27" i="175"/>
  <c r="K25" i="175"/>
  <c r="K24" i="175"/>
  <c r="K23" i="175"/>
  <c r="K22" i="175"/>
  <c r="K21" i="175"/>
  <c r="K20" i="175"/>
  <c r="K19" i="175"/>
  <c r="K18" i="175"/>
  <c r="K17" i="175"/>
  <c r="K16" i="175"/>
  <c r="K15" i="175"/>
  <c r="K14" i="175"/>
  <c r="K13" i="175"/>
  <c r="K12" i="175"/>
  <c r="K11" i="175"/>
  <c r="K10" i="175"/>
  <c r="K34" i="173"/>
  <c r="K33" i="173"/>
  <c r="K32" i="173"/>
  <c r="K31" i="173"/>
  <c r="K30" i="173"/>
  <c r="K29" i="173"/>
  <c r="K28" i="173"/>
  <c r="K27" i="173"/>
  <c r="K25" i="173"/>
  <c r="K24" i="173"/>
  <c r="K23" i="173"/>
  <c r="K22" i="173"/>
  <c r="K21" i="173"/>
  <c r="K20" i="173"/>
  <c r="K19" i="173"/>
  <c r="K18" i="173"/>
  <c r="K17" i="173"/>
  <c r="K16" i="173"/>
  <c r="K15" i="173"/>
  <c r="K14" i="173"/>
  <c r="K13" i="173"/>
  <c r="K12" i="173"/>
  <c r="K11" i="173"/>
  <c r="K10" i="173"/>
  <c r="K35" i="172"/>
  <c r="K34" i="172"/>
  <c r="K33" i="172"/>
  <c r="K32" i="172"/>
  <c r="K31" i="172"/>
  <c r="K30" i="172"/>
  <c r="K29" i="172"/>
  <c r="K28" i="172"/>
  <c r="K25" i="172"/>
  <c r="K24" i="172"/>
  <c r="K23" i="172"/>
  <c r="K22" i="172"/>
  <c r="K21" i="172"/>
  <c r="K20" i="172"/>
  <c r="K19" i="172"/>
  <c r="K18" i="172"/>
  <c r="K17" i="172"/>
  <c r="K16" i="172"/>
  <c r="K15" i="172"/>
  <c r="K14" i="172"/>
  <c r="K13" i="172"/>
  <c r="K12" i="172"/>
  <c r="K11" i="172"/>
  <c r="K10" i="172"/>
  <c r="K34" i="171"/>
  <c r="K33" i="171"/>
  <c r="K32" i="171"/>
  <c r="K31" i="171"/>
  <c r="K30" i="171"/>
  <c r="K29" i="171"/>
  <c r="K28" i="171"/>
  <c r="K27" i="171"/>
  <c r="K25" i="171"/>
  <c r="K24" i="171"/>
  <c r="K23" i="171"/>
  <c r="K22" i="171"/>
  <c r="K21" i="171"/>
  <c r="K20" i="171"/>
  <c r="K19" i="171"/>
  <c r="K18" i="171"/>
  <c r="K17" i="171"/>
  <c r="K16" i="171"/>
  <c r="K15" i="171"/>
  <c r="K14" i="171"/>
  <c r="K13" i="171"/>
  <c r="K12" i="171"/>
  <c r="K11" i="171"/>
  <c r="K10" i="171"/>
  <c r="K34" i="170"/>
  <c r="K33" i="170"/>
  <c r="K32" i="170"/>
  <c r="K31" i="170"/>
  <c r="K30" i="170"/>
  <c r="K29" i="170"/>
  <c r="K28" i="170"/>
  <c r="K27" i="170"/>
  <c r="K25" i="170"/>
  <c r="K24" i="170"/>
  <c r="K23" i="170"/>
  <c r="K22" i="170"/>
  <c r="K21" i="170"/>
  <c r="K20" i="170"/>
  <c r="K19" i="170"/>
  <c r="K18" i="170"/>
  <c r="K17" i="170"/>
  <c r="K16" i="170"/>
  <c r="K15" i="170"/>
  <c r="K14" i="170"/>
  <c r="K13" i="170"/>
  <c r="K12" i="170"/>
  <c r="K11" i="170"/>
  <c r="K10" i="170"/>
  <c r="K34" i="169"/>
  <c r="K33" i="169"/>
  <c r="K32" i="169"/>
  <c r="K31" i="169"/>
  <c r="K30" i="169"/>
  <c r="K29" i="169"/>
  <c r="K28" i="169"/>
  <c r="K27" i="169"/>
  <c r="K25" i="169"/>
  <c r="K24" i="169"/>
  <c r="K23" i="169"/>
  <c r="K22" i="169"/>
  <c r="K21" i="169"/>
  <c r="K20" i="169"/>
  <c r="K19" i="169"/>
  <c r="K18" i="169"/>
  <c r="K17" i="169"/>
  <c r="K16" i="169"/>
  <c r="K15" i="169"/>
  <c r="K14" i="169"/>
  <c r="K13" i="169"/>
  <c r="K12" i="169"/>
  <c r="K11" i="169"/>
  <c r="K10" i="169"/>
  <c r="K34" i="168"/>
  <c r="K33" i="168"/>
  <c r="K32" i="168"/>
  <c r="K31" i="168"/>
  <c r="K30" i="168"/>
  <c r="K29" i="168"/>
  <c r="K28" i="168"/>
  <c r="K27" i="168"/>
  <c r="K25" i="168"/>
  <c r="K24" i="168"/>
  <c r="K23" i="168"/>
  <c r="K22" i="168"/>
  <c r="K21" i="168"/>
  <c r="K20" i="168"/>
  <c r="K19" i="168"/>
  <c r="K18" i="168"/>
  <c r="K17" i="168"/>
  <c r="K16" i="168"/>
  <c r="K15" i="168"/>
  <c r="K14" i="168"/>
  <c r="K13" i="168"/>
  <c r="K12" i="168"/>
  <c r="K11" i="168"/>
  <c r="K10" i="168"/>
  <c r="K36" i="146"/>
  <c r="K35" i="146"/>
  <c r="K34" i="146"/>
  <c r="K33" i="146"/>
  <c r="K32" i="146"/>
  <c r="K31" i="146"/>
  <c r="K30" i="146"/>
  <c r="K29" i="146"/>
  <c r="K26" i="146"/>
  <c r="K25" i="146"/>
  <c r="K24" i="146"/>
  <c r="K23" i="146"/>
  <c r="K22" i="146"/>
  <c r="K21" i="146"/>
  <c r="K20" i="146"/>
  <c r="K19" i="146"/>
  <c r="K18" i="146"/>
  <c r="K17" i="146"/>
  <c r="K16" i="146"/>
  <c r="K15" i="146"/>
  <c r="K14" i="146"/>
  <c r="K13" i="146"/>
  <c r="K12" i="146"/>
  <c r="K11" i="146"/>
  <c r="K25" i="174"/>
  <c r="K28" i="174"/>
  <c r="K29" i="174"/>
  <c r="K30" i="174"/>
  <c r="K31" i="174"/>
  <c r="K32" i="174"/>
  <c r="K33" i="174"/>
  <c r="K34" i="174"/>
  <c r="K27" i="174"/>
  <c r="K11" i="174"/>
  <c r="K12" i="174"/>
  <c r="K13" i="174"/>
  <c r="K14" i="174"/>
  <c r="K15" i="174"/>
  <c r="K16" i="174"/>
  <c r="K17" i="174"/>
  <c r="K18" i="174"/>
  <c r="K19" i="174"/>
  <c r="K20" i="174"/>
  <c r="K21" i="174"/>
  <c r="K22" i="174"/>
  <c r="K23" i="174"/>
  <c r="K24" i="174"/>
  <c r="K10" i="174"/>
  <c r="C24" i="163" l="1"/>
  <c r="I24" i="163"/>
  <c r="I4" i="163" l="1"/>
  <c r="C4" i="163" l="1"/>
  <c r="A23" i="7" l="1"/>
  <c r="A21" i="7" l="1"/>
  <c r="A20" i="7"/>
  <c r="A18" i="7" l="1"/>
  <c r="A22" i="7" l="1"/>
  <c r="A19" i="7" l="1"/>
  <c r="B9" i="167" l="1"/>
  <c r="D9" i="167" s="1"/>
  <c r="B13" i="167"/>
  <c r="D13" i="167" s="1"/>
  <c r="B12" i="167"/>
  <c r="D12" i="167" s="1"/>
  <c r="B17" i="167"/>
  <c r="B10" i="167"/>
  <c r="D10" i="167" s="1"/>
  <c r="B6" i="167"/>
  <c r="B11" i="167"/>
  <c r="B15" i="167"/>
  <c r="B5" i="167"/>
  <c r="B7" i="167"/>
  <c r="B19" i="167"/>
  <c r="B14" i="167"/>
  <c r="B16" i="167"/>
  <c r="B18" i="167"/>
  <c r="D18" i="167" s="1"/>
  <c r="B8" i="167"/>
  <c r="D8" i="167" s="1"/>
  <c r="B20" i="167"/>
  <c r="D7" i="167" l="1"/>
  <c r="E7" i="167"/>
  <c r="E14" i="167"/>
  <c r="D14" i="167"/>
  <c r="D20" i="167"/>
  <c r="E20" i="167"/>
  <c r="D6" i="167"/>
  <c r="E6" i="167"/>
  <c r="D15" i="167"/>
  <c r="E15" i="167"/>
  <c r="D19" i="167"/>
  <c r="E19" i="167"/>
  <c r="D17" i="167"/>
  <c r="E17" i="167"/>
  <c r="E5" i="167"/>
  <c r="B4" i="167"/>
  <c r="D5" i="167"/>
  <c r="E16" i="167"/>
  <c r="D16" i="167"/>
  <c r="E11" i="167"/>
  <c r="D11" i="167"/>
  <c r="D4" i="167" l="1"/>
  <c r="E4" i="167"/>
  <c r="P16" i="161" l="1"/>
  <c r="P6" i="161"/>
  <c r="P10" i="161"/>
  <c r="P12" i="161"/>
  <c r="P17" i="161"/>
  <c r="P19" i="161"/>
  <c r="P9" i="161"/>
  <c r="P8" i="161"/>
  <c r="P20" i="161"/>
  <c r="P21" i="161"/>
  <c r="P14" i="161"/>
  <c r="P15" i="161"/>
  <c r="P18" i="161"/>
  <c r="P13" i="161"/>
  <c r="P11" i="161"/>
  <c r="P7" i="161"/>
  <c r="E22" i="194" l="1"/>
  <c r="D7" i="129"/>
  <c r="N15" i="129"/>
  <c r="D6" i="194"/>
  <c r="H7" i="129"/>
  <c r="C14" i="194"/>
  <c r="G7" i="129"/>
  <c r="C22" i="194"/>
  <c r="E6" i="194"/>
  <c r="K7" i="129"/>
  <c r="D14" i="194"/>
  <c r="E23" i="194"/>
  <c r="E24" i="194"/>
  <c r="M7" i="129"/>
  <c r="C7" i="129"/>
  <c r="J7" i="129"/>
  <c r="N9" i="129"/>
  <c r="I7" i="129"/>
  <c r="N10" i="129"/>
  <c r="L7" i="129"/>
  <c r="N11" i="129"/>
  <c r="E14" i="194"/>
  <c r="N12" i="129"/>
  <c r="B6" i="194"/>
  <c r="D22" i="194"/>
  <c r="B14" i="194"/>
  <c r="N13" i="129"/>
  <c r="C6" i="194"/>
  <c r="E7" i="129"/>
  <c r="B7" i="129"/>
  <c r="B22" i="194"/>
  <c r="N14" i="129"/>
  <c r="F7" i="129"/>
  <c r="N8" i="129"/>
  <c r="D24" i="194" l="1"/>
  <c r="D23" i="194"/>
  <c r="B7" i="194"/>
  <c r="B8" i="194"/>
  <c r="F6" i="194"/>
  <c r="K6" i="129"/>
  <c r="E8" i="194"/>
  <c r="E7" i="194"/>
  <c r="C24" i="194"/>
  <c r="C23" i="194"/>
  <c r="B23" i="194"/>
  <c r="B24" i="194"/>
  <c r="F22" i="194"/>
  <c r="N6" i="129"/>
  <c r="B6" i="129"/>
  <c r="C15" i="194"/>
  <c r="C16" i="194"/>
  <c r="B16" i="194"/>
  <c r="B15" i="194"/>
  <c r="F14" i="194"/>
  <c r="D16" i="194"/>
  <c r="D15" i="194"/>
  <c r="E16" i="194"/>
  <c r="E15" i="194"/>
  <c r="E6" i="129"/>
  <c r="H6" i="129"/>
  <c r="C8" i="194"/>
  <c r="C7" i="194"/>
  <c r="D8" i="194"/>
  <c r="D7" i="194"/>
  <c r="F15" i="194" l="1"/>
  <c r="F16" i="194"/>
  <c r="F8" i="194"/>
  <c r="F7" i="194"/>
  <c r="F24" i="194"/>
  <c r="F23" i="194"/>
  <c r="N30" i="180" l="1"/>
  <c r="N30" i="179"/>
  <c r="N30" i="177"/>
  <c r="N30" i="175"/>
  <c r="N30" i="174"/>
  <c r="N30" i="173"/>
  <c r="M30" i="180"/>
  <c r="M30" i="179"/>
  <c r="M30" i="177"/>
  <c r="M30" i="175"/>
  <c r="M30" i="174"/>
  <c r="M30" i="173"/>
  <c r="L30" i="180"/>
  <c r="L30" i="179"/>
  <c r="L31" i="177"/>
  <c r="L30" i="175"/>
  <c r="L30" i="174"/>
  <c r="L30" i="173"/>
  <c r="N31" i="178"/>
  <c r="N31" i="176"/>
  <c r="N31" i="172"/>
  <c r="N32" i="146"/>
  <c r="M31" i="178"/>
  <c r="M31" i="176"/>
  <c r="M31" i="172"/>
  <c r="M32" i="146"/>
  <c r="L31" i="178"/>
  <c r="L31" i="176"/>
  <c r="L32" i="172"/>
  <c r="L32" i="146"/>
  <c r="L30" i="171"/>
  <c r="M30" i="171"/>
  <c r="N30" i="171"/>
  <c r="N30" i="170"/>
  <c r="M30" i="170"/>
  <c r="L30" i="170"/>
  <c r="N30" i="169"/>
  <c r="M30" i="169"/>
  <c r="L31" i="169"/>
  <c r="N32" i="168"/>
  <c r="N28" i="168"/>
  <c r="L29" i="168"/>
  <c r="M28" i="168"/>
  <c r="L28" i="168"/>
  <c r="N29" i="172"/>
  <c r="M29" i="172"/>
  <c r="M30" i="146"/>
  <c r="L29" i="178"/>
  <c r="L30" i="146"/>
  <c r="M28" i="171"/>
  <c r="N28" i="170"/>
  <c r="L28" i="170"/>
  <c r="M28" i="169"/>
  <c r="N31" i="168"/>
  <c r="L27" i="168"/>
  <c r="M34" i="171"/>
  <c r="L34" i="170"/>
  <c r="L27" i="169"/>
  <c r="N30" i="168"/>
  <c r="M33" i="171"/>
  <c r="N33" i="169"/>
  <c r="L34" i="169"/>
  <c r="L30" i="168"/>
  <c r="N29" i="180"/>
  <c r="N29" i="179"/>
  <c r="N29" i="177"/>
  <c r="N29" i="175"/>
  <c r="N29" i="174"/>
  <c r="N29" i="173"/>
  <c r="M29" i="180"/>
  <c r="M29" i="179"/>
  <c r="M29" i="177"/>
  <c r="M29" i="175"/>
  <c r="M29" i="174"/>
  <c r="M29" i="173"/>
  <c r="L29" i="180"/>
  <c r="L29" i="179"/>
  <c r="L30" i="177"/>
  <c r="L29" i="175"/>
  <c r="L29" i="174"/>
  <c r="L29" i="173"/>
  <c r="N30" i="178"/>
  <c r="N30" i="176"/>
  <c r="N30" i="172"/>
  <c r="N31" i="146"/>
  <c r="M30" i="178"/>
  <c r="M30" i="176"/>
  <c r="M30" i="172"/>
  <c r="M31" i="146"/>
  <c r="L30" i="178"/>
  <c r="L30" i="176"/>
  <c r="L31" i="172"/>
  <c r="L31" i="146"/>
  <c r="L29" i="171"/>
  <c r="M29" i="171"/>
  <c r="N29" i="171"/>
  <c r="N29" i="170"/>
  <c r="M29" i="170"/>
  <c r="L29" i="170"/>
  <c r="N29" i="169"/>
  <c r="M29" i="169"/>
  <c r="L30" i="169"/>
  <c r="M32" i="168"/>
  <c r="M29" i="178"/>
  <c r="L30" i="172"/>
  <c r="L28" i="171"/>
  <c r="M28" i="170"/>
  <c r="L29" i="169"/>
  <c r="N34" i="169"/>
  <c r="N34" i="168"/>
  <c r="L34" i="178"/>
  <c r="L33" i="171"/>
  <c r="L33" i="170"/>
  <c r="L32" i="168"/>
  <c r="N31" i="171"/>
  <c r="M33" i="168"/>
  <c r="N28" i="180"/>
  <c r="N28" i="179"/>
  <c r="N28" i="177"/>
  <c r="N28" i="175"/>
  <c r="N28" i="174"/>
  <c r="N28" i="173"/>
  <c r="M28" i="180"/>
  <c r="M28" i="179"/>
  <c r="M28" i="177"/>
  <c r="M28" i="175"/>
  <c r="M28" i="174"/>
  <c r="M28" i="173"/>
  <c r="L28" i="180"/>
  <c r="L28" i="179"/>
  <c r="L29" i="177"/>
  <c r="L28" i="175"/>
  <c r="L28" i="174"/>
  <c r="L28" i="173"/>
  <c r="N29" i="178"/>
  <c r="N29" i="176"/>
  <c r="N30" i="146"/>
  <c r="M29" i="176"/>
  <c r="L29" i="176"/>
  <c r="N28" i="171"/>
  <c r="N28" i="169"/>
  <c r="N27" i="168"/>
  <c r="N34" i="170"/>
  <c r="L35" i="172"/>
  <c r="M33" i="169"/>
  <c r="L31" i="168"/>
  <c r="L32" i="169"/>
  <c r="N27" i="180"/>
  <c r="N27" i="179"/>
  <c r="N27" i="177"/>
  <c r="N27" i="175"/>
  <c r="N27" i="174"/>
  <c r="N27" i="173"/>
  <c r="M27" i="180"/>
  <c r="M27" i="179"/>
  <c r="M27" i="177"/>
  <c r="M27" i="175"/>
  <c r="M27" i="174"/>
  <c r="M27" i="173"/>
  <c r="L27" i="180"/>
  <c r="L27" i="179"/>
  <c r="L28" i="177"/>
  <c r="L27" i="175"/>
  <c r="L27" i="174"/>
  <c r="L27" i="173"/>
  <c r="N28" i="178"/>
  <c r="N28" i="176"/>
  <c r="N28" i="172"/>
  <c r="N29" i="146"/>
  <c r="M28" i="178"/>
  <c r="M28" i="176"/>
  <c r="M28" i="172"/>
  <c r="M29" i="146"/>
  <c r="L28" i="178"/>
  <c r="L28" i="176"/>
  <c r="L29" i="172"/>
  <c r="L29" i="146"/>
  <c r="L27" i="171"/>
  <c r="M27" i="171"/>
  <c r="N27" i="171"/>
  <c r="N27" i="170"/>
  <c r="M27" i="170"/>
  <c r="L27" i="170"/>
  <c r="N27" i="169"/>
  <c r="M27" i="169"/>
  <c r="L28" i="169"/>
  <c r="M31" i="168"/>
  <c r="M27" i="168"/>
  <c r="L34" i="168"/>
  <c r="L34" i="179"/>
  <c r="L34" i="175"/>
  <c r="L34" i="174"/>
  <c r="N35" i="178"/>
  <c r="N35" i="176"/>
  <c r="N36" i="146"/>
  <c r="M35" i="178"/>
  <c r="M35" i="172"/>
  <c r="L35" i="178"/>
  <c r="L35" i="176"/>
  <c r="L36" i="146"/>
  <c r="L34" i="171"/>
  <c r="N34" i="171"/>
  <c r="M34" i="169"/>
  <c r="L34" i="176"/>
  <c r="N33" i="171"/>
  <c r="M34" i="168"/>
  <c r="N29" i="168"/>
  <c r="L31" i="170"/>
  <c r="N34" i="180"/>
  <c r="N34" i="179"/>
  <c r="N34" i="177"/>
  <c r="N34" i="175"/>
  <c r="N34" i="174"/>
  <c r="N34" i="173"/>
  <c r="M34" i="180"/>
  <c r="M34" i="179"/>
  <c r="M34" i="177"/>
  <c r="M34" i="175"/>
  <c r="M34" i="174"/>
  <c r="M34" i="173"/>
  <c r="L34" i="180"/>
  <c r="L27" i="177"/>
  <c r="L34" i="173"/>
  <c r="N35" i="172"/>
  <c r="M35" i="176"/>
  <c r="M36" i="146"/>
  <c r="L28" i="172"/>
  <c r="M34" i="170"/>
  <c r="L33" i="168"/>
  <c r="N33" i="170"/>
  <c r="N33" i="168"/>
  <c r="M31" i="169"/>
  <c r="N33" i="180"/>
  <c r="N33" i="179"/>
  <c r="N33" i="177"/>
  <c r="N33" i="175"/>
  <c r="N33" i="174"/>
  <c r="N33" i="173"/>
  <c r="M33" i="180"/>
  <c r="M33" i="179"/>
  <c r="M33" i="177"/>
  <c r="M33" i="175"/>
  <c r="M33" i="174"/>
  <c r="M33" i="173"/>
  <c r="L33" i="180"/>
  <c r="L33" i="179"/>
  <c r="L34" i="177"/>
  <c r="L33" i="175"/>
  <c r="L33" i="174"/>
  <c r="L33" i="173"/>
  <c r="N34" i="178"/>
  <c r="N34" i="176"/>
  <c r="N34" i="172"/>
  <c r="N35" i="146"/>
  <c r="M34" i="178"/>
  <c r="M34" i="176"/>
  <c r="M34" i="172"/>
  <c r="M35" i="146"/>
  <c r="L35" i="146"/>
  <c r="M33" i="170"/>
  <c r="M30" i="168"/>
  <c r="M31" i="170"/>
  <c r="N32" i="180"/>
  <c r="N32" i="179"/>
  <c r="N32" i="177"/>
  <c r="N32" i="175"/>
  <c r="N32" i="174"/>
  <c r="N32" i="173"/>
  <c r="M32" i="180"/>
  <c r="M32" i="179"/>
  <c r="M32" i="177"/>
  <c r="M32" i="175"/>
  <c r="M32" i="174"/>
  <c r="M32" i="173"/>
  <c r="L32" i="180"/>
  <c r="L32" i="179"/>
  <c r="L33" i="177"/>
  <c r="L32" i="175"/>
  <c r="L32" i="174"/>
  <c r="L32" i="173"/>
  <c r="N33" i="178"/>
  <c r="N33" i="176"/>
  <c r="N33" i="172"/>
  <c r="N34" i="146"/>
  <c r="M33" i="178"/>
  <c r="M33" i="176"/>
  <c r="M33" i="172"/>
  <c r="M34" i="146"/>
  <c r="L33" i="178"/>
  <c r="L33" i="176"/>
  <c r="L34" i="172"/>
  <c r="L34" i="146"/>
  <c r="L32" i="171"/>
  <c r="M32" i="171"/>
  <c r="N32" i="171"/>
  <c r="N32" i="170"/>
  <c r="M32" i="170"/>
  <c r="L32" i="170"/>
  <c r="N32" i="169"/>
  <c r="M32" i="169"/>
  <c r="L33" i="169"/>
  <c r="N31" i="169"/>
  <c r="N31" i="180"/>
  <c r="N31" i="179"/>
  <c r="N31" i="177"/>
  <c r="N31" i="175"/>
  <c r="N31" i="174"/>
  <c r="N31" i="173"/>
  <c r="M31" i="180"/>
  <c r="M31" i="179"/>
  <c r="M31" i="177"/>
  <c r="M31" i="175"/>
  <c r="M31" i="174"/>
  <c r="M31" i="173"/>
  <c r="L31" i="180"/>
  <c r="L31" i="179"/>
  <c r="L32" i="177"/>
  <c r="L31" i="175"/>
  <c r="L31" i="174"/>
  <c r="L31" i="173"/>
  <c r="N32" i="178"/>
  <c r="N32" i="176"/>
  <c r="N32" i="172"/>
  <c r="N33" i="146"/>
  <c r="M32" i="178"/>
  <c r="M32" i="176"/>
  <c r="M32" i="172"/>
  <c r="M33" i="146"/>
  <c r="L32" i="178"/>
  <c r="L32" i="176"/>
  <c r="L33" i="172"/>
  <c r="L33" i="146"/>
  <c r="L31" i="171"/>
  <c r="M31" i="171"/>
  <c r="N31" i="170"/>
  <c r="M29" i="168"/>
  <c r="J17" i="57"/>
  <c r="L12" i="180"/>
  <c r="M14" i="179"/>
  <c r="N16" i="178"/>
  <c r="M20" i="177"/>
  <c r="N23" i="146"/>
  <c r="L25" i="176"/>
  <c r="L12" i="173"/>
  <c r="M14" i="172"/>
  <c r="N16" i="171"/>
  <c r="M20" i="170"/>
  <c r="N22" i="169"/>
  <c r="N10" i="178"/>
  <c r="M16" i="146"/>
  <c r="M21" i="175"/>
  <c r="N15" i="180"/>
  <c r="L18" i="179"/>
  <c r="N21" i="178"/>
  <c r="L24" i="177"/>
  <c r="L11" i="175"/>
  <c r="M13" i="174"/>
  <c r="N15" i="173"/>
  <c r="L18" i="172"/>
  <c r="N21" i="171"/>
  <c r="L24" i="170"/>
  <c r="N12" i="180"/>
  <c r="L20" i="178"/>
  <c r="N25" i="146"/>
  <c r="L25" i="178"/>
  <c r="M14" i="170"/>
  <c r="L22" i="177"/>
  <c r="M16" i="173"/>
  <c r="N25" i="169"/>
  <c r="N15" i="178"/>
  <c r="N10" i="172"/>
  <c r="M15" i="170"/>
  <c r="L13" i="178"/>
  <c r="M24" i="173"/>
  <c r="L14" i="170"/>
  <c r="L11" i="172"/>
  <c r="M11" i="178"/>
  <c r="L15" i="177"/>
  <c r="M18" i="146"/>
  <c r="N19" i="176"/>
  <c r="L22" i="175"/>
  <c r="N25" i="174"/>
  <c r="M11" i="171"/>
  <c r="L15" i="170"/>
  <c r="M17" i="169"/>
  <c r="M20" i="179"/>
  <c r="L25" i="177"/>
  <c r="M10" i="180"/>
  <c r="N12" i="179"/>
  <c r="M16" i="178"/>
  <c r="N18" i="177"/>
  <c r="L22" i="146"/>
  <c r="M23" i="176"/>
  <c r="M10" i="173"/>
  <c r="N12" i="172"/>
  <c r="M16" i="171"/>
  <c r="N18" i="170"/>
  <c r="L21" i="169"/>
  <c r="N25" i="179"/>
  <c r="L15" i="146"/>
  <c r="N18" i="175"/>
  <c r="M23" i="177"/>
  <c r="L12" i="175"/>
  <c r="N16" i="173"/>
  <c r="M21" i="171"/>
  <c r="L20" i="172"/>
  <c r="M19" i="177"/>
  <c r="L13" i="175"/>
  <c r="M20" i="173"/>
  <c r="L25" i="171"/>
  <c r="M21" i="146"/>
  <c r="N17" i="169"/>
  <c r="N13" i="172"/>
  <c r="L24" i="179"/>
  <c r="M22" i="178"/>
  <c r="N11" i="178"/>
  <c r="M18" i="170"/>
  <c r="N23" i="170"/>
  <c r="N22" i="180"/>
  <c r="L25" i="179"/>
  <c r="L13" i="146"/>
  <c r="M14" i="176"/>
  <c r="N16" i="175"/>
  <c r="M20" i="174"/>
  <c r="N22" i="173"/>
  <c r="L25" i="172"/>
  <c r="L12" i="169"/>
  <c r="M14" i="177"/>
  <c r="L19" i="176"/>
  <c r="L11" i="178"/>
  <c r="M13" i="177"/>
  <c r="N16" i="146"/>
  <c r="L18" i="176"/>
  <c r="N21" i="175"/>
  <c r="L24" i="174"/>
  <c r="L11" i="171"/>
  <c r="M13" i="170"/>
  <c r="N15" i="169"/>
  <c r="M16" i="179"/>
  <c r="L21" i="177"/>
  <c r="N17" i="180"/>
  <c r="N23" i="174"/>
  <c r="N10" i="171"/>
  <c r="M15" i="169"/>
  <c r="M14" i="175"/>
  <c r="M18" i="171"/>
  <c r="L24" i="146"/>
  <c r="M14" i="171"/>
  <c r="L19" i="169"/>
  <c r="M22" i="175"/>
  <c r="L17" i="178"/>
  <c r="L21" i="170"/>
  <c r="M23" i="173"/>
  <c r="M17" i="180"/>
  <c r="N19" i="179"/>
  <c r="L22" i="178"/>
  <c r="N25" i="177"/>
  <c r="M11" i="175"/>
  <c r="L15" i="174"/>
  <c r="M17" i="173"/>
  <c r="N19" i="172"/>
  <c r="L22" i="171"/>
  <c r="N25" i="170"/>
  <c r="N16" i="180"/>
  <c r="M21" i="178"/>
  <c r="L21" i="180"/>
  <c r="M23" i="179"/>
  <c r="M11" i="146"/>
  <c r="N12" i="176"/>
  <c r="M16" i="175"/>
  <c r="N18" i="174"/>
  <c r="L21" i="173"/>
  <c r="M23" i="172"/>
  <c r="M10" i="169"/>
  <c r="M23" i="180"/>
  <c r="M10" i="177"/>
  <c r="N17" i="176"/>
  <c r="M21" i="179"/>
  <c r="L13" i="174"/>
  <c r="M20" i="172"/>
  <c r="L25" i="170"/>
  <c r="N14" i="179"/>
  <c r="N12" i="174"/>
  <c r="L22" i="170"/>
  <c r="L12" i="179"/>
  <c r="N16" i="174"/>
  <c r="M21" i="172"/>
  <c r="N21" i="180"/>
  <c r="N20" i="174"/>
  <c r="M10" i="171"/>
  <c r="L12" i="171"/>
  <c r="N16" i="169"/>
  <c r="N18" i="179"/>
  <c r="M21" i="180"/>
  <c r="N23" i="179"/>
  <c r="N11" i="146"/>
  <c r="L13" i="176"/>
  <c r="M15" i="175"/>
  <c r="L19" i="174"/>
  <c r="M21" i="173"/>
  <c r="N23" i="172"/>
  <c r="N10" i="169"/>
  <c r="N24" i="180"/>
  <c r="N11" i="177"/>
  <c r="M16" i="176"/>
  <c r="L25" i="180"/>
  <c r="L12" i="177"/>
  <c r="M15" i="146"/>
  <c r="N16" i="176"/>
  <c r="M20" i="175"/>
  <c r="N22" i="174"/>
  <c r="L25" i="173"/>
  <c r="L12" i="170"/>
  <c r="M14" i="169"/>
  <c r="N13" i="179"/>
  <c r="M18" i="177"/>
  <c r="N25" i="176"/>
  <c r="M12" i="180"/>
  <c r="N22" i="146"/>
  <c r="L21" i="174"/>
  <c r="N12" i="169"/>
  <c r="M16" i="180"/>
  <c r="L13" i="171"/>
  <c r="N18" i="146"/>
  <c r="N24" i="174"/>
  <c r="N11" i="171"/>
  <c r="M16" i="169"/>
  <c r="N11" i="175"/>
  <c r="N20" i="177"/>
  <c r="M10" i="170"/>
  <c r="N11" i="174"/>
  <c r="N10" i="175"/>
  <c r="L16" i="180"/>
  <c r="M18" i="179"/>
  <c r="N20" i="178"/>
  <c r="M24" i="177"/>
  <c r="L10" i="175"/>
  <c r="N13" i="174"/>
  <c r="L16" i="173"/>
  <c r="M18" i="172"/>
  <c r="N20" i="171"/>
  <c r="M24" i="170"/>
  <c r="L14" i="180"/>
  <c r="M17" i="178"/>
  <c r="M24" i="146"/>
  <c r="N19" i="180"/>
  <c r="L22" i="179"/>
  <c r="N25" i="178"/>
  <c r="M11" i="176"/>
  <c r="L15" i="175"/>
  <c r="M17" i="174"/>
  <c r="N19" i="173"/>
  <c r="L22" i="172"/>
  <c r="N25" i="171"/>
  <c r="N20" i="180"/>
  <c r="L15" i="176"/>
  <c r="L16" i="179"/>
  <c r="M25" i="176"/>
  <c r="M10" i="174"/>
  <c r="N17" i="172"/>
  <c r="M22" i="170"/>
  <c r="N16" i="170"/>
  <c r="M21" i="176"/>
  <c r="L14" i="174"/>
  <c r="N18" i="172"/>
  <c r="M23" i="170"/>
  <c r="M15" i="174"/>
  <c r="M13" i="175"/>
  <c r="N15" i="170"/>
  <c r="L18" i="173"/>
  <c r="N10" i="180"/>
  <c r="L13" i="179"/>
  <c r="M15" i="178"/>
  <c r="L19" i="177"/>
  <c r="M22" i="146"/>
  <c r="N23" i="176"/>
  <c r="N10" i="173"/>
  <c r="L13" i="172"/>
  <c r="M15" i="171"/>
  <c r="L19" i="170"/>
  <c r="M21" i="169"/>
  <c r="N13" i="146"/>
  <c r="L20" i="175"/>
  <c r="M14" i="180"/>
  <c r="N16" i="179"/>
  <c r="M20" i="178"/>
  <c r="N22" i="177"/>
  <c r="L26" i="146"/>
  <c r="L12" i="174"/>
  <c r="M14" i="173"/>
  <c r="N16" i="172"/>
  <c r="M20" i="171"/>
  <c r="N22" i="170"/>
  <c r="L25" i="169"/>
  <c r="L10" i="180"/>
  <c r="N18" i="178"/>
  <c r="L23" i="146"/>
  <c r="N19" i="178"/>
  <c r="N23" i="175"/>
  <c r="N24" i="173"/>
  <c r="N11" i="170"/>
  <c r="M11" i="177"/>
  <c r="L11" i="173"/>
  <c r="M20" i="169"/>
  <c r="M10" i="178"/>
  <c r="L25" i="175"/>
  <c r="N12" i="170"/>
  <c r="L19" i="173"/>
  <c r="N20" i="173"/>
  <c r="N25" i="180"/>
  <c r="M25" i="171"/>
  <c r="L10" i="177"/>
  <c r="N12" i="173"/>
  <c r="L10" i="178"/>
  <c r="N13" i="177"/>
  <c r="L17" i="146"/>
  <c r="M18" i="176"/>
  <c r="N20" i="175"/>
  <c r="M24" i="174"/>
  <c r="L10" i="171"/>
  <c r="N13" i="170"/>
  <c r="L16" i="169"/>
  <c r="N17" i="179"/>
  <c r="N23" i="177"/>
  <c r="M11" i="179"/>
  <c r="L15" i="178"/>
  <c r="M17" i="177"/>
  <c r="N20" i="146"/>
  <c r="L22" i="176"/>
  <c r="N25" i="175"/>
  <c r="M11" i="172"/>
  <c r="L15" i="171"/>
  <c r="M17" i="170"/>
  <c r="N19" i="169"/>
  <c r="L23" i="179"/>
  <c r="M12" i="146"/>
  <c r="L18" i="177"/>
  <c r="L14" i="173"/>
  <c r="N18" i="171"/>
  <c r="M23" i="169"/>
  <c r="M13" i="176"/>
  <c r="N14" i="172"/>
  <c r="M24" i="180"/>
  <c r="L14" i="177"/>
  <c r="M10" i="175"/>
  <c r="N17" i="173"/>
  <c r="M22" i="171"/>
  <c r="L24" i="176"/>
  <c r="N22" i="172"/>
  <c r="L10" i="168"/>
  <c r="M15" i="177"/>
  <c r="L20" i="180"/>
  <c r="M22" i="179"/>
  <c r="N24" i="178"/>
  <c r="N11" i="176"/>
  <c r="L14" i="175"/>
  <c r="N17" i="174"/>
  <c r="L20" i="173"/>
  <c r="M22" i="172"/>
  <c r="N24" i="171"/>
  <c r="L22" i="180"/>
  <c r="N13" i="176"/>
  <c r="N23" i="180"/>
  <c r="N10" i="177"/>
  <c r="L14" i="146"/>
  <c r="M15" i="176"/>
  <c r="L19" i="175"/>
  <c r="M21" i="174"/>
  <c r="N23" i="173"/>
  <c r="N10" i="170"/>
  <c r="L13" i="169"/>
  <c r="L11" i="179"/>
  <c r="N15" i="177"/>
  <c r="L23" i="176"/>
  <c r="M17" i="146"/>
  <c r="M18" i="174"/>
  <c r="N25" i="172"/>
  <c r="L10" i="169"/>
  <c r="L11" i="180"/>
  <c r="M23" i="174"/>
  <c r="N22" i="179"/>
  <c r="M13" i="146"/>
  <c r="L22" i="174"/>
  <c r="N13" i="169"/>
  <c r="L21" i="171"/>
  <c r="M25" i="146"/>
  <c r="N24" i="169"/>
  <c r="M15" i="173"/>
  <c r="L25" i="174"/>
  <c r="N12" i="175"/>
  <c r="M23" i="171"/>
  <c r="L11" i="176"/>
  <c r="N17" i="175"/>
  <c r="N14" i="180"/>
  <c r="L17" i="179"/>
  <c r="M19" i="178"/>
  <c r="L23" i="177"/>
  <c r="M26" i="146"/>
  <c r="M12" i="174"/>
  <c r="N14" i="173"/>
  <c r="L17" i="172"/>
  <c r="M19" i="171"/>
  <c r="L23" i="170"/>
  <c r="M25" i="169"/>
  <c r="M11" i="180"/>
  <c r="L16" i="178"/>
  <c r="N21" i="146"/>
  <c r="M18" i="180"/>
  <c r="N20" i="179"/>
  <c r="M24" i="178"/>
  <c r="L10" i="176"/>
  <c r="N13" i="175"/>
  <c r="L16" i="174"/>
  <c r="M18" i="173"/>
  <c r="N20" i="172"/>
  <c r="M24" i="171"/>
  <c r="L18" i="180"/>
  <c r="M25" i="178"/>
  <c r="M12" i="176"/>
  <c r="N10" i="179"/>
  <c r="L20" i="176"/>
  <c r="L15" i="172"/>
  <c r="N19" i="170"/>
  <c r="M18" i="178"/>
  <c r="M11" i="170"/>
  <c r="L16" i="176"/>
  <c r="M11" i="174"/>
  <c r="L16" i="172"/>
  <c r="N20" i="170"/>
  <c r="M25" i="179"/>
  <c r="L10" i="174"/>
  <c r="N24" i="170"/>
  <c r="M19" i="169"/>
  <c r="N18" i="180"/>
  <c r="M16" i="174"/>
  <c r="M19" i="180"/>
  <c r="M22" i="180"/>
  <c r="L20" i="174"/>
  <c r="N11" i="179"/>
  <c r="L14" i="178"/>
  <c r="N17" i="177"/>
  <c r="L21" i="146"/>
  <c r="M22" i="176"/>
  <c r="N24" i="175"/>
  <c r="N11" i="172"/>
  <c r="L14" i="171"/>
  <c r="N17" i="170"/>
  <c r="L20" i="169"/>
  <c r="L11" i="146"/>
  <c r="M17" i="175"/>
  <c r="L13" i="180"/>
  <c r="M15" i="179"/>
  <c r="L19" i="178"/>
  <c r="M21" i="177"/>
  <c r="N24" i="146"/>
  <c r="N10" i="174"/>
  <c r="L13" i="173"/>
  <c r="M15" i="172"/>
  <c r="L19" i="171"/>
  <c r="M21" i="170"/>
  <c r="N23" i="169"/>
  <c r="N14" i="178"/>
  <c r="M20" i="146"/>
  <c r="M25" i="175"/>
  <c r="M14" i="178"/>
  <c r="M18" i="175"/>
  <c r="L22" i="173"/>
  <c r="N26" i="146"/>
  <c r="L15" i="169"/>
  <c r="N19" i="175"/>
  <c r="N25" i="173"/>
  <c r="L10" i="170"/>
  <c r="N16" i="177"/>
  <c r="N13" i="173"/>
  <c r="L10" i="173"/>
  <c r="N14" i="171"/>
  <c r="L21" i="175"/>
  <c r="M16" i="172"/>
  <c r="L21" i="179"/>
  <c r="N18" i="173"/>
  <c r="L24" i="178"/>
  <c r="N24" i="179"/>
  <c r="N12" i="146"/>
  <c r="M22" i="173"/>
  <c r="M25" i="180"/>
  <c r="M12" i="177"/>
  <c r="N15" i="146"/>
  <c r="L17" i="176"/>
  <c r="M19" i="175"/>
  <c r="L23" i="174"/>
  <c r="M25" i="173"/>
  <c r="M12" i="170"/>
  <c r="N14" i="169"/>
  <c r="L15" i="179"/>
  <c r="N19" i="177"/>
  <c r="M24" i="176"/>
  <c r="L10" i="179"/>
  <c r="N13" i="178"/>
  <c r="L16" i="177"/>
  <c r="M19" i="146"/>
  <c r="N20" i="176"/>
  <c r="M24" i="175"/>
  <c r="L10" i="172"/>
  <c r="N13" i="171"/>
  <c r="L16" i="170"/>
  <c r="M18" i="169"/>
  <c r="N21" i="179"/>
  <c r="N12" i="177"/>
  <c r="M11" i="173"/>
  <c r="L16" i="171"/>
  <c r="N20" i="169"/>
  <c r="L19" i="180"/>
  <c r="L15" i="173"/>
  <c r="N19" i="171"/>
  <c r="M24" i="169"/>
  <c r="N18" i="176"/>
  <c r="M17" i="172"/>
  <c r="M17" i="171"/>
  <c r="N14" i="146"/>
  <c r="L16" i="175"/>
  <c r="L20" i="146"/>
  <c r="L22" i="169"/>
  <c r="M23" i="178"/>
  <c r="M10" i="176"/>
  <c r="L21" i="172"/>
  <c r="L14" i="176"/>
  <c r="N24" i="172"/>
  <c r="N11" i="169"/>
  <c r="L12" i="146"/>
  <c r="M17" i="179"/>
  <c r="N15" i="171"/>
  <c r="L13" i="170"/>
  <c r="M20" i="7"/>
  <c r="D21" i="7"/>
  <c r="L21" i="168"/>
  <c r="N10" i="168"/>
  <c r="L12" i="168"/>
  <c r="N19" i="174"/>
  <c r="M22" i="168"/>
  <c r="N21" i="177"/>
  <c r="L18" i="171"/>
  <c r="L24" i="175"/>
  <c r="M25" i="177"/>
  <c r="M12" i="175"/>
  <c r="L23" i="171"/>
  <c r="M12" i="172"/>
  <c r="N21" i="173"/>
  <c r="N23" i="178"/>
  <c r="M20" i="180"/>
  <c r="C20" i="7"/>
  <c r="L13" i="177"/>
  <c r="N15" i="174"/>
  <c r="L20" i="179"/>
  <c r="L11" i="169"/>
  <c r="M14" i="174"/>
  <c r="F19" i="7"/>
  <c r="L15" i="168"/>
  <c r="N12" i="168"/>
  <c r="L18" i="146"/>
  <c r="N22" i="171"/>
  <c r="M19" i="7"/>
  <c r="M13" i="180"/>
  <c r="L25" i="146"/>
  <c r="L11" i="174"/>
  <c r="N21" i="170"/>
  <c r="L17" i="180"/>
  <c r="N14" i="174"/>
  <c r="M25" i="170"/>
  <c r="M15" i="180"/>
  <c r="L17" i="170"/>
  <c r="M13" i="172"/>
  <c r="L12" i="176"/>
  <c r="F20" i="7"/>
  <c r="J20" i="7"/>
  <c r="I19" i="7"/>
  <c r="M20" i="176"/>
  <c r="L23" i="172"/>
  <c r="L18" i="174"/>
  <c r="M19" i="174"/>
  <c r="L14" i="169"/>
  <c r="L21" i="7"/>
  <c r="L18" i="168"/>
  <c r="M21" i="168"/>
  <c r="M23" i="168"/>
  <c r="N21" i="169"/>
  <c r="N20" i="168"/>
  <c r="M11" i="168"/>
  <c r="N15" i="179"/>
  <c r="M13" i="173"/>
  <c r="L24" i="169"/>
  <c r="M13" i="178"/>
  <c r="M19" i="179"/>
  <c r="L17" i="173"/>
  <c r="N22" i="178"/>
  <c r="N14" i="176"/>
  <c r="L21" i="178"/>
  <c r="L18" i="170"/>
  <c r="M19" i="170"/>
  <c r="L24" i="172"/>
  <c r="L19" i="172"/>
  <c r="G20" i="7"/>
  <c r="D19" i="7"/>
  <c r="N23" i="168"/>
  <c r="L23" i="168"/>
  <c r="M13" i="179"/>
  <c r="L20" i="7"/>
  <c r="M19" i="168"/>
  <c r="M25" i="168"/>
  <c r="M13" i="168"/>
  <c r="L18" i="178"/>
  <c r="N15" i="172"/>
  <c r="L19" i="146"/>
  <c r="L23" i="178"/>
  <c r="M19" i="172"/>
  <c r="N10" i="176"/>
  <c r="L17" i="174"/>
  <c r="N21" i="172"/>
  <c r="N19" i="168"/>
  <c r="M14" i="168"/>
  <c r="N25" i="168"/>
  <c r="N18" i="168"/>
  <c r="L13" i="168"/>
  <c r="N22" i="176"/>
  <c r="J21" i="7"/>
  <c r="M16" i="177"/>
  <c r="N12" i="171"/>
  <c r="L20" i="177"/>
  <c r="N17" i="171"/>
  <c r="N22" i="175"/>
  <c r="L24" i="171"/>
  <c r="M25" i="172"/>
  <c r="L23" i="173"/>
  <c r="M22" i="174"/>
  <c r="I20" i="7"/>
  <c r="M12" i="168"/>
  <c r="M18" i="168"/>
  <c r="L18" i="175"/>
  <c r="L25" i="168"/>
  <c r="L11" i="168"/>
  <c r="L19" i="168"/>
  <c r="M19" i="176"/>
  <c r="N19" i="146"/>
  <c r="M16" i="170"/>
  <c r="M24" i="179"/>
  <c r="N11" i="180"/>
  <c r="M23" i="146"/>
  <c r="L20" i="170"/>
  <c r="M12" i="169"/>
  <c r="L15" i="180"/>
  <c r="L20" i="171"/>
  <c r="D20" i="7"/>
  <c r="C21" i="7"/>
  <c r="L19" i="7"/>
  <c r="M21" i="7"/>
  <c r="N24" i="168"/>
  <c r="L20" i="168"/>
  <c r="L24" i="180"/>
  <c r="N21" i="168"/>
  <c r="M16" i="168"/>
  <c r="N17" i="168"/>
  <c r="G19" i="7"/>
  <c r="M10" i="179"/>
  <c r="L21" i="176"/>
  <c r="N18" i="169"/>
  <c r="L14" i="179"/>
  <c r="N24" i="176"/>
  <c r="N11" i="173"/>
  <c r="M22" i="169"/>
  <c r="L12" i="178"/>
  <c r="N14" i="175"/>
  <c r="N24" i="177"/>
  <c r="L23" i="169"/>
  <c r="I21" i="7"/>
  <c r="J19" i="7"/>
  <c r="M15" i="168"/>
  <c r="L24" i="168"/>
  <c r="N22" i="168"/>
  <c r="M17" i="168"/>
  <c r="M14" i="146"/>
  <c r="L24" i="173"/>
  <c r="L11" i="170"/>
  <c r="M12" i="179"/>
  <c r="L23" i="175"/>
  <c r="L17" i="175"/>
  <c r="L12" i="172"/>
  <c r="G7" i="53"/>
  <c r="L14" i="168"/>
  <c r="N11" i="168"/>
  <c r="L16" i="168"/>
  <c r="C19" i="7"/>
  <c r="N12" i="178"/>
  <c r="M23" i="175"/>
  <c r="M10" i="172"/>
  <c r="N17" i="178"/>
  <c r="L14" i="172"/>
  <c r="N17" i="146"/>
  <c r="M19" i="173"/>
  <c r="L16" i="146"/>
  <c r="N15" i="175"/>
  <c r="M24" i="172"/>
  <c r="G21" i="7"/>
  <c r="N14" i="168"/>
  <c r="N16" i="168"/>
  <c r="M20" i="168"/>
  <c r="N15" i="176"/>
  <c r="M13" i="169"/>
  <c r="L17" i="177"/>
  <c r="M25" i="174"/>
  <c r="M12" i="171"/>
  <c r="L23" i="180"/>
  <c r="M13" i="171"/>
  <c r="N23" i="171"/>
  <c r="M12" i="173"/>
  <c r="M17" i="176"/>
  <c r="L11" i="177"/>
  <c r="N14" i="177"/>
  <c r="L17" i="169"/>
  <c r="N19" i="53"/>
  <c r="N21" i="174"/>
  <c r="N21" i="176"/>
  <c r="L19" i="179"/>
  <c r="L18" i="169"/>
  <c r="L17" i="171"/>
  <c r="N15" i="168"/>
  <c r="M22" i="177"/>
  <c r="F21" i="7"/>
  <c r="L22" i="168"/>
  <c r="M24" i="168"/>
  <c r="N13" i="168"/>
  <c r="M10" i="168"/>
  <c r="M12" i="178"/>
  <c r="N14" i="170"/>
  <c r="N13" i="180"/>
  <c r="M11" i="169"/>
  <c r="L17" i="168"/>
  <c r="B21" i="147"/>
  <c r="B36" i="147" s="1"/>
  <c r="D21" i="147"/>
  <c r="D36" i="147" s="1"/>
  <c r="C21" i="147"/>
  <c r="C36" i="147" s="1"/>
  <c r="B38" i="147" l="1"/>
  <c r="B30" i="163"/>
  <c r="H5" i="163"/>
  <c r="H32" i="163"/>
  <c r="H33" i="163"/>
  <c r="B33" i="163"/>
  <c r="B20" i="163"/>
  <c r="B14" i="163"/>
  <c r="B16" i="163"/>
  <c r="B5" i="163"/>
  <c r="H27" i="163"/>
  <c r="H28" i="163"/>
  <c r="H8" i="163"/>
  <c r="H19" i="163"/>
  <c r="H13" i="163"/>
  <c r="H36" i="163"/>
  <c r="H6" i="163"/>
  <c r="B12" i="163"/>
  <c r="H16" i="163"/>
  <c r="B27" i="163"/>
  <c r="D23" i="147"/>
  <c r="N15" i="128"/>
  <c r="B17" i="163"/>
  <c r="C38" i="147"/>
  <c r="H15" i="163"/>
  <c r="H17" i="163"/>
  <c r="J7" i="53"/>
  <c r="B6" i="163"/>
  <c r="B11" i="163"/>
  <c r="N13" i="128"/>
  <c r="B35" i="163"/>
  <c r="D7" i="53"/>
  <c r="N16" i="127"/>
  <c r="B34" i="163"/>
  <c r="D34" i="163" s="1"/>
  <c r="B32" i="163"/>
  <c r="B13" i="163"/>
  <c r="H7" i="163"/>
  <c r="B8" i="163"/>
  <c r="B18" i="163"/>
  <c r="E4" i="132"/>
  <c r="H25" i="163"/>
  <c r="B26" i="163"/>
  <c r="D26" i="163" s="1"/>
  <c r="B25" i="163"/>
  <c r="H34" i="163"/>
  <c r="H29" i="163"/>
  <c r="B19" i="163"/>
  <c r="B7" i="163"/>
  <c r="N10" i="128"/>
  <c r="B29" i="163"/>
  <c r="H10" i="163"/>
  <c r="B38" i="163"/>
  <c r="H18" i="163"/>
  <c r="J18" i="163" s="1"/>
  <c r="B31" i="163"/>
  <c r="P16" i="130"/>
  <c r="B36" i="163"/>
  <c r="E36" i="163" s="1"/>
  <c r="H30" i="163"/>
  <c r="N17" i="128"/>
  <c r="B10" i="163"/>
  <c r="B15" i="163"/>
  <c r="B37" i="163"/>
  <c r="H9" i="163"/>
  <c r="H35" i="163"/>
  <c r="H11" i="163"/>
  <c r="H14" i="163"/>
  <c r="H31" i="163"/>
  <c r="H37" i="163"/>
  <c r="B9" i="163"/>
  <c r="D9" i="163" s="1"/>
  <c r="H12" i="163"/>
  <c r="K12" i="163" s="1"/>
  <c r="H20" i="163"/>
  <c r="H38" i="163"/>
  <c r="B28" i="163"/>
  <c r="H26" i="163"/>
  <c r="K35" i="163"/>
  <c r="J35" i="163"/>
  <c r="D7" i="128"/>
  <c r="P14" i="132"/>
  <c r="J12" i="163"/>
  <c r="K21" i="7"/>
  <c r="K11" i="7"/>
  <c r="D4" i="132"/>
  <c r="K6" i="77"/>
  <c r="L6" i="77"/>
  <c r="D30" i="163"/>
  <c r="E30" i="163"/>
  <c r="B4" i="130"/>
  <c r="P5" i="130"/>
  <c r="K7" i="53"/>
  <c r="E11" i="7"/>
  <c r="E21" i="7"/>
  <c r="P16" i="132"/>
  <c r="M7" i="53"/>
  <c r="N17" i="53"/>
  <c r="P13" i="130"/>
  <c r="E34" i="163"/>
  <c r="L6" i="127"/>
  <c r="N11" i="127"/>
  <c r="J5" i="57"/>
  <c r="B4" i="57"/>
  <c r="F4" i="57"/>
  <c r="H7" i="128"/>
  <c r="B6" i="147"/>
  <c r="P8" i="132"/>
  <c r="H9" i="7"/>
  <c r="H20" i="7"/>
  <c r="P10" i="130"/>
  <c r="P10" i="132"/>
  <c r="N20" i="127"/>
  <c r="D4" i="130"/>
  <c r="E6" i="131"/>
  <c r="H6" i="77"/>
  <c r="F4" i="132"/>
  <c r="G4" i="57"/>
  <c r="C6" i="147"/>
  <c r="B7" i="128"/>
  <c r="N8" i="128"/>
  <c r="N11" i="128"/>
  <c r="C7" i="128"/>
  <c r="G7" i="128"/>
  <c r="N18" i="128"/>
  <c r="P8" i="130"/>
  <c r="J31" i="163"/>
  <c r="K31" i="163"/>
  <c r="P14" i="130"/>
  <c r="N13" i="53"/>
  <c r="I4" i="132"/>
  <c r="O4" i="132"/>
  <c r="E9" i="7"/>
  <c r="E20" i="7"/>
  <c r="N13" i="127"/>
  <c r="B7" i="7"/>
  <c r="B19" i="7"/>
  <c r="N7" i="7"/>
  <c r="K6" i="131"/>
  <c r="N18" i="127"/>
  <c r="M6" i="127"/>
  <c r="N10" i="127"/>
  <c r="K6" i="127"/>
  <c r="N19" i="127"/>
  <c r="J14" i="57"/>
  <c r="J6" i="57"/>
  <c r="I4" i="57"/>
  <c r="N20" i="128"/>
  <c r="J7" i="128"/>
  <c r="N22" i="128"/>
  <c r="I7" i="128"/>
  <c r="K7" i="128"/>
  <c r="D38" i="147"/>
  <c r="B37" i="147" s="1"/>
  <c r="N23" i="128"/>
  <c r="C7" i="53"/>
  <c r="E7" i="53"/>
  <c r="J37" i="163"/>
  <c r="K37" i="163"/>
  <c r="P7" i="130"/>
  <c r="N10" i="53"/>
  <c r="P19" i="130"/>
  <c r="E7" i="7"/>
  <c r="E19" i="7"/>
  <c r="N22" i="53"/>
  <c r="N10" i="131"/>
  <c r="F6" i="77"/>
  <c r="P6" i="130"/>
  <c r="N15" i="53"/>
  <c r="I6" i="127"/>
  <c r="M7" i="128"/>
  <c r="B23" i="147"/>
  <c r="N23" i="53"/>
  <c r="J32" i="163"/>
  <c r="K32" i="163"/>
  <c r="C4" i="130"/>
  <c r="J4" i="130"/>
  <c r="L4" i="130"/>
  <c r="H6" i="131"/>
  <c r="N20" i="53"/>
  <c r="N8" i="127"/>
  <c r="P6" i="132"/>
  <c r="N12" i="53"/>
  <c r="N17" i="127"/>
  <c r="E26" i="163"/>
  <c r="I4" i="130"/>
  <c r="N18" i="131"/>
  <c r="B20" i="7"/>
  <c r="B9" i="7"/>
  <c r="N9" i="7"/>
  <c r="B4" i="132"/>
  <c r="P5" i="132"/>
  <c r="G6" i="77"/>
  <c r="E5" i="77" s="1"/>
  <c r="N11" i="131"/>
  <c r="N19" i="131"/>
  <c r="G6" i="131"/>
  <c r="P20" i="132"/>
  <c r="J11" i="163"/>
  <c r="K11" i="163"/>
  <c r="J6" i="127"/>
  <c r="K34" i="163"/>
  <c r="J34" i="163"/>
  <c r="J17" i="163"/>
  <c r="K17" i="163"/>
  <c r="D6" i="77"/>
  <c r="B5" i="77" s="1"/>
  <c r="J6" i="163"/>
  <c r="K6" i="163"/>
  <c r="M4" i="132"/>
  <c r="E4" i="130"/>
  <c r="L4" i="132"/>
  <c r="N16" i="53"/>
  <c r="K19" i="7"/>
  <c r="K7" i="7"/>
  <c r="L6" i="131"/>
  <c r="N16" i="131"/>
  <c r="N20" i="131"/>
  <c r="N8" i="131"/>
  <c r="N17" i="131"/>
  <c r="J16" i="57"/>
  <c r="H4" i="57"/>
  <c r="E17" i="163"/>
  <c r="D17" i="163"/>
  <c r="K28" i="163"/>
  <c r="J28" i="163"/>
  <c r="C4" i="132"/>
  <c r="B6" i="77"/>
  <c r="N11" i="53"/>
  <c r="C6" i="127"/>
  <c r="D35" i="163"/>
  <c r="E35" i="163"/>
  <c r="H6" i="127"/>
  <c r="M6" i="131"/>
  <c r="N9" i="131"/>
  <c r="N15" i="127"/>
  <c r="J13" i="57"/>
  <c r="J12" i="57"/>
  <c r="C4" i="57"/>
  <c r="D7" i="163"/>
  <c r="E7" i="163"/>
  <c r="J14" i="163"/>
  <c r="K14" i="163"/>
  <c r="P20" i="130"/>
  <c r="D36" i="163"/>
  <c r="P18" i="132"/>
  <c r="H7" i="7"/>
  <c r="H19" i="7"/>
  <c r="N18" i="53"/>
  <c r="P15" i="130"/>
  <c r="O4" i="130"/>
  <c r="P13" i="132"/>
  <c r="N4" i="132"/>
  <c r="I6" i="77"/>
  <c r="P19" i="132"/>
  <c r="D6" i="131"/>
  <c r="N14" i="127"/>
  <c r="D6" i="127"/>
  <c r="J9" i="57"/>
  <c r="J8" i="57"/>
  <c r="N12" i="128"/>
  <c r="L7" i="128"/>
  <c r="F7" i="128"/>
  <c r="E31" i="163"/>
  <c r="D31" i="163"/>
  <c r="P18" i="130"/>
  <c r="F6" i="127"/>
  <c r="C6" i="77"/>
  <c r="F6" i="131"/>
  <c r="K20" i="7"/>
  <c r="K9" i="7"/>
  <c r="N9" i="53"/>
  <c r="N14" i="131"/>
  <c r="K4" i="132"/>
  <c r="P7" i="132"/>
  <c r="J10" i="57"/>
  <c r="J18" i="57"/>
  <c r="J15" i="57"/>
  <c r="N9" i="128"/>
  <c r="N21" i="128"/>
  <c r="D6" i="147"/>
  <c r="C23" i="147"/>
  <c r="P11" i="132"/>
  <c r="K4" i="130"/>
  <c r="P11" i="130"/>
  <c r="G4" i="130"/>
  <c r="L7" i="53"/>
  <c r="N9" i="127"/>
  <c r="G6" i="127"/>
  <c r="E6" i="77"/>
  <c r="G4" i="132"/>
  <c r="P12" i="132"/>
  <c r="J6" i="131"/>
  <c r="J4" i="132"/>
  <c r="J6" i="77"/>
  <c r="H5" i="77" s="1"/>
  <c r="H4" i="130"/>
  <c r="F4" i="130"/>
  <c r="N13" i="131"/>
  <c r="C6" i="131"/>
  <c r="J11" i="57"/>
  <c r="E4" i="57"/>
  <c r="B7" i="53"/>
  <c r="N8" i="53"/>
  <c r="N14" i="53"/>
  <c r="H11" i="7"/>
  <c r="H21" i="7"/>
  <c r="P15" i="132"/>
  <c r="M6" i="77"/>
  <c r="K5" i="77" s="1"/>
  <c r="N21" i="53"/>
  <c r="E6" i="127"/>
  <c r="M4" i="130"/>
  <c r="N12" i="127"/>
  <c r="N15" i="131"/>
  <c r="N12" i="131"/>
  <c r="J7" i="57"/>
  <c r="E11" i="163"/>
  <c r="D11" i="163"/>
  <c r="E7" i="128"/>
  <c r="E6" i="128" s="1"/>
  <c r="N14" i="128"/>
  <c r="D18" i="163"/>
  <c r="N19" i="128"/>
  <c r="N16" i="128"/>
  <c r="F7" i="53"/>
  <c r="P12" i="130"/>
  <c r="P9" i="130"/>
  <c r="N4" i="130"/>
  <c r="H7" i="53"/>
  <c r="P17" i="132"/>
  <c r="B11" i="7"/>
  <c r="B21" i="7"/>
  <c r="N11" i="7"/>
  <c r="H4" i="132"/>
  <c r="I7" i="53"/>
  <c r="P9" i="132"/>
  <c r="I6" i="131"/>
  <c r="P17" i="130"/>
  <c r="N7" i="131"/>
  <c r="B6" i="131"/>
  <c r="N7" i="127"/>
  <c r="B6" i="127"/>
  <c r="D4" i="57"/>
  <c r="K5" i="127" l="1"/>
  <c r="H5" i="127"/>
  <c r="B5" i="131"/>
  <c r="E5" i="127"/>
  <c r="E9" i="163"/>
  <c r="J5" i="163"/>
  <c r="K5" i="163"/>
  <c r="H4" i="163"/>
  <c r="M15" i="188"/>
  <c r="M16" i="188" s="1"/>
  <c r="M22" i="7"/>
  <c r="C22" i="7"/>
  <c r="C15" i="188"/>
  <c r="J26" i="163"/>
  <c r="K26" i="163"/>
  <c r="K9" i="163"/>
  <c r="J9" i="163"/>
  <c r="I18" i="7"/>
  <c r="I8" i="188"/>
  <c r="M18" i="7"/>
  <c r="M8" i="188"/>
  <c r="M9" i="188" s="1"/>
  <c r="G18" i="7"/>
  <c r="G8" i="188"/>
  <c r="D18" i="7"/>
  <c r="D8" i="188"/>
  <c r="C18" i="7"/>
  <c r="C8" i="188"/>
  <c r="F15" i="188"/>
  <c r="F22" i="7"/>
  <c r="I22" i="7"/>
  <c r="I15" i="188"/>
  <c r="J15" i="188"/>
  <c r="J22" i="7"/>
  <c r="J8" i="188"/>
  <c r="J18" i="7"/>
  <c r="L22" i="7"/>
  <c r="L15" i="188"/>
  <c r="L16" i="188" s="1"/>
  <c r="D19" i="163"/>
  <c r="E19" i="163"/>
  <c r="D27" i="163"/>
  <c r="E27" i="163"/>
  <c r="K20" i="163"/>
  <c r="J20" i="163"/>
  <c r="B6" i="53"/>
  <c r="N6" i="53"/>
  <c r="K10" i="163"/>
  <c r="J10" i="163"/>
  <c r="B5" i="147"/>
  <c r="F18" i="7"/>
  <c r="F8" i="188"/>
  <c r="G22" i="7"/>
  <c r="G15" i="188"/>
  <c r="D15" i="188"/>
  <c r="D22" i="7"/>
  <c r="D14" i="163"/>
  <c r="E14" i="163"/>
  <c r="J13" i="163"/>
  <c r="E40" i="147"/>
  <c r="E39" i="147"/>
  <c r="E41" i="147"/>
  <c r="E29" i="163"/>
  <c r="D29" i="163"/>
  <c r="H6" i="128"/>
  <c r="L18" i="7"/>
  <c r="L8" i="188"/>
  <c r="L9" i="188" s="1"/>
  <c r="D5" i="163"/>
  <c r="B4" i="163"/>
  <c r="E5" i="163"/>
  <c r="B24" i="163"/>
  <c r="E25" i="163"/>
  <c r="D25" i="163"/>
  <c r="E28" i="163"/>
  <c r="D28" i="163"/>
  <c r="J30" i="163"/>
  <c r="K30" i="163"/>
  <c r="B22" i="147"/>
  <c r="K6" i="128"/>
  <c r="K29" i="163"/>
  <c r="J29" i="163"/>
  <c r="E5" i="131"/>
  <c r="B5" i="127"/>
  <c r="D6" i="163"/>
  <c r="E6" i="163"/>
  <c r="J8" i="163"/>
  <c r="K8" i="163"/>
  <c r="E10" i="163"/>
  <c r="D10" i="163"/>
  <c r="J25" i="163"/>
  <c r="K25" i="163"/>
  <c r="H24" i="163"/>
  <c r="J4" i="57"/>
  <c r="K6" i="53"/>
  <c r="N5" i="127"/>
  <c r="K7" i="163"/>
  <c r="J7" i="163"/>
  <c r="P4" i="132"/>
  <c r="K5" i="131"/>
  <c r="N6" i="128"/>
  <c r="J38" i="163"/>
  <c r="K38" i="163"/>
  <c r="P4" i="130"/>
  <c r="D15" i="163"/>
  <c r="E15" i="163"/>
  <c r="J36" i="163"/>
  <c r="K36" i="163"/>
  <c r="H6" i="53"/>
  <c r="E8" i="163"/>
  <c r="D8" i="163"/>
  <c r="K33" i="163"/>
  <c r="J33" i="163"/>
  <c r="J15" i="163"/>
  <c r="K15" i="163"/>
  <c r="B6" i="128"/>
  <c r="E16" i="163"/>
  <c r="D16" i="163"/>
  <c r="D33" i="163"/>
  <c r="E33" i="163"/>
  <c r="E37" i="163"/>
  <c r="D37" i="163"/>
  <c r="K19" i="163"/>
  <c r="J19" i="163"/>
  <c r="D13" i="163"/>
  <c r="N5" i="131"/>
  <c r="D32" i="163"/>
  <c r="E32" i="163"/>
  <c r="E20" i="163"/>
  <c r="D20" i="163"/>
  <c r="J16" i="163"/>
  <c r="K16" i="163"/>
  <c r="D38" i="163"/>
  <c r="E38" i="163"/>
  <c r="H5" i="131"/>
  <c r="K27" i="163"/>
  <c r="J27" i="163"/>
  <c r="E6" i="53"/>
  <c r="E12" i="163"/>
  <c r="D12" i="163"/>
  <c r="D23" i="7"/>
  <c r="F23" i="7"/>
  <c r="M23" i="7"/>
  <c r="L23" i="7"/>
  <c r="I23" i="7"/>
  <c r="C23" i="7"/>
  <c r="G23" i="7"/>
  <c r="J23" i="7"/>
  <c r="B15" i="188" l="1"/>
  <c r="N13" i="7"/>
  <c r="B22" i="7"/>
  <c r="B13" i="7"/>
  <c r="B16" i="189" s="1"/>
  <c r="K8" i="188"/>
  <c r="K9" i="188" s="1"/>
  <c r="K5" i="7"/>
  <c r="E9" i="189" s="1"/>
  <c r="K18" i="7"/>
  <c r="E29" i="147"/>
  <c r="E30" i="147"/>
  <c r="E27" i="147"/>
  <c r="E28" i="147"/>
  <c r="E26" i="147"/>
  <c r="E25" i="147"/>
  <c r="E24" i="147"/>
  <c r="D17" i="188"/>
  <c r="D16" i="188"/>
  <c r="G17" i="188"/>
  <c r="G16" i="188"/>
  <c r="F17" i="188"/>
  <c r="F16" i="188"/>
  <c r="E15" i="188"/>
  <c r="E22" i="7"/>
  <c r="E13" i="7"/>
  <c r="C16" i="189" s="1"/>
  <c r="C10" i="188"/>
  <c r="C9" i="188"/>
  <c r="F9" i="188"/>
  <c r="F10" i="188"/>
  <c r="N5" i="7"/>
  <c r="B18" i="7"/>
  <c r="B8" i="188"/>
  <c r="B5" i="7"/>
  <c r="B9" i="189" s="1"/>
  <c r="K15" i="188"/>
  <c r="K16" i="188" s="1"/>
  <c r="K22" i="7"/>
  <c r="K13" i="7"/>
  <c r="E16" i="189" s="1"/>
  <c r="D9" i="188"/>
  <c r="D10" i="188"/>
  <c r="C16" i="188"/>
  <c r="C17" i="188"/>
  <c r="E8" i="188"/>
  <c r="E18" i="7"/>
  <c r="E5" i="7"/>
  <c r="C9" i="189" s="1"/>
  <c r="H15" i="188"/>
  <c r="H13" i="7"/>
  <c r="D16" i="189" s="1"/>
  <c r="H22" i="7"/>
  <c r="E14" i="147"/>
  <c r="E10" i="147"/>
  <c r="E13" i="147"/>
  <c r="E12" i="147"/>
  <c r="E11" i="147"/>
  <c r="E7" i="147"/>
  <c r="E8" i="147"/>
  <c r="E9" i="147"/>
  <c r="G9" i="188"/>
  <c r="G10" i="188"/>
  <c r="E24" i="163"/>
  <c r="D24" i="163"/>
  <c r="J9" i="188"/>
  <c r="J10" i="188"/>
  <c r="H18" i="7"/>
  <c r="H5" i="7"/>
  <c r="D9" i="189" s="1"/>
  <c r="H8" i="188"/>
  <c r="K4" i="163"/>
  <c r="J4" i="163"/>
  <c r="D4" i="163"/>
  <c r="E4" i="163"/>
  <c r="J16" i="188"/>
  <c r="J17" i="188"/>
  <c r="J24" i="163"/>
  <c r="K24" i="163"/>
  <c r="I16" i="188"/>
  <c r="I17" i="188"/>
  <c r="I9" i="188"/>
  <c r="I10" i="188"/>
  <c r="C17" i="189" l="1"/>
  <c r="C18" i="189"/>
  <c r="E17" i="189"/>
  <c r="E18" i="189"/>
  <c r="L9" i="173"/>
  <c r="L26" i="173" s="1"/>
  <c r="L9" i="175"/>
  <c r="L26" i="175" s="1"/>
  <c r="L9" i="180"/>
  <c r="L26" i="180" s="1"/>
  <c r="L10" i="146"/>
  <c r="L28" i="146" s="1"/>
  <c r="L9" i="171"/>
  <c r="L26" i="171" s="1"/>
  <c r="L9" i="177"/>
  <c r="L26" i="177" s="1"/>
  <c r="L9" i="172"/>
  <c r="L27" i="172" s="1"/>
  <c r="L9" i="174"/>
  <c r="L26" i="174" s="1"/>
  <c r="L9" i="170"/>
  <c r="L26" i="170" s="1"/>
  <c r="L9" i="168"/>
  <c r="L26" i="168" s="1"/>
  <c r="L9" i="178"/>
  <c r="L27" i="178" s="1"/>
  <c r="L9" i="176"/>
  <c r="L27" i="176" s="1"/>
  <c r="L9" i="179"/>
  <c r="L26" i="179" s="1"/>
  <c r="L9" i="169"/>
  <c r="L26" i="169" s="1"/>
  <c r="E17" i="188"/>
  <c r="E16" i="188"/>
  <c r="E23" i="7"/>
  <c r="E15" i="7"/>
  <c r="H23" i="7"/>
  <c r="H15" i="7"/>
  <c r="N9" i="170"/>
  <c r="N26" i="170" s="1"/>
  <c r="N9" i="176"/>
  <c r="N27" i="176" s="1"/>
  <c r="N9" i="180"/>
  <c r="N26" i="180" s="1"/>
  <c r="N9" i="172"/>
  <c r="N27" i="172" s="1"/>
  <c r="N9" i="173"/>
  <c r="N26" i="173" s="1"/>
  <c r="N10" i="146"/>
  <c r="N28" i="146" s="1"/>
  <c r="N9" i="177"/>
  <c r="N26" i="177" s="1"/>
  <c r="N9" i="178"/>
  <c r="N27" i="178" s="1"/>
  <c r="N9" i="169"/>
  <c r="N26" i="169" s="1"/>
  <c r="N9" i="175"/>
  <c r="N26" i="175" s="1"/>
  <c r="N9" i="171"/>
  <c r="N26" i="171" s="1"/>
  <c r="N9" i="168"/>
  <c r="N26" i="168" s="1"/>
  <c r="N9" i="174"/>
  <c r="N26" i="174" s="1"/>
  <c r="N9" i="179"/>
  <c r="N26" i="179" s="1"/>
  <c r="M9" i="179"/>
  <c r="M26" i="179" s="1"/>
  <c r="M9" i="173"/>
  <c r="M26" i="173" s="1"/>
  <c r="M9" i="180"/>
  <c r="M26" i="180" s="1"/>
  <c r="M9" i="171"/>
  <c r="M26" i="171" s="1"/>
  <c r="M9" i="176"/>
  <c r="M27" i="176" s="1"/>
  <c r="M9" i="174"/>
  <c r="M26" i="174" s="1"/>
  <c r="M9" i="169"/>
  <c r="M26" i="169" s="1"/>
  <c r="M9" i="178"/>
  <c r="M27" i="178" s="1"/>
  <c r="M9" i="168"/>
  <c r="M26" i="168" s="1"/>
  <c r="M9" i="172"/>
  <c r="M27" i="172" s="1"/>
  <c r="M9" i="170"/>
  <c r="M26" i="170" s="1"/>
  <c r="M9" i="175"/>
  <c r="M26" i="175" s="1"/>
  <c r="M10" i="146"/>
  <c r="M28" i="146" s="1"/>
  <c r="M9" i="177"/>
  <c r="M26" i="177" s="1"/>
  <c r="D17" i="189"/>
  <c r="D18" i="189"/>
  <c r="B11" i="189"/>
  <c r="B10" i="189"/>
  <c r="F9" i="189"/>
  <c r="H16" i="188"/>
  <c r="H17" i="188"/>
  <c r="N8" i="188"/>
  <c r="N9" i="188" s="1"/>
  <c r="B9" i="188"/>
  <c r="B10" i="188"/>
  <c r="E11" i="189"/>
  <c r="E10" i="189"/>
  <c r="C11" i="189"/>
  <c r="C10" i="189"/>
  <c r="D10" i="189"/>
  <c r="D11" i="189"/>
  <c r="B17" i="189"/>
  <c r="F16" i="189"/>
  <c r="B18" i="189"/>
  <c r="K23" i="7"/>
  <c r="K15" i="7"/>
  <c r="E9" i="188"/>
  <c r="E10" i="188"/>
  <c r="B15" i="7"/>
  <c r="B23" i="7"/>
  <c r="N15" i="7"/>
  <c r="H9" i="188"/>
  <c r="H10" i="188"/>
  <c r="N15" i="188"/>
  <c r="N16" i="188" s="1"/>
  <c r="B16" i="188"/>
  <c r="B17" i="188"/>
  <c r="Q3" i="161"/>
  <c r="S3" i="161"/>
  <c r="O3" i="161"/>
  <c r="F10" i="189" l="1"/>
  <c r="F11" i="189"/>
  <c r="F18" i="189"/>
  <c r="F17" i="189"/>
</calcChain>
</file>

<file path=xl/sharedStrings.xml><?xml version="1.0" encoding="utf-8"?>
<sst xmlns="http://schemas.openxmlformats.org/spreadsheetml/2006/main" count="1448" uniqueCount="296">
  <si>
    <t>Energetika</t>
  </si>
  <si>
    <t>Doprava</t>
  </si>
  <si>
    <t>Stavebnictví</t>
  </si>
  <si>
    <t>Ostatní</t>
  </si>
  <si>
    <t>Celkem kraj</t>
  </si>
  <si>
    <t>Obchod, služby, školství, zdravotnictví</t>
  </si>
  <si>
    <t>Zemědělství a lesnictví</t>
  </si>
  <si>
    <t>Celkem</t>
  </si>
  <si>
    <t>Leden</t>
  </si>
  <si>
    <t>Únor</t>
  </si>
  <si>
    <t>Březen</t>
  </si>
  <si>
    <t>Duben</t>
  </si>
  <si>
    <t>Květen</t>
  </si>
  <si>
    <t>Červen</t>
  </si>
  <si>
    <t>Červenec</t>
  </si>
  <si>
    <t>Srpen</t>
  </si>
  <si>
    <t>Září</t>
  </si>
  <si>
    <t>Říjen</t>
  </si>
  <si>
    <t>Listopad</t>
  </si>
  <si>
    <t>Prosinec</t>
  </si>
  <si>
    <t>Brikety a pelety</t>
  </si>
  <si>
    <t>Kapalná biopaliva</t>
  </si>
  <si>
    <t>Ostatní biomasa</t>
  </si>
  <si>
    <t>Palivové dříví</t>
  </si>
  <si>
    <t>Piliny, kůra, štěpky, dřevní odpad</t>
  </si>
  <si>
    <t>Domácnosti</t>
  </si>
  <si>
    <t>Průmysl</t>
  </si>
  <si>
    <t>Skládkový plyn</t>
  </si>
  <si>
    <t>Kalový plyn (ČOV)</t>
  </si>
  <si>
    <t>Ostatní bioplyn</t>
  </si>
  <si>
    <t>Zkratky, pojmy a základní vztahy</t>
  </si>
  <si>
    <t>Zemní plyn</t>
  </si>
  <si>
    <t>Topné oleje</t>
  </si>
  <si>
    <t>Ostatní plyny</t>
  </si>
  <si>
    <t>Ostatní pevná paliva</t>
  </si>
  <si>
    <t>Ostatní kapalná paliva</t>
  </si>
  <si>
    <t>Odpadní teplo</t>
  </si>
  <si>
    <t>Koks</t>
  </si>
  <si>
    <t>Hnědé uhlí</t>
  </si>
  <si>
    <t>Černé uhlí</t>
  </si>
  <si>
    <t>Bioplyn</t>
  </si>
  <si>
    <t>Biomasa</t>
  </si>
  <si>
    <t>1. Zkratky, pojmy a základní vztahy</t>
  </si>
  <si>
    <t>Obsah</t>
  </si>
  <si>
    <t>Celulózové výluhy</t>
  </si>
  <si>
    <t>I. čtvrtletí</t>
  </si>
  <si>
    <t>II. čtvrtletí</t>
  </si>
  <si>
    <t>III. čtvrtletí</t>
  </si>
  <si>
    <t>IV. čtvrtletí</t>
  </si>
  <si>
    <t>Podíl v ČR</t>
  </si>
  <si>
    <t>Výroba tepla brutto</t>
  </si>
  <si>
    <t>Elektrická energie</t>
  </si>
  <si>
    <t>Energie prostředí (tepelné čerpadlo)</t>
  </si>
  <si>
    <t>Energie Slunce (solární kolektor)</t>
  </si>
  <si>
    <t>Černé uhlí tříděné</t>
  </si>
  <si>
    <t>Černé uhlí průmyslové</t>
  </si>
  <si>
    <t>Černouhelné kaly a granulát</t>
  </si>
  <si>
    <t>Hnědé uhlí tříděné</t>
  </si>
  <si>
    <t>Hnědé uhlí průmyslové</t>
  </si>
  <si>
    <t>Hnědé uhlí - Brikety</t>
  </si>
  <si>
    <t>Hnědé uhlí - Lignit</t>
  </si>
  <si>
    <t>Hnědé uhlí - Mourové kaly</t>
  </si>
  <si>
    <t xml:space="preserve">Technologická vlastní spotřeba tepla </t>
  </si>
  <si>
    <t>Jaderné palivo</t>
  </si>
  <si>
    <t>3. Bilance tepla [TJ]</t>
  </si>
  <si>
    <t>zdroj dat: výkaz ERÚ-T1, ERÚ-E1</t>
  </si>
  <si>
    <t>Dodávky tepla z uhlí</t>
  </si>
  <si>
    <t>Dodávky tepla z bioplynu</t>
  </si>
  <si>
    <t>Dodávky tepla z biomasy</t>
  </si>
  <si>
    <t>JHČ</t>
  </si>
  <si>
    <t>JHM</t>
  </si>
  <si>
    <t>KVK</t>
  </si>
  <si>
    <t>HKK</t>
  </si>
  <si>
    <t>LBK</t>
  </si>
  <si>
    <t>MSK</t>
  </si>
  <si>
    <t>OLK</t>
  </si>
  <si>
    <t>PAK</t>
  </si>
  <si>
    <t>PLK</t>
  </si>
  <si>
    <t>PHA</t>
  </si>
  <si>
    <t>STČ</t>
  </si>
  <si>
    <t>ULK</t>
  </si>
  <si>
    <t>VYS</t>
  </si>
  <si>
    <t>ZLK</t>
  </si>
  <si>
    <t>Bilanční rozdíl</t>
  </si>
  <si>
    <t>Ztráty</t>
  </si>
  <si>
    <t>SZT</t>
  </si>
  <si>
    <t>Soustava zásobování teplem</t>
  </si>
  <si>
    <t>Výroba tepla brutto =</t>
  </si>
  <si>
    <t>Ztráty =</t>
  </si>
  <si>
    <t>Bilanční rozdíl =</t>
  </si>
  <si>
    <t>Ztráty při výrobě tepla a distribuční ztráty (v rozvodech).</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</si>
  <si>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</si>
  <si>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</si>
  <si>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</si>
  <si>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</si>
  <si>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</si>
  <si>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</si>
  <si>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</si>
  <si>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</si>
  <si>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</si>
  <si>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</si>
  <si>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</si>
  <si>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</si>
  <si>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4.3 Výroba tepla brutto podle paliv v krajích ČR [TJ]</t>
  </si>
  <si>
    <t>4.1 Výroba tepla brutto podle paliv [TJ]</t>
  </si>
  <si>
    <t>4.2 Výroba tepla brutto v krajích ČR [TJ]</t>
  </si>
  <si>
    <t>CZ-NACE</t>
  </si>
  <si>
    <t>Klasifikace ekonomických činností CZ-NACE dle Českého statistického úřadu</t>
  </si>
  <si>
    <t>Rostlinné materiály neaglomerované</t>
  </si>
  <si>
    <t>5.1 Dodávky tepla podle paliv [TJ]</t>
  </si>
  <si>
    <t>5.2 Dodávky tepla v krajích ČR [TJ]</t>
  </si>
  <si>
    <t>Dodávky tepla</t>
  </si>
  <si>
    <t>7.1 Spotřeba tepla podle sektorů národního hospodářství [TJ]</t>
  </si>
  <si>
    <t>7.2 Spotřeba tepla podle sektorů národního hospodářství v krajích ČR [TJ]</t>
  </si>
  <si>
    <t>Spotřeba tepla =</t>
  </si>
  <si>
    <t>Konečná spotřeba tepla v jednotlivých sektorech národního hospodářství.</t>
  </si>
  <si>
    <t>KVET</t>
  </si>
  <si>
    <t>Kombinovaná výroba elektřiny a tepla</t>
  </si>
  <si>
    <t>Hlavní město Praha (PHA)</t>
  </si>
  <si>
    <t>Kraj Vysočina (VYS)</t>
  </si>
  <si>
    <t>Kraj Vysočina</t>
  </si>
  <si>
    <t>Hlavní město Praha</t>
  </si>
  <si>
    <t>8.14 Výroba, dodávky a spotřeba tepla: Zlínský kraj</t>
  </si>
  <si>
    <t>8.5 Výroba, dodávky a spotřeba tepla: Kraj Vysočina</t>
  </si>
  <si>
    <t>8.6 Výroba, dodávky a spotřeba tepla: Královéhradecký kraj</t>
  </si>
  <si>
    <t>8.7 Výroba, dodávky a spotřeba tepla: Liberecký kraj</t>
  </si>
  <si>
    <t>8.1 Výroba, dodávky a spotřeba tepla: Hlavní město Praha</t>
  </si>
  <si>
    <t>8.2 Výroba, dodávky a spotřeba tepla: Jihočeský kraj</t>
  </si>
  <si>
    <t>8.3 Výroba, dodávky a spotřeba tepla: Jihomoravský kraj</t>
  </si>
  <si>
    <t>8.4 Výroba, dodávky a spotřeba tepla: Karlovarský kraj</t>
  </si>
  <si>
    <t>8.8 Výroba, dodávky a spotřeba tepla: Moravskoslezský kraj</t>
  </si>
  <si>
    <t>8.9 Výroba, dodávky a spotřeba tepla: Olomoucký kraj</t>
  </si>
  <si>
    <t>8.10 Výroba, dodávky a spotřeba tepla: Pardubický kraj</t>
  </si>
  <si>
    <t>8.11 Výroba, dodávky a spotřeba tepla: Plzeňský kraj</t>
  </si>
  <si>
    <t>8.12 Výroba, dodávky a spotřeba tepla: Středočeský kraj</t>
  </si>
  <si>
    <t>8.13 Výroba, dodávky a spotřeba tepla: Ústecký kraj</t>
  </si>
  <si>
    <t>Královéhradecký kraj (HKK)</t>
  </si>
  <si>
    <t>Liberecký kraj (LBK)</t>
  </si>
  <si>
    <t>Moravskoslezský kraj (MSK)</t>
  </si>
  <si>
    <t>Olomoucký kraj (OLK)</t>
  </si>
  <si>
    <t>Pardubický kraj (PAK)</t>
  </si>
  <si>
    <t>Plzeňský kraj (PLK)</t>
  </si>
  <si>
    <t>Středočeský kraj (STČ)</t>
  </si>
  <si>
    <t>Ústecký kraj (ULK)</t>
  </si>
  <si>
    <t>Zlínský kraj (ZLK)</t>
  </si>
  <si>
    <t>Jihočeský kraj (JHČ)</t>
  </si>
  <si>
    <t>Jihomoravský kraj (JHM)</t>
  </si>
  <si>
    <t>Karlovarský kraj (KVK)</t>
  </si>
  <si>
    <t>Spotřeba tepla podle sektorů národního hospodářství *</t>
  </si>
  <si>
    <t>Instalovaný výkon v ČR</t>
  </si>
  <si>
    <t>Celkem ČR *</t>
  </si>
  <si>
    <t>Brutto výroba tepla na zdrojích bez tepla použitého na výrobu elektřiny.</t>
  </si>
  <si>
    <t>Výroba tepla netto</t>
  </si>
  <si>
    <r>
      <t>Q</t>
    </r>
    <r>
      <rPr>
        <b/>
        <vertAlign val="subscript"/>
        <sz val="9"/>
        <rFont val="Calibri"/>
        <family val="2"/>
        <charset val="238"/>
        <scheme val="minor"/>
      </rPr>
      <t>netto</t>
    </r>
  </si>
  <si>
    <t>Dodávka užitečného tepla z KVET</t>
  </si>
  <si>
    <t>Instalovaný výkon</t>
  </si>
  <si>
    <r>
      <t>Q</t>
    </r>
    <r>
      <rPr>
        <b/>
        <vertAlign val="subscript"/>
        <sz val="9"/>
        <rFont val="Calibri"/>
        <family val="2"/>
        <charset val="238"/>
        <scheme val="minor"/>
      </rPr>
      <t>KVET</t>
    </r>
  </si>
  <si>
    <t>* Nezahrnuje část nezjištěného rozvodu tepla</t>
  </si>
  <si>
    <t>* Rozdíl mezi dodávkou a spotřebou jsou ztráty z nakoupeného tepla a část nezjištěného rozvodu tepla.</t>
  </si>
  <si>
    <r>
      <t>Q</t>
    </r>
    <r>
      <rPr>
        <b/>
        <vertAlign val="subscript"/>
        <sz val="9"/>
        <rFont val="Calibri"/>
        <family val="2"/>
        <charset val="238"/>
        <scheme val="minor"/>
      </rPr>
      <t xml:space="preserve">KVET/ </t>
    </r>
    <r>
      <rPr>
        <b/>
        <sz val="9"/>
        <rFont val="Calibri"/>
        <family val="2"/>
        <charset val="238"/>
        <scheme val="minor"/>
      </rPr>
      <t>Q</t>
    </r>
    <r>
      <rPr>
        <b/>
        <vertAlign val="subscript"/>
        <sz val="9"/>
        <rFont val="Calibri"/>
        <family val="2"/>
        <charset val="238"/>
        <scheme val="minor"/>
      </rPr>
      <t>netto</t>
    </r>
  </si>
  <si>
    <t>Výroba tepla netto =</t>
  </si>
  <si>
    <t>Meziroční změna</t>
  </si>
  <si>
    <t>Množství tepelné energie dodané do soustav zásobování teplem.</t>
  </si>
  <si>
    <t>Dodávky tepla =</t>
  </si>
  <si>
    <t>Vlastní spotřeba tepla =</t>
  </si>
  <si>
    <t>Vlastní spotřeba tepla</t>
  </si>
  <si>
    <t>Kraj</t>
  </si>
  <si>
    <t>Výroba tepla brutto [GJ]</t>
  </si>
  <si>
    <t>Dodávky tepla podle paliv [GJ]</t>
  </si>
  <si>
    <t>Spotřeba tepla podle sektorů národního hospodářství [GJ] *</t>
  </si>
  <si>
    <t>5.4 Dodávky tepla z uhlí, biomasy a bioplynu [GJ]</t>
  </si>
  <si>
    <t>Dodávka tepla ze Středočeského kraje [GJ]</t>
  </si>
  <si>
    <t>Dodávka tepla z Pardubického kraje [GJ]</t>
  </si>
  <si>
    <t>Dodávka tepla do Hlavního města Prahy [GJ]</t>
  </si>
  <si>
    <t>Dodávka tepla do Královehradeckého kraje [GJ]</t>
  </si>
  <si>
    <t>1.</t>
  </si>
  <si>
    <t>2.</t>
  </si>
  <si>
    <t>Komentář</t>
  </si>
  <si>
    <t>3.</t>
  </si>
  <si>
    <t>4.</t>
  </si>
  <si>
    <t>4.1.</t>
  </si>
  <si>
    <t>4.2.</t>
  </si>
  <si>
    <t>4.3.</t>
  </si>
  <si>
    <t>5.</t>
  </si>
  <si>
    <t>6.</t>
  </si>
  <si>
    <t>7.</t>
  </si>
  <si>
    <t>7.1.</t>
  </si>
  <si>
    <t>7.2.</t>
  </si>
  <si>
    <t>8.</t>
  </si>
  <si>
    <t>9.</t>
  </si>
  <si>
    <t>10.</t>
  </si>
  <si>
    <t>Úvod</t>
  </si>
  <si>
    <r>
      <t>Q</t>
    </r>
    <r>
      <rPr>
        <b/>
        <vertAlign val="subscript"/>
        <sz val="11"/>
        <rFont val="Calibri"/>
        <family val="2"/>
        <charset val="238"/>
        <scheme val="minor"/>
      </rPr>
      <t>netto</t>
    </r>
  </si>
  <si>
    <r>
      <t>Q</t>
    </r>
    <r>
      <rPr>
        <b/>
        <vertAlign val="subscript"/>
        <sz val="11"/>
        <rFont val="Calibri"/>
        <family val="2"/>
        <charset val="238"/>
        <scheme val="minor"/>
      </rPr>
      <t>KVET</t>
    </r>
  </si>
  <si>
    <t>2. Komentář</t>
  </si>
  <si>
    <t>4. Výroba tepla</t>
  </si>
  <si>
    <t>5. Dodávky tepla</t>
  </si>
  <si>
    <r>
      <t>6. Instalovaný výkon výroben tepla v krajích ČR [MW</t>
    </r>
    <r>
      <rPr>
        <b/>
        <vertAlign val="subscript"/>
        <sz val="14"/>
        <rFont val="Calibri"/>
        <family val="2"/>
        <charset val="238"/>
        <scheme val="minor"/>
      </rPr>
      <t>t</t>
    </r>
    <r>
      <rPr>
        <b/>
        <sz val="14"/>
        <rFont val="Calibri"/>
        <family val="2"/>
        <charset val="238"/>
        <scheme val="minor"/>
      </rPr>
      <t>]</t>
    </r>
  </si>
  <si>
    <t>7. Spotřeba tepla</t>
  </si>
  <si>
    <t>10.3. Vývoj výroby tepla brutto a dodávek tepla podle paliv a krajů ČR [TJ]</t>
  </si>
  <si>
    <t>Výroba tepla brutto 2017</t>
  </si>
  <si>
    <t>Výroba tepla brutto 2018</t>
  </si>
  <si>
    <t>Výroba tepla brutto 2019</t>
  </si>
  <si>
    <t>Meziroční změna-výroba tepla brutto</t>
  </si>
  <si>
    <t>Dodávky tepla 2017</t>
  </si>
  <si>
    <t>Dodávky tepla 2018</t>
  </si>
  <si>
    <t>Dodávky tepla 2019</t>
  </si>
  <si>
    <t>Meziroční změna-dodávky tepla</t>
  </si>
  <si>
    <t>10. Vývoj bilance tepla, dodávek tepla a KVET</t>
  </si>
  <si>
    <t>Výroba tepla brutto 2020</t>
  </si>
  <si>
    <t>Dodávky tepla 2020</t>
  </si>
  <si>
    <t>Bilance tepla</t>
  </si>
  <si>
    <t>Výroba tepla</t>
  </si>
  <si>
    <t>Výroba tepla brutto podle paliv</t>
  </si>
  <si>
    <t>Výroba tepla brutto v krajích ČR</t>
  </si>
  <si>
    <t>Výroba tepla brutto podle paliv v krajích ČR</t>
  </si>
  <si>
    <t>5.1.</t>
  </si>
  <si>
    <t>Dodávky tepla podle paliv</t>
  </si>
  <si>
    <t>5.2.</t>
  </si>
  <si>
    <t>Dodávky tepla v krajích ČR</t>
  </si>
  <si>
    <t>5.3.</t>
  </si>
  <si>
    <t>Dodávky tepla podle paliv v krajích ČR</t>
  </si>
  <si>
    <t>5.4.</t>
  </si>
  <si>
    <t>Dodávky tepla z uhlí, biomasy a bioplynu</t>
  </si>
  <si>
    <t>Instalovaný výkon výroben tepelné energie v krajích ČR</t>
  </si>
  <si>
    <t>Spotřeba tepla</t>
  </si>
  <si>
    <t>Spotřeba tepla podle sektorů národního hospodářství</t>
  </si>
  <si>
    <t>Spotřeba tepla podle sektorů národního hospodářství v krajích ČR</t>
  </si>
  <si>
    <t>8.1.</t>
  </si>
  <si>
    <t>Výroba, dodávky a spotřeba tepla: Hlavní město Praha</t>
  </si>
  <si>
    <t>8.2.</t>
  </si>
  <si>
    <t>Výroba, dodávky a spotřeba tepla: Jihočeský kraj</t>
  </si>
  <si>
    <t>8.3.</t>
  </si>
  <si>
    <t>Výroba, dodávky a spotřeba tepla: Jihomoravský kraj</t>
  </si>
  <si>
    <t>8.4.</t>
  </si>
  <si>
    <t>Výroba, dodávky a spotřeba tepla: Karlovarský kraj</t>
  </si>
  <si>
    <t>8.5.</t>
  </si>
  <si>
    <t>Výroba, dodávky a spotřeba tepla: Kraj Vysočina</t>
  </si>
  <si>
    <t>8.6.</t>
  </si>
  <si>
    <t>Výroba, dodávky a spotřeba tepla: Královéhradecký kraj</t>
  </si>
  <si>
    <t>8.7.</t>
  </si>
  <si>
    <t>Výroba, dodávky a spotřeba tepla: Liberecký kraj</t>
  </si>
  <si>
    <t>8.8.</t>
  </si>
  <si>
    <t>Výroba, dodávky a spotřeba tepla: Moravskoslezský kraj</t>
  </si>
  <si>
    <t>8.9.</t>
  </si>
  <si>
    <t>Výroba, dodávky a spotřeba tepla: Olomoucký kraj</t>
  </si>
  <si>
    <t>8.10.</t>
  </si>
  <si>
    <t>Výroba, dodávky a spotřeba tepla: Pardubický kraj</t>
  </si>
  <si>
    <t>8.11.</t>
  </si>
  <si>
    <t>Výroba, dodávky a spotřeba tepla: Plzeňský kraj</t>
  </si>
  <si>
    <t>8.12.</t>
  </si>
  <si>
    <t>Výroba, dodávky a spotřeba tepla: Středočeský kraj</t>
  </si>
  <si>
    <t>8.13.</t>
  </si>
  <si>
    <t>Výroba, dodávky a spotřeba tepla: Ústecký kraj</t>
  </si>
  <si>
    <t>8.14.</t>
  </si>
  <si>
    <t>Výroba, dodávky a spotřeba tepla: Zlínský kraj</t>
  </si>
  <si>
    <t>Výroba tepla netto a výroba tepla z KVET</t>
  </si>
  <si>
    <t xml:space="preserve">Vývoj bilance tepla, dodávek tepla a KVET </t>
  </si>
  <si>
    <t>10.1.</t>
  </si>
  <si>
    <t>10.2.</t>
  </si>
  <si>
    <t>10.3.</t>
  </si>
  <si>
    <t>Vývoj výroby tepla brutto a dodávek tepla podle paliv a krajů ČR</t>
  </si>
  <si>
    <t>10.4.</t>
  </si>
  <si>
    <t xml:space="preserve">Vývoj výroby tepla z KVET </t>
  </si>
  <si>
    <t>Technologická vlastní spotřeba tepla (TVS) =</t>
  </si>
  <si>
    <t>Výroba tepla brutto - TVS.</t>
  </si>
  <si>
    <t>Spotřeba tepla pro vlastní potřebu výrobce (bez TVS).</t>
  </si>
  <si>
    <t>Výroba tepla brutto - TVS - ztráty - dodávky do vlastního podniku - dodávky tepla.</t>
  </si>
  <si>
    <t>Spotřeba tepla na výrobu tepla a elektrické energie, která je nezbytná pro zajištění procesu výroby tepla a elektrické energie.</t>
  </si>
  <si>
    <t>8. Výroba, dodávky a spotřeba tepla v jednotlivých krajích ČR</t>
  </si>
  <si>
    <t>Výroba, dodávky a spotřeba tepla v jednotlivých krajích ČR</t>
  </si>
  <si>
    <t>9. Výroba tepla netto a výroba tepla z KVET [TJ]</t>
  </si>
  <si>
    <t>Vývoj bilance tepla: čtvrtletní porovnání</t>
  </si>
  <si>
    <t>Vývoj bilance tepla: měsíční porovnání</t>
  </si>
  <si>
    <t>10.1. Vývoj bilance tepla: čtvrtletní porovnání [TJ]</t>
  </si>
  <si>
    <t>10.2. Vývoj bilance tepla: měsíční porovnání [TJ]</t>
  </si>
  <si>
    <t>Výroba tepla z KVET</t>
  </si>
  <si>
    <t>Spotřeba tepla 2019</t>
  </si>
  <si>
    <t>Spotřeba tepla 2020</t>
  </si>
  <si>
    <t>Meziroční změna-spotřeba tepla</t>
  </si>
  <si>
    <t>10.5.</t>
  </si>
  <si>
    <t>Vývoj spotřeby tepla</t>
  </si>
  <si>
    <r>
      <t>Celkový instalovaný výkon [MW</t>
    </r>
    <r>
      <rPr>
        <b/>
        <vertAlign val="subscript"/>
        <sz val="9"/>
        <rFont val="Calibri"/>
        <family val="2"/>
        <charset val="238"/>
        <scheme val="minor"/>
      </rPr>
      <t>t</t>
    </r>
    <r>
      <rPr>
        <b/>
        <sz val="9"/>
        <rFont val="Calibri"/>
        <family val="2"/>
        <charset val="238"/>
        <scheme val="minor"/>
      </rPr>
      <t>]</t>
    </r>
  </si>
  <si>
    <t>Výroba tepla brutto 2021</t>
  </si>
  <si>
    <t>Dodávky tepla 2021</t>
  </si>
  <si>
    <t>Rozdíl
(2021-2020)</t>
  </si>
  <si>
    <t>Spotřeba tepla 2021</t>
  </si>
  <si>
    <t>10.4. Vývoj spotřeby tepla: čtvrtletní porovnání [TJ]</t>
  </si>
  <si>
    <t>10.5. Vývoj výroby tepla z KVET [TJ]</t>
  </si>
  <si>
    <t>5.3 Dodávky tepla podle paliv v krajích ČR [TJ]</t>
  </si>
  <si>
    <r>
      <t xml:space="preserve">ČTVRTLETNÍ ZPRÁVA O PROVOZU TEPLÁRENSKÝCH SOUSTAV
ČESKÉ REPUBLIKY
</t>
    </r>
    <r>
      <rPr>
        <sz val="17"/>
        <color rgb="FFFF0000"/>
        <rFont val="Calibri"/>
        <family val="2"/>
        <charset val="238"/>
        <scheme val="minor"/>
      </rPr>
      <t>ZA III. ČTVRTLETÍ 2021</t>
    </r>
  </si>
  <si>
    <t>III. čtvrtletí 2021</t>
  </si>
  <si>
    <t>III. čtvrtletí 2020</t>
  </si>
  <si>
    <t>Energetický regulační úřad (ERÚ) zveřejňuje Čtvrtletní zprávu o provozu teplárenských soustav ČR za III. čtvrtletí roku 2021 v souladu s § 17 odst. 7 písm. m) zákona č. 458/2000 Sb., o podmínkách podnikání a o výkonu státní správy v energetických odvětvích a o změně některých zákonů (energetický zákon), ve znění pozdějších předpisů. Údaje obsažené v této zprávě jsou určeny především pro státní orgány či instituce v rámci ČR nebo Evropské unie a odbornou veřejnost.
Údaje pro čtvrtletní zprávu jsou získávány na základě vyhlášky č. 404/2016 Sb., o náležitostech a členění výkazů nezbytných pro zpracování zpráv o provozu soustav v energetických odvětvích, včetně termínů, rozsahu a pravidel pro sestavování výkazů (statistická vyhláška), ve znění pozdějších předpisů, která nabyla účinnost dnem 1. ledna 2017.
Detaily týkající se metodiky vykazování údajů pro statistiku ERÚ jsou uvedeny ve výkladovém stanovisku ERÚ k metodice vyplňování výkazů podle statistické vyhlášky pro oblast elektroenergetiky a teplárenství č. 8/2018 ze dne 14. září 2018. Výkladové stanovisko a aktuální výkazy jsou zveřejněny na internetových stránkách ERÚ.
Veškerá data vycházejí z podkladů od licencovaných subjektů: výrobců elektřiny a tepla a provozovatelů rozvodných tepelných zařízení. Zdroje dat jsou uvedeny u jednotlivých tabulek ve zprávě.
Čtvrtletní zpráva přináší informace o základních ukazatelích v teplárenství a doplňuje tak čtvrtletní zprávu o provozu elektrizační soustavy ČR, která se věnuje mimo jiné i kombinované výrobě elektřiny a tepla (KVET). Tato zpráva zahrnuje údaje o veškerém vyrobeném teple z licencované činnosti včetně KVET. Jednotlivé kapitoly obsahují statistická data o bilanci, výrobě, dodávce a spotřebě tepla podle příslušných kategorií. Zpráva dále obsahuje vyhodnocení instalovaného výkonu výroben tepla v ČR a některá krajská vyhodnocení. Zjištěné a opravené chyby v obdržených datech a zpětné korekce výkazů jsou průběžně promítány do statistiky a projeví se vždy v dalších zveřejněných zprávách, případně v roční zprávě o provozu teplárenských soustav ČR za rok 2021, kterou ERÚ předpokládá zveřejnit do konce května roku 2022.
Případné dotazy či připomínky zasílejte na emailovou adresu teplo.statistika@eru.cz.</t>
  </si>
  <si>
    <r>
      <rPr>
        <b/>
        <sz val="12"/>
        <rFont val="Calibri"/>
        <family val="2"/>
        <charset val="238"/>
        <scheme val="minor"/>
      </rPr>
      <t>Výroba tepla brutto</t>
    </r>
    <r>
      <rPr>
        <sz val="12"/>
        <rFont val="Calibri"/>
        <family val="2"/>
        <charset val="238"/>
        <scheme val="minor"/>
      </rPr>
      <t xml:space="preserve"> za III. čtvrtletí roku 2021 dosáhla celkem </t>
    </r>
    <r>
      <rPr>
        <b/>
        <sz val="12"/>
        <rFont val="Calibri"/>
        <family val="2"/>
        <charset val="238"/>
        <scheme val="minor"/>
      </rPr>
      <t>24 181,3 TJ</t>
    </r>
    <r>
      <rPr>
        <sz val="12"/>
        <rFont val="Calibri"/>
        <family val="2"/>
        <charset val="238"/>
        <scheme val="minor"/>
      </rPr>
      <t xml:space="preserve"> a oproti III. čtvrtletí roku 2020, kdy bylo vyrobeno 24 527,7 TJ, došlo k poklesu o 1,4 %. Zhruba 41 % brutto výroby bylo spotřebováno ve vlastním podniku nebo zařízení (převážně jde o závodní teplárny, které nejsou zařazeny v klasifikaci ekonomických činností (CZ-NACE) ve skupině 35 - Výroba a rozvod elektřiny, plynu, tepla a klimatizovaného vzduchu). Nejvíce tepla bylo vyrobeno z hnědého uhlí (30 %), následuje biomasa (20 %) a zemní plyn (17 %). Nejvíce tepla bylo vyrobeno v Ústeckém kraji (24 %), následuje Moravskoslezský kraj (22 %) a Středočeský kraj (16 %). Struktura výroby tepla z jednotlivých paliv se v jednotlivých krajích liší podle dostupnosti paliv. Nejvíce tepla z černého uhlí se vyrobilo v Moravskoslezském kraji (96 %), z hnědého uhlí v Ústeckém kraji (40 %), ze zemního plynu ve Středočeském kraji (30 %), z biomasy v Ústeckém kraji (45 %) a z bioplynu v Kraji Vysočina (16 %).
</t>
    </r>
    <r>
      <rPr>
        <b/>
        <sz val="12"/>
        <rFont val="Calibri"/>
        <family val="2"/>
        <charset val="238"/>
        <scheme val="minor"/>
      </rPr>
      <t>Dodávky tepla</t>
    </r>
    <r>
      <rPr>
        <sz val="12"/>
        <rFont val="Calibri"/>
        <family val="2"/>
        <charset val="238"/>
        <scheme val="minor"/>
      </rPr>
      <t xml:space="preserve"> za III. čtvrtletí roku 2021 představovaly celkem </t>
    </r>
    <r>
      <rPr>
        <b/>
        <sz val="12"/>
        <rFont val="Calibri"/>
        <family val="2"/>
        <charset val="238"/>
        <scheme val="minor"/>
      </rPr>
      <t>9 642,5 TJ</t>
    </r>
    <r>
      <rPr>
        <sz val="12"/>
        <rFont val="Calibri"/>
        <family val="2"/>
        <charset val="238"/>
        <scheme val="minor"/>
      </rPr>
      <t xml:space="preserve">, což je pokles o 0,6 % oproti III. čtvrtletí roku 2020, kdy bylo dodáno 9 700,2 TJ. Dodávky tepla tvořily zhruba 40 %, technologická vlastní spotřeba 9 % a ztráty 10 % brutto výroby tepla. Struktura dodávek tepla podle paliv je obdobná jako struktura výroby tepla brutto (35 % z hnědého uhlí, 28 % ze zemního plynu, 12 % z biomasy), zatímco u struktury dodávek tepla podle krajů je na prvním místě Středočeský kraj, následovaný Moravskoslezským a Ústeckým krajem. 
Celkový instalovaný tepelný výkon výroben tepla ke konci III. čtvrtletí roku 2021 byl 38 806,3 MW.
Spotřeba tepla v domácnostech ve III. čtvrtletí roku 2021 byla 2 995 TJ, což je nárůst o 4 % oproti III. čtvrtletí roku 2020 (2 881,1 TJ). Spotřeba tepla v domácnostech tvořila 37 % z celkové spotřeby tepla. V průmyslu bylo spotřebováno 3 427,9 TJ (42 % ze spotřeby), což je pokles o 3,4 % oproti III. čtvrtletí roku 2020 (3 547,5 TJ), a v sektoru obchodu a služeb 1 295,5 TJ (16 % ze spotřeby), což je pokles o 13,8 % oproti III. čtvrtletí roku 2020 (1 502,6 TJ).
Celkově bylo vyrobeno z kombinované výroby elektřiny a tepla (KVET) 13 081,7 TJ užitečného tepla, což činí 60 % z výroby tepla netto. Nejvíce se užitečného tepla z KVET vyrobilo z hnědého uhlí (39 %), následuje biomasa (26 %) a zemní plyn (13 %). Nízký podíl užitečného tepla ze zemního plynu na teplu netto (43 %) je způsoben vyšším počtem výtopen na zemní plyn než kogeneračních jednotek. Ve III. čtvrtletí roku 2021 bylo vyrobeno o 9,6 % méně tepla z kombinované výroby elektřiny a tepla než ve III. čtvrtletí roku 2020. 
</t>
    </r>
  </si>
  <si>
    <t xml:space="preserve">III. čtvrtletí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</si>
</sst>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_ "/>
    <numFmt numFmtId="166" formatCode="0.0"/>
    <numFmt numFmtId="167" formatCode="0.0%"/>
    <numFmt numFmtId="168" formatCode="\$#,##0\ ;\(\$#,##0\)"/>
    <numFmt numFmtId="169" formatCode="#,##0.00000"/>
  </numFmts>
  <fonts count="66"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10"/>
      <name val="Calibri"/>
      <family val="2"/>
      <charset val="238"/>
      <scheme val="minor"/>
    </font>
    <font>
      <sz val="10"/>
      <name val="Arial"/>
      <family val="2"/>
      <charset val="238"/>
    </font>
    <font>
      <sz val="9"/>
      <name val="Calibri"/>
      <family val="2"/>
      <charset val="238"/>
      <scheme val="minor"/>
    </font>
    <font>
      <sz val="8"/>
      <name val="Calibri"/>
      <family val="2"/>
      <charset val="238"/>
      <scheme val="minor"/>
    </font>
    <font>
      <b/>
      <sz val="9"/>
      <name val="Calibri"/>
      <family val="2"/>
      <charset val="238"/>
      <scheme val="minor"/>
    </font>
    <font>
      <b/>
      <sz val="9"/>
      <color theme="0"/>
      <name val="Calibri"/>
      <family val="2"/>
      <charset val="238"/>
      <scheme val="minor"/>
    </font>
    <font>
      <sz val="9"/>
      <color theme="0"/>
      <name val="Calibri"/>
      <family val="2"/>
      <charset val="238"/>
      <scheme val="minor"/>
    </font>
    <font>
      <i/>
      <sz val="8"/>
      <name val="Calibri"/>
      <family val="2"/>
      <charset val="238"/>
      <scheme val="minor"/>
    </font>
    <font>
      <sz val="9"/>
      <color theme="1"/>
      <name val="Calibri"/>
      <family val="2"/>
      <charset val="238"/>
      <scheme val="minor"/>
    </font>
    <font>
      <sz val="10"/>
      <color theme="3"/>
      <name val="Calibri"/>
      <family val="2"/>
      <charset val="238"/>
      <scheme val="minor"/>
    </font>
    <font>
      <sz val="10"/>
      <color rgb="FF005DA2"/>
      <name val="Calibri"/>
      <family val="2"/>
      <charset val="238"/>
      <scheme val="minor"/>
    </font>
    <font>
      <sz val="10"/>
      <color theme="0"/>
      <name val="Calibri"/>
      <family val="2"/>
      <charset val="238"/>
      <scheme val="minor"/>
    </font>
    <font>
      <b/>
      <sz val="10"/>
      <name val="Calibri"/>
      <family val="2"/>
      <charset val="238"/>
      <scheme val="minor"/>
    </font>
    <font>
      <b/>
      <sz val="10"/>
      <color theme="3"/>
      <name val="Calibri"/>
      <family val="2"/>
      <charset val="238"/>
      <scheme val="minor"/>
    </font>
    <font>
      <sz val="10"/>
      <color theme="4"/>
      <name val="Calibri"/>
      <family val="2"/>
      <charset val="238"/>
      <scheme val="minor"/>
    </font>
    <font>
      <b/>
      <sz val="10"/>
      <color theme="2" tint="-0.499984740745262"/>
      <name val="Calibri"/>
      <family val="2"/>
      <charset val="238"/>
      <scheme val="minor"/>
    </font>
    <font>
      <b/>
      <sz val="11"/>
      <name val="Calibri"/>
      <family val="2"/>
      <charset val="238"/>
      <scheme val="minor"/>
    </font>
    <font>
      <sz val="11"/>
      <name val="Calibri"/>
      <family val="2"/>
      <charset val="238"/>
      <scheme val="minor"/>
    </font>
    <font>
      <b/>
      <sz val="14"/>
      <name val="Calibri"/>
      <family val="2"/>
      <charset val="238"/>
      <scheme val="minor"/>
    </font>
    <font>
      <sz val="14"/>
      <name val="Calibri"/>
      <family val="2"/>
      <charset val="238"/>
      <scheme val="minor"/>
    </font>
    <font>
      <b/>
      <sz val="9"/>
      <color theme="2" tint="-0.499984740745262"/>
      <name val="Calibri"/>
      <family val="2"/>
      <charset val="238"/>
      <scheme val="minor"/>
    </font>
    <font>
      <sz val="10"/>
      <name val="Arial CE"/>
      <family val="2"/>
      <charset val="238"/>
    </font>
    <font>
      <b/>
      <vertAlign val="subscript"/>
      <sz val="9"/>
      <name val="Calibri"/>
      <family val="2"/>
      <charset val="238"/>
      <scheme val="minor"/>
    </font>
    <font>
      <sz val="11"/>
      <name val="Arial"/>
      <family val="2"/>
      <charset val="238"/>
    </font>
    <font>
      <u/>
      <sz val="10"/>
      <color indexed="12"/>
      <name val="Arial"/>
      <family val="2"/>
      <charset val="238"/>
    </font>
    <font>
      <sz val="12"/>
      <name val="Arial"/>
      <family val="2"/>
      <charset val="238"/>
    </font>
    <font>
      <sz val="12"/>
      <name val="Arial CE"/>
      <family val="2"/>
      <charset val="238"/>
    </font>
    <font>
      <b/>
      <sz val="18"/>
      <name val="Arial CE"/>
      <family val="2"/>
      <charset val="238"/>
    </font>
    <font>
      <b/>
      <sz val="12"/>
      <name val="Arial CE"/>
      <family val="2"/>
      <charset val="238"/>
    </font>
    <font>
      <sz val="10"/>
      <name val="Times New Roman CE"/>
      <family val="1"/>
      <charset val="238"/>
    </font>
    <font>
      <b/>
      <sz val="9"/>
      <name val="Times New Roman CE"/>
      <family val="1"/>
      <charset val="238"/>
    </font>
    <font>
      <b/>
      <i/>
      <sz val="9"/>
      <name val="Calibri"/>
      <family val="2"/>
      <charset val="238"/>
      <scheme val="minor"/>
    </font>
    <font>
      <b/>
      <sz val="10"/>
      <color rgb="FF005DA2"/>
      <name val="Calibri"/>
      <family val="2"/>
      <charset val="238"/>
      <scheme val="minor"/>
    </font>
    <font>
      <strike/>
      <sz val="11"/>
      <name val="Calibri"/>
      <family val="2"/>
      <charset val="238"/>
      <scheme val="minor"/>
    </font>
    <font>
      <sz val="12"/>
      <name val="Calibri"/>
      <family val="2"/>
      <charset val="238"/>
      <scheme val="minor"/>
    </font>
    <font>
      <b/>
      <vertAlign val="subscript"/>
      <sz val="14"/>
      <name val="Calibri"/>
      <family val="2"/>
      <charset val="238"/>
      <scheme val="minor"/>
    </font>
    <font>
      <b/>
      <vertAlign val="subscript"/>
      <sz val="11"/>
      <name val="Calibri"/>
      <family val="2"/>
      <charset val="238"/>
      <scheme val="minor"/>
    </font>
    <font>
      <b/>
      <sz val="12"/>
      <name val="Calibri"/>
      <family val="2"/>
      <charset val="238"/>
      <scheme val="minor"/>
    </font>
    <font>
      <sz val="9"/>
      <color rgb="FFD2CDAE"/>
      <name val="Calibri"/>
      <family val="2"/>
      <charset val="238"/>
      <scheme val="minor"/>
    </font>
    <font>
      <sz val="9"/>
      <color theme="2" tint="-0.499984740745262"/>
      <name val="Calibri"/>
      <family val="2"/>
      <charset val="238"/>
      <scheme val="minor"/>
    </font>
    <font>
      <sz val="9"/>
      <color rgb="FFFF0000"/>
      <name val="Calibri"/>
      <family val="2"/>
      <charset val="238"/>
      <scheme val="minor"/>
    </font>
    <font>
      <b/>
      <sz val="9"/>
      <color theme="2"/>
      <name val="Calibri"/>
      <family val="2"/>
      <charset val="238"/>
      <scheme val="minor"/>
    </font>
    <font>
      <sz val="10"/>
      <color rgb="FFFF0000"/>
      <name val="Calibri"/>
      <family val="2"/>
      <charset val="238"/>
      <scheme val="minor"/>
    </font>
    <font>
      <b/>
      <sz val="17"/>
      <color rgb="FF153366"/>
      <name val="Calibri"/>
      <family val="2"/>
      <charset val="238"/>
      <scheme val="minor"/>
    </font>
    <font>
      <sz val="17"/>
      <color rgb="FFFF0000"/>
      <name val="Calibri"/>
      <family val="2"/>
      <charset val="238"/>
      <scheme val="minor"/>
    </font>
  </fonts>
  <fills count="23">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9.9978637043366805E-2"/>
        <bgColor indexed="64"/>
      </patternFill>
    </fill>
    <fill>
      <patternFill patternType="solid">
        <fgColor indexed="9"/>
        <bgColor indexed="8"/>
      </patternFill>
    </fill>
    <fill>
      <patternFill patternType="solid">
        <fgColor theme="0"/>
        <bgColor indexed="64"/>
      </patternFill>
    </fill>
    <fill>
      <patternFill patternType="solid">
        <fgColor theme="2" tint="-0.249977111117893"/>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right/>
      <top style="thin">
        <color theme="0" tint="-0.24994659260841701"/>
      </top>
      <bottom/>
      <diagonal/>
    </border>
    <border>
      <left/>
      <right/>
      <top style="double">
        <color indexed="8"/>
      </top>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top style="hair">
        <color auto="1"/>
      </top>
      <bottom style="thin">
        <color theme="0" tint="-0.24994659260841701"/>
      </bottom>
      <diagonal/>
    </border>
    <border>
      <left/>
      <right/>
      <top style="thin">
        <color theme="0" tint="-0.2499465926084170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style="hair">
        <color auto="1"/>
      </bottom>
      <diagonal/>
    </border>
    <border>
      <left/>
      <right style="hair">
        <color auto="1"/>
      </right>
      <top style="hair">
        <color auto="1"/>
      </top>
      <bottom/>
      <diagonal/>
    </border>
    <border>
      <left/>
      <right style="hair">
        <color auto="1"/>
      </right>
      <top/>
      <bottom style="hair">
        <color auto="1"/>
      </bottom>
      <diagonal/>
    </border>
    <border>
      <left style="thin">
        <color theme="0" tint="-0.24994659260841701"/>
      </left>
      <right style="thin">
        <color theme="0" tint="-0.24994659260841701"/>
      </right>
      <top style="hair">
        <color auto="1"/>
      </top>
      <bottom style="hair">
        <color auto="1"/>
      </bottom>
      <diagonal/>
    </border>
    <border>
      <left style="hair">
        <color auto="1"/>
      </left>
      <right style="thick">
        <color theme="0"/>
      </right>
      <top style="hair">
        <color auto="1"/>
      </top>
      <bottom style="hair">
        <color auto="1"/>
      </bottom>
      <diagonal/>
    </border>
    <border>
      <left style="thick">
        <color theme="0"/>
      </left>
      <right style="thick">
        <color theme="0"/>
      </right>
      <top style="hair">
        <color auto="1"/>
      </top>
      <bottom style="hair">
        <color auto="1"/>
      </bottom>
      <diagonal/>
    </border>
    <border>
      <left style="thick">
        <color theme="0"/>
      </left>
      <right style="hair">
        <color auto="1"/>
      </right>
      <top style="hair">
        <color auto="1"/>
      </top>
      <bottom style="hair">
        <color auto="1"/>
      </bottom>
      <diagonal/>
    </border>
    <border>
      <left style="hair">
        <color auto="1"/>
      </left>
      <right style="thin">
        <color theme="0" tint="-0.24994659260841701"/>
      </right>
      <top style="hair">
        <color auto="1"/>
      </top>
      <bottom style="hair">
        <color auto="1"/>
      </bottom>
      <diagonal/>
    </border>
    <border>
      <left style="thin">
        <color theme="0" tint="-0.24994659260841701"/>
      </left>
      <right style="hair">
        <color auto="1"/>
      </right>
      <top style="hair">
        <color auto="1"/>
      </top>
      <bottom style="hair">
        <color auto="1"/>
      </bottom>
      <diagonal/>
    </border>
    <border>
      <left/>
      <right style="medium">
        <color theme="2" tint="-0.499984740745262"/>
      </right>
      <top style="hair">
        <color auto="1"/>
      </top>
      <bottom style="hair">
        <color auto="1"/>
      </bottom>
      <diagonal/>
    </border>
    <border>
      <left style="thick">
        <color theme="0"/>
      </left>
      <right/>
      <top style="hair">
        <color auto="1"/>
      </top>
      <bottom style="hair">
        <color auto="1"/>
      </bottom>
      <diagonal/>
    </border>
    <border>
      <left/>
      <right style="thick">
        <color theme="0"/>
      </right>
      <top style="hair">
        <color auto="1"/>
      </top>
      <bottom style="hair">
        <color auto="1"/>
      </bottom>
      <diagonal/>
    </border>
    <border>
      <left style="thin">
        <color theme="0" tint="-0.24994659260841701"/>
      </left>
      <right/>
      <top style="hair">
        <color auto="1"/>
      </top>
      <bottom style="hair">
        <color auto="1"/>
      </bottom>
      <diagonal/>
    </border>
    <border>
      <left style="hair">
        <color auto="1"/>
      </left>
      <right style="medium">
        <color theme="0"/>
      </right>
      <top style="hair">
        <color auto="1"/>
      </top>
      <bottom style="hair">
        <color auto="1"/>
      </bottom>
      <diagonal/>
    </border>
    <border>
      <left/>
      <right style="medium">
        <color theme="0"/>
      </right>
      <top style="hair">
        <color auto="1"/>
      </top>
      <bottom style="hair">
        <color auto="1"/>
      </bottom>
      <diagonal/>
    </border>
    <border>
      <left style="medium">
        <color theme="0"/>
      </left>
      <right style="medium">
        <color theme="0"/>
      </right>
      <top style="hair">
        <color auto="1"/>
      </top>
      <bottom style="hair">
        <color auto="1"/>
      </bottom>
      <diagonal/>
    </border>
    <border>
      <left style="hair">
        <color auto="1"/>
      </left>
      <right style="medium">
        <color theme="2"/>
      </right>
      <top style="hair">
        <color auto="1"/>
      </top>
      <bottom style="hair">
        <color auto="1"/>
      </bottom>
      <diagonal/>
    </border>
    <border>
      <left style="medium">
        <color theme="2"/>
      </left>
      <right style="medium">
        <color theme="2"/>
      </right>
      <top style="hair">
        <color auto="1"/>
      </top>
      <bottom style="hair">
        <color auto="1"/>
      </bottom>
      <diagonal/>
    </border>
    <border>
      <left style="medium">
        <color theme="2"/>
      </left>
      <right/>
      <top style="hair">
        <color auto="1"/>
      </top>
      <bottom style="hair">
        <color auto="1"/>
      </bottom>
      <diagonal/>
    </border>
  </borders>
  <cellStyleXfs count="132">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3" borderId="0" applyNumberFormat="0" applyBorder="0" applyAlignment="0" applyProtection="0"/>
    <xf numFmtId="0" fontId="8" fillId="11" borderId="0" applyNumberFormat="0" applyBorder="0" applyAlignment="0" applyProtection="0"/>
    <xf numFmtId="0" fontId="9" fillId="12" borderId="1" applyNumberFormat="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5" fillId="4" borderId="5" applyNumberFormat="0" applyFont="0" applyAlignment="0" applyProtection="0"/>
    <xf numFmtId="0" fontId="15" fillId="0" borderId="6" applyNumberFormat="0" applyFill="0" applyAlignment="0" applyProtection="0"/>
    <xf numFmtId="0" fontId="16" fillId="6" borderId="0" applyNumberFormat="0" applyBorder="0" applyAlignment="0" applyProtection="0"/>
    <xf numFmtId="0" fontId="15" fillId="0" borderId="0" applyNumberFormat="0" applyFill="0" applyBorder="0" applyAlignment="0" applyProtection="0"/>
    <xf numFmtId="0" fontId="17" fillId="7" borderId="7" applyNumberFormat="0" applyAlignment="0" applyProtection="0"/>
    <xf numFmtId="0" fontId="18" fillId="13" borderId="7" applyNumberFormat="0" applyAlignment="0" applyProtection="0"/>
    <xf numFmtId="0" fontId="19" fillId="13" borderId="8" applyNumberFormat="0" applyAlignment="0" applyProtection="0"/>
    <xf numFmtId="0" fontId="20" fillId="0" borderId="0" applyNumberFormat="0" applyFill="0" applyBorder="0" applyAlignment="0" applyProtection="0"/>
    <xf numFmtId="0" fontId="7" fillId="14"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9" fontId="22" fillId="0" borderId="0" applyFont="0" applyFill="0" applyBorder="0" applyAlignment="0" applyProtection="0"/>
    <xf numFmtId="0" fontId="42" fillId="0" borderId="0"/>
    <xf numFmtId="0" fontId="4" fillId="0" borderId="0"/>
    <xf numFmtId="9" fontId="4" fillId="0" borderId="0" applyFont="0" applyFill="0" applyBorder="0" applyAlignment="0" applyProtection="0"/>
    <xf numFmtId="0" fontId="44" fillId="0" borderId="0"/>
    <xf numFmtId="0" fontId="45" fillId="0" borderId="0" applyNumberFormat="0" applyFill="0" applyBorder="0" applyAlignment="0" applyProtection="0">
      <alignment vertical="top"/>
      <protection locked="0"/>
    </xf>
    <xf numFmtId="0" fontId="4" fillId="0" borderId="0"/>
    <xf numFmtId="0" fontId="3" fillId="0" borderId="0"/>
    <xf numFmtId="9" fontId="4" fillId="0" borderId="0" applyFont="0" applyFill="0" applyBorder="0" applyAlignment="0" applyProtection="0"/>
    <xf numFmtId="0" fontId="4" fillId="0" borderId="0"/>
    <xf numFmtId="0" fontId="3" fillId="0" borderId="0"/>
    <xf numFmtId="0" fontId="4" fillId="0" borderId="0"/>
    <xf numFmtId="2" fontId="4" fillId="0" borderId="0" applyFont="0" applyFill="0" applyBorder="0" applyAlignment="0" applyProtection="0"/>
    <xf numFmtId="0" fontId="3" fillId="0" borderId="0"/>
    <xf numFmtId="0" fontId="4" fillId="0" borderId="0"/>
    <xf numFmtId="0" fontId="4" fillId="0" borderId="0"/>
    <xf numFmtId="0" fontId="4" fillId="0" borderId="0"/>
    <xf numFmtId="0" fontId="3" fillId="0" borderId="0"/>
    <xf numFmtId="0" fontId="3" fillId="0" borderId="0"/>
    <xf numFmtId="0" fontId="3" fillId="0" borderId="0"/>
    <xf numFmtId="0" fontId="4" fillId="0" borderId="0"/>
    <xf numFmtId="0" fontId="3" fillId="0" borderId="0"/>
    <xf numFmtId="0" fontId="3"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4" fillId="0" borderId="0"/>
    <xf numFmtId="0" fontId="3" fillId="0" borderId="0"/>
    <xf numFmtId="0" fontId="3" fillId="0" borderId="0"/>
    <xf numFmtId="0" fontId="3" fillId="0" borderId="0"/>
    <xf numFmtId="0" fontId="42" fillId="0" borderId="0"/>
    <xf numFmtId="0" fontId="42" fillId="20" borderId="11" applyNumberFormat="0" applyFont="0" applyFill="0" applyAlignment="0" applyProtection="0"/>
    <xf numFmtId="0" fontId="42" fillId="20" borderId="0" applyFont="0" applyFill="0" applyBorder="0" applyAlignment="0" applyProtection="0"/>
    <xf numFmtId="0" fontId="47" fillId="20" borderId="0" applyNumberFormat="0" applyFont="0" applyFill="0" applyBorder="0" applyAlignment="0" applyProtection="0"/>
    <xf numFmtId="0" fontId="47" fillId="20" borderId="0" applyNumberFormat="0" applyFont="0" applyFill="0" applyBorder="0" applyAlignment="0" applyProtection="0"/>
    <xf numFmtId="0" fontId="47" fillId="20" borderId="0" applyNumberFormat="0" applyFont="0" applyFill="0" applyBorder="0" applyAlignment="0" applyProtection="0"/>
    <xf numFmtId="0" fontId="47" fillId="20" borderId="0" applyNumberFormat="0" applyFont="0" applyFill="0" applyBorder="0" applyAlignment="0" applyProtection="0"/>
    <xf numFmtId="0" fontId="47" fillId="20" borderId="0" applyNumberFormat="0" applyFont="0" applyFill="0" applyBorder="0" applyAlignment="0" applyProtection="0"/>
    <xf numFmtId="0" fontId="47" fillId="20" borderId="0" applyNumberFormat="0" applyFont="0" applyFill="0" applyBorder="0" applyAlignment="0" applyProtection="0"/>
    <xf numFmtId="0" fontId="47" fillId="20" borderId="0" applyNumberFormat="0" applyFont="0" applyFill="0" applyBorder="0" applyAlignment="0" applyProtection="0"/>
    <xf numFmtId="3" fontId="42" fillId="20" borderId="0" applyFont="0" applyFill="0" applyBorder="0" applyAlignment="0" applyProtection="0"/>
    <xf numFmtId="0" fontId="47" fillId="20" borderId="0" applyNumberFormat="0" applyFont="0" applyFill="0" applyBorder="0" applyAlignment="0" applyProtection="0"/>
    <xf numFmtId="0" fontId="47" fillId="20" borderId="0" applyNumberFormat="0" applyFont="0" applyFill="0" applyBorder="0" applyAlignment="0" applyProtection="0"/>
    <xf numFmtId="168" fontId="42" fillId="20" borderId="0" applyFont="0" applyFill="0" applyBorder="0" applyAlignment="0" applyProtection="0"/>
    <xf numFmtId="0" fontId="46" fillId="0" borderId="0" applyNumberFormat="0" applyFill="0" applyBorder="0" applyAlignment="0" applyProtection="0"/>
    <xf numFmtId="2" fontId="42" fillId="20" borderId="0" applyFont="0" applyFill="0" applyBorder="0" applyAlignment="0" applyProtection="0"/>
    <xf numFmtId="0" fontId="48" fillId="20" borderId="0" applyNumberFormat="0" applyFill="0" applyBorder="0" applyAlignment="0" applyProtection="0"/>
    <xf numFmtId="0" fontId="49" fillId="20" borderId="0" applyNumberFormat="0" applyFill="0" applyBorder="0" applyAlignment="0" applyProtection="0"/>
    <xf numFmtId="0" fontId="3" fillId="0" borderId="0"/>
    <xf numFmtId="9" fontId="3" fillId="0" borderId="0" applyFont="0" applyFill="0" applyBorder="0" applyAlignment="0" applyProtection="0"/>
    <xf numFmtId="1" fontId="50" fillId="0" borderId="0">
      <alignment horizontal="left"/>
      <protection hidden="1"/>
    </xf>
    <xf numFmtId="1" fontId="51" fillId="0" borderId="0">
      <protection hidden="1"/>
    </xf>
    <xf numFmtId="0" fontId="3"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4" fillId="0" borderId="0"/>
    <xf numFmtId="0" fontId="1" fillId="0" borderId="0"/>
  </cellStyleXfs>
  <cellXfs count="348">
    <xf numFmtId="0" fontId="0" fillId="0" borderId="0" xfId="0"/>
    <xf numFmtId="0" fontId="27" fillId="0" borderId="0" xfId="42" applyFont="1" applyFill="1" applyBorder="1" applyAlignment="1"/>
    <xf numFmtId="0" fontId="21" fillId="0" borderId="0" xfId="0" applyFont="1" applyFill="1" applyBorder="1"/>
    <xf numFmtId="0" fontId="28" fillId="0" borderId="0" xfId="0" applyFont="1" applyFill="1" applyBorder="1" applyAlignment="1">
      <alignment horizontal="right" vertical="top"/>
    </xf>
    <xf numFmtId="0" fontId="24" fillId="0" borderId="0" xfId="0" applyFont="1" applyFill="1" applyBorder="1"/>
    <xf numFmtId="0" fontId="23" fillId="0" borderId="0" xfId="0" applyFont="1" applyFill="1" applyBorder="1"/>
    <xf numFmtId="164" fontId="23" fillId="0" borderId="0" xfId="0" applyNumberFormat="1" applyFont="1" applyFill="1" applyBorder="1"/>
    <xf numFmtId="0" fontId="27" fillId="0" borderId="0" xfId="0" applyFont="1" applyFill="1" applyBorder="1"/>
    <xf numFmtId="9" fontId="27" fillId="0" borderId="0" xfId="41" applyFont="1" applyFill="1" applyBorder="1"/>
    <xf numFmtId="0" fontId="23" fillId="0" borderId="0" xfId="0" applyFont="1" applyFill="1" applyBorder="1" applyAlignment="1">
      <alignment horizontal="left" indent="1"/>
    </xf>
    <xf numFmtId="164" fontId="27" fillId="0" borderId="0" xfId="0" applyNumberFormat="1" applyFont="1" applyFill="1" applyBorder="1"/>
    <xf numFmtId="0" fontId="28" fillId="0" borderId="0" xfId="0" applyFont="1" applyFill="1" applyBorder="1" applyAlignment="1"/>
    <xf numFmtId="167" fontId="23" fillId="0" borderId="0" xfId="41" applyNumberFormat="1" applyFont="1" applyFill="1" applyBorder="1"/>
    <xf numFmtId="0" fontId="27" fillId="0" borderId="0" xfId="41" applyNumberFormat="1" applyFont="1" applyFill="1" applyBorder="1" applyAlignment="1"/>
    <xf numFmtId="0" fontId="32" fillId="0" borderId="0" xfId="0" applyFont="1" applyFill="1" applyBorder="1"/>
    <xf numFmtId="164" fontId="32" fillId="0" borderId="0" xfId="0" applyNumberFormat="1" applyFont="1" applyFill="1" applyBorder="1"/>
    <xf numFmtId="165" fontId="23" fillId="0" borderId="0" xfId="0" applyNumberFormat="1" applyFont="1" applyFill="1" applyBorder="1" applyAlignment="1">
      <alignment horizontal="right"/>
    </xf>
    <xf numFmtId="0" fontId="21" fillId="0" borderId="0" xfId="0" applyNumberFormat="1" applyFont="1" applyFill="1" applyBorder="1"/>
    <xf numFmtId="0" fontId="28" fillId="0" borderId="0" xfId="0" applyFont="1" applyFill="1" applyBorder="1" applyAlignment="1">
      <alignment vertical="top"/>
    </xf>
    <xf numFmtId="0" fontId="41" fillId="0" borderId="0" xfId="0" applyFont="1" applyFill="1" applyBorder="1"/>
    <xf numFmtId="0" fontId="23" fillId="0" borderId="0" xfId="0" applyFont="1" applyFill="1"/>
    <xf numFmtId="0" fontId="24" fillId="0" borderId="0" xfId="0" applyFont="1" applyFill="1"/>
    <xf numFmtId="164" fontId="23" fillId="0" borderId="0" xfId="0" applyNumberFormat="1" applyFont="1" applyFill="1"/>
    <xf numFmtId="164" fontId="27" fillId="0" borderId="0" xfId="0" applyNumberFormat="1" applyFont="1" applyFill="1"/>
    <xf numFmtId="166" fontId="23" fillId="0" borderId="0" xfId="0" applyNumberFormat="1" applyFont="1" applyFill="1" applyBorder="1"/>
    <xf numFmtId="166" fontId="27" fillId="0" borderId="0" xfId="0" applyNumberFormat="1" applyFont="1" applyFill="1" applyBorder="1"/>
    <xf numFmtId="0" fontId="27" fillId="0" borderId="0" xfId="0" applyFont="1" applyFill="1"/>
    <xf numFmtId="167" fontId="27" fillId="0" borderId="0" xfId="41" applyNumberFormat="1" applyFont="1" applyFill="1"/>
    <xf numFmtId="0" fontId="27" fillId="0" borderId="0" xfId="0" applyNumberFormat="1" applyFont="1" applyFill="1" applyBorder="1" applyAlignment="1"/>
    <xf numFmtId="0" fontId="23" fillId="0" borderId="0" xfId="0" applyFont="1" applyFill="1" applyBorder="1" applyAlignment="1"/>
    <xf numFmtId="0" fontId="27" fillId="0" borderId="0" xfId="0" applyNumberFormat="1" applyFont="1" applyFill="1" applyBorder="1"/>
    <xf numFmtId="9" fontId="27" fillId="0" borderId="0" xfId="41" applyFont="1" applyFill="1"/>
    <xf numFmtId="167" fontId="27" fillId="0" borderId="0" xfId="0" applyNumberFormat="1" applyFont="1" applyFill="1" applyBorder="1"/>
    <xf numFmtId="0" fontId="27" fillId="0" borderId="0" xfId="0" applyFont="1" applyFill="1" applyBorder="1" applyAlignment="1">
      <alignment horizontal="left" indent="1"/>
    </xf>
    <xf numFmtId="164" fontId="25" fillId="0" borderId="0" xfId="0" applyNumberFormat="1" applyFont="1" applyFill="1"/>
    <xf numFmtId="0" fontId="28" fillId="0" borderId="0" xfId="0" applyFont="1" applyFill="1" applyBorder="1"/>
    <xf numFmtId="9" fontId="23" fillId="0" borderId="0" xfId="41" applyFont="1" applyFill="1" applyBorder="1"/>
    <xf numFmtId="0" fontId="25" fillId="0" borderId="0" xfId="0" applyFont="1" applyFill="1" applyBorder="1" applyAlignment="1">
      <alignment horizontal="right"/>
    </xf>
    <xf numFmtId="0" fontId="25" fillId="0" borderId="0" xfId="0" applyFont="1" applyFill="1" applyBorder="1" applyAlignment="1">
      <alignment horizontal="right"/>
    </xf>
    <xf numFmtId="0" fontId="25" fillId="0" borderId="0" xfId="0" applyFont="1" applyFill="1" applyBorder="1" applyAlignment="1"/>
    <xf numFmtId="167" fontId="23" fillId="0" borderId="0" xfId="41" applyNumberFormat="1" applyFont="1" applyFill="1"/>
    <xf numFmtId="167" fontId="23" fillId="0" borderId="0" xfId="41" applyNumberFormat="1" applyFont="1" applyFill="1" applyBorder="1" applyAlignment="1"/>
    <xf numFmtId="0" fontId="23" fillId="0" borderId="0" xfId="0" applyFont="1" applyFill="1" applyBorder="1"/>
    <xf numFmtId="0" fontId="39" fillId="0" borderId="0" xfId="0" applyFont="1" applyFill="1" applyBorder="1"/>
    <xf numFmtId="0" fontId="25" fillId="0" borderId="0" xfId="0" applyFont="1" applyFill="1" applyBorder="1" applyAlignment="1">
      <alignment horizontal="center" vertical="center" wrapText="1"/>
    </xf>
    <xf numFmtId="0" fontId="28" fillId="0" borderId="0" xfId="43" applyFont="1" applyFill="1" applyBorder="1" applyAlignment="1">
      <alignment vertical="top"/>
    </xf>
    <xf numFmtId="3" fontId="23" fillId="0" borderId="0" xfId="0" applyNumberFormat="1" applyFont="1" applyFill="1"/>
    <xf numFmtId="3" fontId="25" fillId="0" borderId="0" xfId="0" applyNumberFormat="1" applyFont="1" applyFill="1"/>
    <xf numFmtId="3" fontId="52" fillId="0" borderId="0" xfId="0" applyNumberFormat="1" applyFont="1" applyFill="1"/>
    <xf numFmtId="164" fontId="52" fillId="0" borderId="0" xfId="0" applyNumberFormat="1" applyFont="1" applyFill="1"/>
    <xf numFmtId="164" fontId="21" fillId="0" borderId="0" xfId="0" applyNumberFormat="1" applyFont="1" applyFill="1" applyBorder="1"/>
    <xf numFmtId="0" fontId="37" fillId="0" borderId="0" xfId="43" applyFont="1" applyFill="1" applyBorder="1" applyAlignment="1">
      <alignment horizontal="right" vertical="center"/>
    </xf>
    <xf numFmtId="0" fontId="38" fillId="0" borderId="0" xfId="43" applyFont="1" applyFill="1" applyBorder="1" applyAlignment="1">
      <alignment horizontal="right" vertical="center"/>
    </xf>
    <xf numFmtId="0" fontId="21" fillId="0" borderId="0" xfId="95" applyFont="1" applyFill="1"/>
    <xf numFmtId="49" fontId="21" fillId="0" borderId="0" xfId="95" applyNumberFormat="1" applyFont="1" applyFill="1" applyAlignment="1">
      <alignment horizontal="right" vertical="center"/>
    </xf>
    <xf numFmtId="0" fontId="55" fillId="0" borderId="0" xfId="95" applyFont="1" applyFill="1"/>
    <xf numFmtId="164" fontId="23" fillId="0" borderId="25" xfId="0" applyNumberFormat="1" applyFont="1" applyFill="1" applyBorder="1" applyAlignment="1"/>
    <xf numFmtId="49" fontId="21" fillId="0" borderId="0" xfId="0" applyNumberFormat="1" applyFont="1" applyFill="1" applyBorder="1" applyAlignment="1">
      <alignment horizontal="right"/>
    </xf>
    <xf numFmtId="164" fontId="23" fillId="0" borderId="24" xfId="0" applyNumberFormat="1" applyFont="1" applyFill="1" applyBorder="1" applyAlignment="1"/>
    <xf numFmtId="164" fontId="23" fillId="0" borderId="24" xfId="0" applyNumberFormat="1" applyFont="1" applyFill="1" applyBorder="1"/>
    <xf numFmtId="164" fontId="23" fillId="0" borderId="18" xfId="0" applyNumberFormat="1" applyFont="1" applyFill="1" applyBorder="1"/>
    <xf numFmtId="0" fontId="23" fillId="0" borderId="29" xfId="0" applyFont="1" applyFill="1" applyBorder="1" applyAlignment="1">
      <alignment horizontal="left" indent="1"/>
    </xf>
    <xf numFmtId="164" fontId="23" fillId="0" borderId="12" xfId="0" applyNumberFormat="1" applyFont="1" applyFill="1" applyBorder="1" applyAlignment="1">
      <alignment horizontal="right"/>
    </xf>
    <xf numFmtId="164" fontId="23" fillId="0" borderId="12" xfId="0" applyNumberFormat="1" applyFont="1" applyFill="1" applyBorder="1"/>
    <xf numFmtId="164" fontId="23" fillId="0" borderId="30" xfId="0" applyNumberFormat="1" applyFont="1" applyFill="1" applyBorder="1"/>
    <xf numFmtId="164" fontId="23" fillId="0" borderId="26" xfId="0" applyNumberFormat="1" applyFont="1" applyFill="1" applyBorder="1" applyAlignment="1">
      <alignment horizontal="right"/>
    </xf>
    <xf numFmtId="164" fontId="23" fillId="0" borderId="25" xfId="0" applyNumberFormat="1" applyFont="1" applyFill="1" applyBorder="1" applyAlignment="1">
      <alignment horizontal="right"/>
    </xf>
    <xf numFmtId="164" fontId="23" fillId="0" borderId="24" xfId="0" applyNumberFormat="1" applyFont="1" applyFill="1" applyBorder="1" applyAlignment="1">
      <alignment horizontal="right"/>
    </xf>
    <xf numFmtId="0" fontId="23" fillId="0" borderId="18" xfId="0" applyFont="1" applyFill="1" applyBorder="1" applyAlignment="1">
      <alignment horizontal="left" indent="1"/>
    </xf>
    <xf numFmtId="0" fontId="25" fillId="22" borderId="18" xfId="0" applyFont="1" applyFill="1" applyBorder="1" applyAlignment="1">
      <alignment horizontal="center" vertical="center"/>
    </xf>
    <xf numFmtId="0" fontId="25" fillId="22" borderId="12" xfId="0" applyFont="1" applyFill="1" applyBorder="1" applyAlignment="1">
      <alignment horizontal="center" vertical="center"/>
    </xf>
    <xf numFmtId="0" fontId="25" fillId="22" borderId="17" xfId="0" applyFont="1" applyFill="1" applyBorder="1" applyAlignment="1">
      <alignment horizontal="center" vertical="center"/>
    </xf>
    <xf numFmtId="0" fontId="55" fillId="0" borderId="0" xfId="0" applyFont="1" applyFill="1" applyBorder="1"/>
    <xf numFmtId="164" fontId="23" fillId="0" borderId="18" xfId="0" applyNumberFormat="1" applyFont="1" applyFill="1" applyBorder="1" applyAlignment="1">
      <alignment horizontal="right"/>
    </xf>
    <xf numFmtId="164" fontId="23" fillId="0" borderId="17" xfId="0" applyNumberFormat="1" applyFont="1" applyFill="1" applyBorder="1" applyAlignment="1">
      <alignment horizontal="right"/>
    </xf>
    <xf numFmtId="0" fontId="23" fillId="0" borderId="12" xfId="0" applyFont="1" applyFill="1" applyBorder="1" applyAlignment="1">
      <alignment horizontal="left" indent="1"/>
    </xf>
    <xf numFmtId="164" fontId="23" fillId="0" borderId="25" xfId="0" applyNumberFormat="1" applyFont="1" applyFill="1" applyBorder="1"/>
    <xf numFmtId="164" fontId="23" fillId="0" borderId="17" xfId="0" applyNumberFormat="1" applyFont="1" applyFill="1" applyBorder="1"/>
    <xf numFmtId="164" fontId="23" fillId="0" borderId="26" xfId="0" applyNumberFormat="1" applyFont="1" applyFill="1" applyBorder="1"/>
    <xf numFmtId="164" fontId="23" fillId="0" borderId="26" xfId="0" applyNumberFormat="1" applyFont="1" applyFill="1" applyBorder="1" applyAlignment="1"/>
    <xf numFmtId="0" fontId="25" fillId="22" borderId="20" xfId="0" applyFont="1" applyFill="1" applyBorder="1" applyAlignment="1">
      <alignment horizontal="center" vertical="center"/>
    </xf>
    <xf numFmtId="0" fontId="23" fillId="0" borderId="0" xfId="95" applyFont="1" applyFill="1"/>
    <xf numFmtId="0" fontId="40" fillId="0" borderId="0" xfId="95" applyFont="1" applyFill="1"/>
    <xf numFmtId="0" fontId="38" fillId="0" borderId="0" xfId="95" applyFont="1" applyFill="1"/>
    <xf numFmtId="0" fontId="37" fillId="0" borderId="0" xfId="95" applyFont="1" applyFill="1" applyAlignment="1"/>
    <xf numFmtId="0" fontId="38" fillId="0" borderId="0" xfId="95" applyFont="1" applyFill="1" applyBorder="1"/>
    <xf numFmtId="0" fontId="38" fillId="0" borderId="0" xfId="95" applyFont="1" applyFill="1" applyAlignment="1">
      <alignment vertical="top"/>
    </xf>
    <xf numFmtId="0" fontId="38" fillId="0" borderId="0" xfId="95" applyFont="1" applyFill="1" applyAlignment="1"/>
    <xf numFmtId="0" fontId="25" fillId="22" borderId="12" xfId="42" applyFont="1" applyFill="1" applyBorder="1" applyAlignment="1">
      <alignment horizontal="right"/>
    </xf>
    <xf numFmtId="0" fontId="39" fillId="0" borderId="0" xfId="43" applyFont="1" applyFill="1" applyBorder="1"/>
    <xf numFmtId="0" fontId="37" fillId="0" borderId="0" xfId="95" applyFont="1" applyFill="1"/>
    <xf numFmtId="0" fontId="38" fillId="0" borderId="0" xfId="95" applyFont="1" applyAlignment="1">
      <alignment vertical="top" wrapText="1"/>
    </xf>
    <xf numFmtId="0" fontId="37" fillId="0" borderId="0" xfId="95" applyFont="1" applyFill="1" applyAlignment="1">
      <alignment vertical="top"/>
    </xf>
    <xf numFmtId="164" fontId="23" fillId="0" borderId="31" xfId="0" applyNumberFormat="1" applyFont="1" applyFill="1" applyBorder="1"/>
    <xf numFmtId="0" fontId="23" fillId="0" borderId="18" xfId="0" applyFont="1" applyFill="1" applyBorder="1" applyAlignment="1">
      <alignment horizontal="left" wrapText="1" indent="1"/>
    </xf>
    <xf numFmtId="0" fontId="25" fillId="22" borderId="19" xfId="0" applyFont="1" applyFill="1" applyBorder="1" applyAlignment="1">
      <alignment horizontal="center" vertical="center"/>
    </xf>
    <xf numFmtId="0" fontId="25" fillId="22" borderId="13" xfId="0" applyFont="1" applyFill="1" applyBorder="1" applyAlignment="1">
      <alignment horizontal="center" vertical="center"/>
    </xf>
    <xf numFmtId="0" fontId="25" fillId="22" borderId="21" xfId="0" applyFont="1" applyFill="1" applyBorder="1" applyAlignment="1">
      <alignment horizontal="center" vertical="center"/>
    </xf>
    <xf numFmtId="164" fontId="23" fillId="0" borderId="31" xfId="0" applyNumberFormat="1" applyFont="1" applyFill="1" applyBorder="1" applyAlignment="1"/>
    <xf numFmtId="164" fontId="23" fillId="0" borderId="30" xfId="0" applyNumberFormat="1" applyFont="1" applyFill="1" applyBorder="1" applyAlignment="1"/>
    <xf numFmtId="164" fontId="23" fillId="0" borderId="17" xfId="0" applyNumberFormat="1" applyFont="1" applyFill="1" applyBorder="1" applyAlignment="1"/>
    <xf numFmtId="164" fontId="23" fillId="0" borderId="12" xfId="0" applyNumberFormat="1" applyFont="1" applyFill="1" applyBorder="1" applyAlignment="1"/>
    <xf numFmtId="164" fontId="23" fillId="0" borderId="18" xfId="0" applyNumberFormat="1" applyFont="1" applyFill="1" applyBorder="1" applyAlignment="1"/>
    <xf numFmtId="0" fontId="39" fillId="0" borderId="0" xfId="43" applyFont="1" applyFill="1"/>
    <xf numFmtId="0" fontId="55" fillId="0" borderId="0" xfId="0" applyFont="1" applyFill="1"/>
    <xf numFmtId="49" fontId="21" fillId="0" borderId="0" xfId="0" applyNumberFormat="1" applyFont="1" applyFill="1" applyAlignment="1">
      <alignment horizontal="right"/>
    </xf>
    <xf numFmtId="0" fontId="23" fillId="22" borderId="21" xfId="0" applyFont="1" applyFill="1" applyBorder="1"/>
    <xf numFmtId="0" fontId="23" fillId="22" borderId="22" xfId="0" applyFont="1" applyFill="1" applyBorder="1"/>
    <xf numFmtId="0" fontId="23" fillId="0" borderId="18" xfId="0" applyFont="1" applyFill="1" applyBorder="1" applyAlignment="1">
      <alignment horizontal="left" vertical="center" indent="1"/>
    </xf>
    <xf numFmtId="0" fontId="25" fillId="18" borderId="18" xfId="0" applyFont="1" applyFill="1" applyBorder="1" applyAlignment="1">
      <alignment vertical="center" wrapText="1"/>
    </xf>
    <xf numFmtId="0" fontId="25" fillId="18" borderId="18" xfId="0" applyFont="1" applyFill="1" applyBorder="1" applyAlignment="1">
      <alignment vertical="center"/>
    </xf>
    <xf numFmtId="164" fontId="25" fillId="18" borderId="17" xfId="0" applyNumberFormat="1" applyFont="1" applyFill="1" applyBorder="1" applyAlignment="1">
      <alignment horizontal="right"/>
    </xf>
    <xf numFmtId="164" fontId="25" fillId="18" borderId="12" xfId="0" applyNumberFormat="1" applyFont="1" applyFill="1" applyBorder="1" applyAlignment="1">
      <alignment horizontal="right"/>
    </xf>
    <xf numFmtId="164" fontId="25" fillId="18" borderId="18" xfId="0" applyNumberFormat="1" applyFont="1" applyFill="1" applyBorder="1" applyAlignment="1">
      <alignment horizontal="right"/>
    </xf>
    <xf numFmtId="164" fontId="23" fillId="18" borderId="17" xfId="0" applyNumberFormat="1" applyFont="1" applyFill="1" applyBorder="1" applyAlignment="1">
      <alignment horizontal="right"/>
    </xf>
    <xf numFmtId="164" fontId="25" fillId="18" borderId="17" xfId="0" applyNumberFormat="1" applyFont="1" applyFill="1" applyBorder="1"/>
    <xf numFmtId="164" fontId="25" fillId="18" borderId="12" xfId="0" applyNumberFormat="1" applyFont="1" applyFill="1" applyBorder="1"/>
    <xf numFmtId="164" fontId="25" fillId="18" borderId="18" xfId="0" applyNumberFormat="1" applyFont="1" applyFill="1" applyBorder="1"/>
    <xf numFmtId="0" fontId="25" fillId="18" borderId="12" xfId="0" applyFont="1" applyFill="1" applyBorder="1" applyAlignment="1">
      <alignment vertical="center" wrapText="1"/>
    </xf>
    <xf numFmtId="164" fontId="23" fillId="18" borderId="12" xfId="0" applyNumberFormat="1" applyFont="1" applyFill="1" applyBorder="1" applyAlignment="1">
      <alignment horizontal="right"/>
    </xf>
    <xf numFmtId="0" fontId="25" fillId="22" borderId="12" xfId="0" applyFont="1" applyFill="1" applyBorder="1" applyAlignment="1">
      <alignment vertical="center" wrapText="1"/>
    </xf>
    <xf numFmtId="0" fontId="25" fillId="22" borderId="12" xfId="0" applyFont="1" applyFill="1" applyBorder="1" applyAlignment="1">
      <alignment horizontal="right" vertical="top" wrapText="1"/>
    </xf>
    <xf numFmtId="0" fontId="25" fillId="18" borderId="12" xfId="0" applyFont="1" applyFill="1" applyBorder="1" applyAlignment="1">
      <alignment horizontal="left"/>
    </xf>
    <xf numFmtId="164" fontId="29" fillId="0" borderId="12" xfId="0" applyNumberFormat="1" applyFont="1" applyFill="1" applyBorder="1" applyAlignment="1" applyProtection="1">
      <alignment horizontal="right" vertical="center"/>
    </xf>
    <xf numFmtId="0" fontId="23" fillId="0" borderId="31" xfId="0" applyFont="1" applyFill="1" applyBorder="1" applyAlignment="1">
      <alignment horizontal="left" indent="1"/>
    </xf>
    <xf numFmtId="164" fontId="29" fillId="0" borderId="25" xfId="0" applyNumberFormat="1" applyFont="1" applyFill="1" applyBorder="1" applyAlignment="1" applyProtection="1">
      <alignment horizontal="right" vertical="center"/>
    </xf>
    <xf numFmtId="0" fontId="25" fillId="22" borderId="17" xfId="43" applyFont="1" applyFill="1" applyBorder="1" applyAlignment="1">
      <alignment horizontal="center"/>
    </xf>
    <xf numFmtId="0" fontId="25" fillId="22" borderId="18" xfId="43" applyFont="1" applyFill="1" applyBorder="1" applyAlignment="1">
      <alignment horizontal="center"/>
    </xf>
    <xf numFmtId="0" fontId="25" fillId="22" borderId="12" xfId="43" applyFont="1" applyFill="1" applyBorder="1" applyAlignment="1">
      <alignment horizontal="center"/>
    </xf>
    <xf numFmtId="164" fontId="25" fillId="18" borderId="17" xfId="43" applyNumberFormat="1" applyFont="1" applyFill="1" applyBorder="1"/>
    <xf numFmtId="167" fontId="23" fillId="18" borderId="18" xfId="44" applyNumberFormat="1" applyFont="1" applyFill="1" applyBorder="1" applyAlignment="1"/>
    <xf numFmtId="167" fontId="23" fillId="18" borderId="18" xfId="43" applyNumberFormat="1" applyFont="1" applyFill="1" applyBorder="1" applyAlignment="1">
      <alignment vertical="center"/>
    </xf>
    <xf numFmtId="164" fontId="23" fillId="0" borderId="17" xfId="43" applyNumberFormat="1" applyFont="1" applyFill="1" applyBorder="1" applyAlignment="1">
      <alignment vertical="center"/>
    </xf>
    <xf numFmtId="167" fontId="23" fillId="0" borderId="18" xfId="0" applyNumberFormat="1" applyFont="1" applyFill="1" applyBorder="1" applyAlignment="1">
      <alignment vertical="center"/>
    </xf>
    <xf numFmtId="167" fontId="23" fillId="0" borderId="26" xfId="0" applyNumberFormat="1" applyFont="1" applyFill="1" applyBorder="1" applyAlignment="1">
      <alignment vertical="center"/>
    </xf>
    <xf numFmtId="167" fontId="23" fillId="0" borderId="18" xfId="43" applyNumberFormat="1" applyFont="1" applyFill="1" applyBorder="1" applyAlignment="1">
      <alignment vertical="center"/>
    </xf>
    <xf numFmtId="167" fontId="23" fillId="0" borderId="26" xfId="43" applyNumberFormat="1" applyFont="1" applyFill="1" applyBorder="1" applyAlignment="1">
      <alignment vertical="center"/>
    </xf>
    <xf numFmtId="164" fontId="23" fillId="0" borderId="17" xfId="43" applyNumberFormat="1" applyFont="1" applyFill="1" applyBorder="1" applyAlignment="1"/>
    <xf numFmtId="164" fontId="23" fillId="0" borderId="24" xfId="43" applyNumberFormat="1" applyFont="1" applyFill="1" applyBorder="1" applyAlignment="1"/>
    <xf numFmtId="167" fontId="23" fillId="18" borderId="12" xfId="44" applyNumberFormat="1" applyFont="1" applyFill="1" applyBorder="1" applyAlignment="1"/>
    <xf numFmtId="167" fontId="23" fillId="18" borderId="12" xfId="43" applyNumberFormat="1" applyFont="1" applyFill="1" applyBorder="1" applyAlignment="1">
      <alignment vertical="center"/>
    </xf>
    <xf numFmtId="167" fontId="23" fillId="0" borderId="12" xfId="43" applyNumberFormat="1" applyFont="1" applyFill="1" applyBorder="1" applyAlignment="1">
      <alignment vertical="center"/>
    </xf>
    <xf numFmtId="0" fontId="25" fillId="22" borderId="18" xfId="0" applyFont="1" applyFill="1" applyBorder="1" applyAlignment="1">
      <alignment horizontal="center" vertical="center" wrapText="1"/>
    </xf>
    <xf numFmtId="0" fontId="25" fillId="22" borderId="12" xfId="0" applyFont="1" applyFill="1" applyBorder="1" applyAlignment="1">
      <alignment horizontal="center" vertical="center" wrapText="1"/>
    </xf>
    <xf numFmtId="164" fontId="25" fillId="18" borderId="17" xfId="0" applyNumberFormat="1" applyFont="1" applyFill="1" applyBorder="1" applyAlignment="1">
      <alignment vertical="center"/>
    </xf>
    <xf numFmtId="164" fontId="25" fillId="18" borderId="12" xfId="0" applyNumberFormat="1" applyFont="1" applyFill="1" applyBorder="1" applyAlignment="1">
      <alignment vertical="center"/>
    </xf>
    <xf numFmtId="9" fontId="25" fillId="18" borderId="18" xfId="41" applyFont="1" applyFill="1" applyBorder="1" applyAlignment="1">
      <alignment vertical="center"/>
    </xf>
    <xf numFmtId="9" fontId="23" fillId="0" borderId="18" xfId="41" applyFont="1" applyFill="1" applyBorder="1" applyAlignment="1">
      <alignment horizontal="right"/>
    </xf>
    <xf numFmtId="164" fontId="23" fillId="0" borderId="33" xfId="0" applyNumberFormat="1" applyFont="1" applyFill="1" applyBorder="1" applyAlignment="1">
      <alignment horizontal="right"/>
    </xf>
    <xf numFmtId="164" fontId="23" fillId="0" borderId="34" xfId="0" applyNumberFormat="1" applyFont="1" applyFill="1" applyBorder="1" applyAlignment="1">
      <alignment horizontal="right"/>
    </xf>
    <xf numFmtId="9" fontId="23" fillId="18" borderId="12" xfId="41" applyFont="1" applyFill="1" applyBorder="1" applyAlignment="1">
      <alignment horizontal="right"/>
    </xf>
    <xf numFmtId="164" fontId="23" fillId="0" borderId="35" xfId="0" applyNumberFormat="1" applyFont="1" applyFill="1" applyBorder="1" applyAlignment="1">
      <alignment horizontal="right"/>
    </xf>
    <xf numFmtId="164" fontId="25" fillId="18" borderId="19" xfId="0" applyNumberFormat="1" applyFont="1" applyFill="1" applyBorder="1" applyAlignment="1">
      <alignment vertical="center"/>
    </xf>
    <xf numFmtId="164" fontId="25" fillId="18" borderId="13" xfId="0" applyNumberFormat="1" applyFont="1" applyFill="1" applyBorder="1" applyAlignment="1">
      <alignment vertical="center"/>
    </xf>
    <xf numFmtId="9" fontId="25" fillId="18" borderId="13" xfId="41" applyFont="1" applyFill="1" applyBorder="1" applyAlignment="1">
      <alignment vertical="center"/>
    </xf>
    <xf numFmtId="0" fontId="25" fillId="22" borderId="12" xfId="0" applyFont="1" applyFill="1" applyBorder="1" applyAlignment="1">
      <alignment vertical="center"/>
    </xf>
    <xf numFmtId="167" fontId="25" fillId="18" borderId="12" xfId="41" applyNumberFormat="1" applyFont="1" applyFill="1" applyBorder="1" applyAlignment="1">
      <alignment horizontal="right"/>
    </xf>
    <xf numFmtId="167" fontId="23" fillId="0" borderId="12" xfId="41" applyNumberFormat="1" applyFont="1" applyFill="1" applyBorder="1" applyAlignment="1">
      <alignment horizontal="right"/>
    </xf>
    <xf numFmtId="167" fontId="23" fillId="0" borderId="30" xfId="41" applyNumberFormat="1" applyFont="1" applyFill="1" applyBorder="1" applyAlignment="1">
      <alignment horizontal="right"/>
    </xf>
    <xf numFmtId="0" fontId="21" fillId="0" borderId="0" xfId="0" applyFont="1" applyFill="1" applyBorder="1" applyAlignment="1">
      <alignment horizontal="right"/>
    </xf>
    <xf numFmtId="0" fontId="21" fillId="0" borderId="0" xfId="0" applyFont="1" applyFill="1" applyAlignment="1">
      <alignment horizontal="right"/>
    </xf>
    <xf numFmtId="0" fontId="55" fillId="0" borderId="0" xfId="95" applyFont="1" applyFill="1" applyBorder="1"/>
    <xf numFmtId="0" fontId="21" fillId="0" borderId="0" xfId="95" applyFont="1"/>
    <xf numFmtId="0" fontId="23" fillId="22" borderId="12" xfId="95" applyFont="1" applyFill="1" applyBorder="1"/>
    <xf numFmtId="0" fontId="23" fillId="0" borderId="12" xfId="95" applyFont="1" applyFill="1" applyBorder="1"/>
    <xf numFmtId="164" fontId="23" fillId="0" borderId="12" xfId="44" applyNumberFormat="1" applyFont="1" applyFill="1" applyBorder="1"/>
    <xf numFmtId="164" fontId="23" fillId="0" borderId="12" xfId="95" applyNumberFormat="1" applyFont="1" applyFill="1" applyBorder="1"/>
    <xf numFmtId="0" fontId="23" fillId="0" borderId="31" xfId="95" applyFont="1" applyFill="1" applyBorder="1"/>
    <xf numFmtId="164" fontId="23" fillId="0" borderId="25" xfId="44" applyNumberFormat="1" applyFont="1" applyFill="1" applyBorder="1"/>
    <xf numFmtId="164" fontId="23" fillId="0" borderId="30" xfId="95" applyNumberFormat="1" applyFont="1" applyFill="1" applyBorder="1"/>
    <xf numFmtId="0" fontId="25" fillId="19" borderId="12" xfId="95" applyFont="1" applyFill="1" applyBorder="1"/>
    <xf numFmtId="167" fontId="25" fillId="19" borderId="12" xfId="44" applyNumberFormat="1" applyFont="1" applyFill="1" applyBorder="1"/>
    <xf numFmtId="0" fontId="39" fillId="0" borderId="0" xfId="95" applyFont="1" applyFill="1" applyBorder="1"/>
    <xf numFmtId="0" fontId="23" fillId="0" borderId="0" xfId="95" applyFont="1" applyFill="1" applyBorder="1"/>
    <xf numFmtId="0" fontId="27" fillId="21" borderId="0" xfId="95" applyFont="1" applyFill="1"/>
    <xf numFmtId="164" fontId="23" fillId="18" borderId="36" xfId="0" applyNumberFormat="1" applyFont="1" applyFill="1" applyBorder="1" applyAlignment="1">
      <alignment horizontal="right"/>
    </xf>
    <xf numFmtId="164" fontId="23" fillId="18" borderId="37" xfId="0" applyNumberFormat="1" applyFont="1" applyFill="1" applyBorder="1" applyAlignment="1">
      <alignment horizontal="right"/>
    </xf>
    <xf numFmtId="9" fontId="23" fillId="18" borderId="38" xfId="41" applyFont="1" applyFill="1" applyBorder="1" applyAlignment="1">
      <alignment horizontal="right"/>
    </xf>
    <xf numFmtId="0" fontId="25" fillId="18" borderId="12" xfId="95" applyFont="1" applyFill="1" applyBorder="1"/>
    <xf numFmtId="167" fontId="25" fillId="18" borderId="12" xfId="44" applyNumberFormat="1" applyFont="1" applyFill="1" applyBorder="1"/>
    <xf numFmtId="0" fontId="23" fillId="0" borderId="0" xfId="95" applyFont="1" applyFill="1" applyAlignment="1">
      <alignment horizontal="right"/>
    </xf>
    <xf numFmtId="0" fontId="25" fillId="0" borderId="0" xfId="95" applyFont="1" applyFill="1" applyAlignment="1"/>
    <xf numFmtId="0" fontId="36" fillId="0" borderId="0" xfId="95" applyFont="1" applyFill="1" applyAlignment="1">
      <alignment horizontal="left" vertical="center"/>
    </xf>
    <xf numFmtId="0" fontId="21" fillId="0" borderId="0" xfId="95" applyFont="1" applyFill="1" applyAlignment="1">
      <alignment horizontal="right"/>
    </xf>
    <xf numFmtId="0" fontId="33" fillId="0" borderId="0" xfId="95" applyFont="1" applyFill="1" applyAlignment="1"/>
    <xf numFmtId="49" fontId="37" fillId="0" borderId="0" xfId="95" applyNumberFormat="1" applyFont="1" applyFill="1" applyBorder="1" applyAlignment="1">
      <alignment horizontal="left" vertical="center"/>
    </xf>
    <xf numFmtId="0" fontId="37" fillId="0" borderId="0" xfId="95" applyFont="1" applyFill="1" applyBorder="1" applyAlignment="1">
      <alignment horizontal="left" vertical="center"/>
    </xf>
    <xf numFmtId="0" fontId="38" fillId="0" borderId="0" xfId="95" applyFont="1" applyFill="1" applyBorder="1" applyAlignment="1">
      <alignment horizontal="right"/>
    </xf>
    <xf numFmtId="0" fontId="38" fillId="0" borderId="0" xfId="95" applyFont="1" applyFill="1" applyBorder="1" applyAlignment="1">
      <alignment horizontal="left" vertical="center" indent="1"/>
    </xf>
    <xf numFmtId="0" fontId="37" fillId="0" borderId="0" xfId="95" applyFont="1" applyFill="1" applyBorder="1" applyAlignment="1"/>
    <xf numFmtId="0" fontId="37" fillId="0" borderId="0" xfId="95" applyFont="1" applyFill="1" applyBorder="1" applyAlignment="1">
      <alignment horizontal="right" vertical="center"/>
    </xf>
    <xf numFmtId="49" fontId="38" fillId="0" borderId="0" xfId="95" applyNumberFormat="1" applyFont="1" applyFill="1" applyBorder="1" applyAlignment="1">
      <alignment horizontal="left" vertical="center"/>
    </xf>
    <xf numFmtId="0" fontId="38" fillId="0" borderId="0" xfId="95" applyFont="1" applyFill="1" applyBorder="1" applyAlignment="1">
      <alignment horizontal="left" vertical="center"/>
    </xf>
    <xf numFmtId="0" fontId="38" fillId="0" borderId="0" xfId="95" applyFont="1" applyFill="1" applyBorder="1" applyAlignment="1">
      <alignment horizontal="right" vertical="center"/>
    </xf>
    <xf numFmtId="0" fontId="37" fillId="0" borderId="0" xfId="95" applyFont="1" applyFill="1" applyBorder="1"/>
    <xf numFmtId="0" fontId="37" fillId="0" borderId="0" xfId="95" applyFont="1" applyFill="1" applyBorder="1" applyAlignment="1">
      <alignment horizontal="left" vertical="center" indent="1"/>
    </xf>
    <xf numFmtId="0" fontId="54" fillId="0" borderId="0" xfId="95" applyFont="1" applyFill="1" applyBorder="1"/>
    <xf numFmtId="0" fontId="33" fillId="0" borderId="0" xfId="95" applyFont="1" applyFill="1"/>
    <xf numFmtId="0" fontId="25" fillId="0" borderId="0" xfId="95" applyFont="1" applyFill="1"/>
    <xf numFmtId="49" fontId="37" fillId="0" borderId="0" xfId="43" applyNumberFormat="1" applyFont="1" applyFill="1" applyBorder="1" applyAlignment="1">
      <alignment horizontal="left" vertical="center"/>
    </xf>
    <xf numFmtId="0" fontId="37" fillId="0" borderId="0" xfId="43" applyFont="1" applyFill="1" applyBorder="1" applyAlignment="1">
      <alignment horizontal="left" vertical="center"/>
    </xf>
    <xf numFmtId="0" fontId="37" fillId="0" borderId="0" xfId="43" applyFont="1" applyFill="1" applyBorder="1"/>
    <xf numFmtId="0" fontId="37" fillId="0" borderId="0" xfId="43" applyFont="1" applyFill="1" applyBorder="1" applyAlignment="1">
      <alignment horizontal="left" vertical="center" indent="1"/>
    </xf>
    <xf numFmtId="49" fontId="38" fillId="0" borderId="0" xfId="43" applyNumberFormat="1" applyFont="1" applyFill="1" applyBorder="1" applyAlignment="1">
      <alignment horizontal="left" vertical="center"/>
    </xf>
    <xf numFmtId="0" fontId="38" fillId="0" borderId="0" xfId="43" applyFont="1" applyFill="1" applyBorder="1" applyAlignment="1">
      <alignment horizontal="left" vertical="center"/>
    </xf>
    <xf numFmtId="0" fontId="38" fillId="0" borderId="0" xfId="43" applyFont="1" applyFill="1" applyBorder="1"/>
    <xf numFmtId="0" fontId="38" fillId="0" borderId="0" xfId="43" applyFont="1" applyFill="1" applyBorder="1" applyAlignment="1">
      <alignment horizontal="left" vertical="center" indent="1"/>
    </xf>
    <xf numFmtId="0" fontId="25" fillId="22" borderId="14" xfId="0" applyFont="1" applyFill="1" applyBorder="1" applyAlignment="1">
      <alignment horizontal="center" vertical="center"/>
    </xf>
    <xf numFmtId="0" fontId="25" fillId="22" borderId="17" xfId="0" applyFont="1" applyFill="1" applyBorder="1" applyAlignment="1">
      <alignment horizontal="center" vertical="center"/>
    </xf>
    <xf numFmtId="0" fontId="25" fillId="22" borderId="12" xfId="0" applyFont="1" applyFill="1" applyBorder="1" applyAlignment="1">
      <alignment horizontal="center" vertical="center"/>
    </xf>
    <xf numFmtId="0" fontId="25" fillId="22" borderId="18" xfId="0" applyFont="1" applyFill="1" applyBorder="1" applyAlignment="1">
      <alignment horizontal="center" vertical="center"/>
    </xf>
    <xf numFmtId="0" fontId="25" fillId="22" borderId="22" xfId="0" applyFont="1" applyFill="1" applyBorder="1" applyAlignment="1">
      <alignment horizontal="center" vertical="center"/>
    </xf>
    <xf numFmtId="0" fontId="25" fillId="22" borderId="17" xfId="0" applyFont="1" applyFill="1" applyBorder="1" applyAlignment="1">
      <alignment horizontal="center" vertical="center"/>
    </xf>
    <xf numFmtId="0" fontId="25" fillId="22" borderId="12" xfId="0" applyFont="1" applyFill="1" applyBorder="1" applyAlignment="1">
      <alignment horizontal="center" vertical="center"/>
    </xf>
    <xf numFmtId="0" fontId="25" fillId="22" borderId="18" xfId="0" applyFont="1" applyFill="1" applyBorder="1" applyAlignment="1">
      <alignment horizontal="center" vertical="center"/>
    </xf>
    <xf numFmtId="0" fontId="23" fillId="0" borderId="0" xfId="0" applyFont="1" applyFill="1" applyAlignment="1">
      <alignment horizontal="center"/>
    </xf>
    <xf numFmtId="0" fontId="23" fillId="0" borderId="0" xfId="0" applyFont="1" applyFill="1" applyAlignment="1"/>
    <xf numFmtId="9" fontId="23" fillId="0" borderId="0" xfId="41" applyFont="1" applyFill="1" applyAlignment="1"/>
    <xf numFmtId="0" fontId="25" fillId="0" borderId="0" xfId="0" applyFont="1" applyFill="1"/>
    <xf numFmtId="9" fontId="23" fillId="0" borderId="0" xfId="41" applyFont="1" applyFill="1"/>
    <xf numFmtId="0" fontId="59" fillId="0" borderId="0" xfId="0" applyFont="1" applyFill="1"/>
    <xf numFmtId="0" fontId="39" fillId="0" borderId="0" xfId="95" applyFont="1" applyFill="1" applyAlignment="1"/>
    <xf numFmtId="0" fontId="25" fillId="22" borderId="17" xfId="0" applyFont="1" applyFill="1" applyBorder="1" applyAlignment="1">
      <alignment horizontal="center" vertical="center"/>
    </xf>
    <xf numFmtId="0" fontId="25" fillId="22" borderId="12" xfId="0" applyFont="1" applyFill="1" applyBorder="1" applyAlignment="1">
      <alignment horizontal="center" vertical="center"/>
    </xf>
    <xf numFmtId="0" fontId="60" fillId="0" borderId="0" xfId="0" applyNumberFormat="1" applyFont="1" applyFill="1" applyBorder="1" applyAlignment="1"/>
    <xf numFmtId="0" fontId="25" fillId="22" borderId="12" xfId="0" applyFont="1" applyFill="1" applyBorder="1" applyAlignment="1">
      <alignment horizontal="center" vertical="center"/>
    </xf>
    <xf numFmtId="0" fontId="61" fillId="0" borderId="0" xfId="95" applyFont="1" applyFill="1"/>
    <xf numFmtId="0" fontId="23" fillId="0" borderId="0" xfId="95" applyFont="1" applyFill="1" applyAlignment="1"/>
    <xf numFmtId="164" fontId="23" fillId="0" borderId="0" xfId="95" applyNumberFormat="1" applyFont="1" applyFill="1"/>
    <xf numFmtId="0" fontId="23" fillId="0" borderId="0" xfId="95" applyFont="1"/>
    <xf numFmtId="4" fontId="23" fillId="0" borderId="0" xfId="0" applyNumberFormat="1" applyFont="1" applyFill="1"/>
    <xf numFmtId="169" fontId="23" fillId="0" borderId="0" xfId="0" applyNumberFormat="1" applyFont="1" applyFill="1"/>
    <xf numFmtId="0" fontId="25" fillId="0" borderId="0" xfId="0" applyFont="1" applyFill="1" applyBorder="1"/>
    <xf numFmtId="0" fontId="60" fillId="0" borderId="0" xfId="0" applyFont="1" applyFill="1" applyBorder="1"/>
    <xf numFmtId="0" fontId="23" fillId="0" borderId="0" xfId="0" applyFont="1"/>
    <xf numFmtId="0" fontId="25" fillId="22" borderId="12" xfId="95" applyFont="1" applyFill="1" applyBorder="1" applyAlignment="1">
      <alignment horizontal="right" vertical="center"/>
    </xf>
    <xf numFmtId="0" fontId="25" fillId="22" borderId="12" xfId="0" applyFont="1" applyFill="1" applyBorder="1" applyAlignment="1">
      <alignment horizontal="right" vertical="center" wrapText="1"/>
    </xf>
    <xf numFmtId="0" fontId="25" fillId="22" borderId="12" xfId="95" applyFont="1" applyFill="1" applyBorder="1"/>
    <xf numFmtId="164" fontId="27" fillId="0" borderId="12" xfId="0" applyNumberFormat="1" applyFont="1" applyFill="1" applyBorder="1" applyAlignment="1">
      <alignment horizontal="right"/>
    </xf>
    <xf numFmtId="164" fontId="27" fillId="0" borderId="17" xfId="0" applyNumberFormat="1" applyFont="1" applyFill="1" applyBorder="1" applyAlignment="1">
      <alignment horizontal="right"/>
    </xf>
    <xf numFmtId="164" fontId="27" fillId="0" borderId="18" xfId="0" applyNumberFormat="1" applyFont="1" applyFill="1" applyBorder="1" applyAlignment="1">
      <alignment horizontal="right"/>
    </xf>
    <xf numFmtId="164" fontId="27" fillId="0" borderId="24" xfId="0" applyNumberFormat="1" applyFont="1" applyFill="1" applyBorder="1" applyAlignment="1">
      <alignment horizontal="right"/>
    </xf>
    <xf numFmtId="164" fontId="27" fillId="0" borderId="25" xfId="0" applyNumberFormat="1" applyFont="1" applyFill="1" applyBorder="1" applyAlignment="1">
      <alignment horizontal="right"/>
    </xf>
    <xf numFmtId="164" fontId="27" fillId="0" borderId="26" xfId="0" applyNumberFormat="1" applyFont="1" applyFill="1" applyBorder="1" applyAlignment="1">
      <alignment horizontal="right"/>
    </xf>
    <xf numFmtId="164" fontId="62" fillId="18" borderId="17" xfId="0" applyNumberFormat="1" applyFont="1" applyFill="1" applyBorder="1" applyAlignment="1">
      <alignment horizontal="right"/>
    </xf>
    <xf numFmtId="164" fontId="62" fillId="18" borderId="12" xfId="0" applyNumberFormat="1" applyFont="1" applyFill="1" applyBorder="1" applyAlignment="1">
      <alignment horizontal="right"/>
    </xf>
    <xf numFmtId="164" fontId="62" fillId="18" borderId="18" xfId="0" applyNumberFormat="1" applyFont="1" applyFill="1" applyBorder="1" applyAlignment="1">
      <alignment horizontal="right"/>
    </xf>
    <xf numFmtId="164" fontId="62" fillId="18" borderId="17" xfId="0" applyNumberFormat="1" applyFont="1" applyFill="1" applyBorder="1"/>
    <xf numFmtId="164" fontId="62" fillId="18" borderId="12" xfId="0" applyNumberFormat="1" applyFont="1" applyFill="1" applyBorder="1"/>
    <xf numFmtId="164" fontId="62" fillId="18" borderId="18" xfId="0" applyNumberFormat="1" applyFont="1" applyFill="1" applyBorder="1"/>
    <xf numFmtId="164" fontId="27" fillId="0" borderId="17" xfId="0" applyNumberFormat="1" applyFont="1" applyFill="1" applyBorder="1"/>
    <xf numFmtId="164" fontId="27" fillId="0" borderId="12" xfId="0" applyNumberFormat="1" applyFont="1" applyFill="1" applyBorder="1"/>
    <xf numFmtId="164" fontId="27" fillId="0" borderId="18" xfId="0" applyNumberFormat="1" applyFont="1" applyFill="1" applyBorder="1"/>
    <xf numFmtId="164" fontId="27" fillId="0" borderId="24" xfId="0" applyNumberFormat="1" applyFont="1" applyFill="1" applyBorder="1" applyAlignment="1"/>
    <xf numFmtId="164" fontId="27" fillId="0" borderId="25" xfId="0" applyNumberFormat="1" applyFont="1" applyFill="1" applyBorder="1" applyAlignment="1"/>
    <xf numFmtId="164" fontId="27" fillId="0" borderId="26" xfId="0" applyNumberFormat="1" applyFont="1" applyFill="1" applyBorder="1" applyAlignment="1"/>
    <xf numFmtId="164" fontId="27" fillId="0" borderId="24" xfId="0" applyNumberFormat="1" applyFont="1" applyFill="1" applyBorder="1"/>
    <xf numFmtId="164" fontId="27" fillId="0" borderId="25" xfId="0" applyNumberFormat="1" applyFont="1" applyFill="1" applyBorder="1"/>
    <xf numFmtId="164" fontId="27" fillId="0" borderId="26" xfId="0" applyNumberFormat="1" applyFont="1" applyFill="1" applyBorder="1"/>
    <xf numFmtId="164" fontId="27" fillId="0" borderId="31" xfId="0" applyNumberFormat="1" applyFont="1" applyFill="1" applyBorder="1" applyAlignment="1"/>
    <xf numFmtId="164" fontId="27" fillId="0" borderId="30" xfId="0" applyNumberFormat="1" applyFont="1" applyFill="1" applyBorder="1" applyAlignment="1"/>
    <xf numFmtId="164" fontId="27" fillId="0" borderId="31" xfId="0" applyNumberFormat="1" applyFont="1" applyFill="1" applyBorder="1"/>
    <xf numFmtId="164" fontId="27" fillId="0" borderId="30" xfId="0" applyNumberFormat="1" applyFont="1" applyFill="1" applyBorder="1"/>
    <xf numFmtId="164" fontId="27" fillId="0" borderId="17" xfId="0" applyNumberFormat="1" applyFont="1" applyFill="1" applyBorder="1" applyAlignment="1"/>
    <xf numFmtId="164" fontId="27" fillId="0" borderId="12" xfId="0" applyNumberFormat="1" applyFont="1" applyFill="1" applyBorder="1" applyAlignment="1"/>
    <xf numFmtId="164" fontId="27" fillId="0" borderId="18" xfId="0" applyNumberFormat="1" applyFont="1" applyFill="1" applyBorder="1" applyAlignment="1"/>
    <xf numFmtId="164" fontId="27" fillId="0" borderId="25" xfId="44" applyNumberFormat="1" applyFont="1" applyFill="1" applyBorder="1"/>
    <xf numFmtId="164" fontId="27" fillId="0" borderId="30" xfId="95" applyNumberFormat="1" applyFont="1" applyFill="1" applyBorder="1"/>
    <xf numFmtId="164" fontId="27" fillId="0" borderId="12" xfId="95" applyNumberFormat="1" applyFont="1" applyFill="1" applyBorder="1"/>
    <xf numFmtId="167" fontId="62" fillId="18" borderId="12" xfId="44" applyNumberFormat="1" applyFont="1" applyFill="1" applyBorder="1"/>
    <xf numFmtId="164" fontId="27" fillId="0" borderId="25" xfId="95" applyNumberFormat="1" applyFont="1" applyFill="1" applyBorder="1"/>
    <xf numFmtId="0" fontId="21" fillId="0" borderId="0" xfId="130" applyFont="1" applyBorder="1"/>
    <xf numFmtId="0" fontId="21" fillId="0" borderId="0" xfId="130" applyFont="1" applyFill="1" applyBorder="1"/>
    <xf numFmtId="49" fontId="34" fillId="0" borderId="0" xfId="130" applyNumberFormat="1" applyFont="1" applyFill="1" applyBorder="1" applyAlignment="1">
      <alignment vertical="center"/>
    </xf>
    <xf numFmtId="0" fontId="21" fillId="0" borderId="0" xfId="130" applyFont="1" applyFill="1" applyBorder="1" applyAlignment="1">
      <alignment horizontal="left" vertical="center" indent="1"/>
    </xf>
    <xf numFmtId="0" fontId="21" fillId="0" borderId="0" xfId="130" applyFont="1" applyFill="1" applyBorder="1" applyAlignment="1">
      <alignment horizontal="right" vertical="center"/>
    </xf>
    <xf numFmtId="0" fontId="33" fillId="0" borderId="0" xfId="130" applyFont="1" applyFill="1" applyBorder="1" applyAlignment="1"/>
    <xf numFmtId="0" fontId="31" fillId="0" borderId="0" xfId="130" applyFont="1" applyFill="1" applyBorder="1"/>
    <xf numFmtId="0" fontId="31" fillId="0" borderId="0" xfId="130" applyFont="1" applyFill="1" applyBorder="1" applyAlignment="1">
      <alignment horizontal="left" vertical="center" indent="1"/>
    </xf>
    <xf numFmtId="0" fontId="31" fillId="0" borderId="0" xfId="130" applyFont="1" applyFill="1" applyBorder="1" applyAlignment="1">
      <alignment horizontal="right" vertical="center"/>
    </xf>
    <xf numFmtId="0" fontId="33" fillId="0" borderId="0" xfId="130" applyFont="1" applyFill="1" applyBorder="1" applyAlignment="1">
      <alignment horizontal="center"/>
    </xf>
    <xf numFmtId="0" fontId="21" fillId="0" borderId="0" xfId="130" applyFont="1" applyFill="1" applyBorder="1" applyAlignment="1">
      <alignment horizontal="left" vertical="center"/>
    </xf>
    <xf numFmtId="0" fontId="30" fillId="0" borderId="0" xfId="130" applyFont="1" applyFill="1" applyBorder="1"/>
    <xf numFmtId="49" fontId="35" fillId="0" borderId="0" xfId="130" applyNumberFormat="1" applyFont="1" applyFill="1" applyBorder="1" applyAlignment="1">
      <alignment vertical="center"/>
    </xf>
    <xf numFmtId="49" fontId="63" fillId="0" borderId="0" xfId="131" applyNumberFormat="1" applyFont="1" applyBorder="1" applyAlignment="1">
      <alignment vertical="top" wrapText="1"/>
    </xf>
    <xf numFmtId="0" fontId="34" fillId="0" borderId="0" xfId="130" applyFont="1" applyFill="1" applyBorder="1" applyAlignment="1">
      <alignment horizontal="center" vertical="center"/>
    </xf>
    <xf numFmtId="164" fontId="23" fillId="0" borderId="30" xfId="44" applyNumberFormat="1" applyFont="1" applyFill="1" applyBorder="1"/>
    <xf numFmtId="3" fontId="23" fillId="0" borderId="0" xfId="41" applyNumberFormat="1" applyFont="1" applyFill="1" applyBorder="1"/>
    <xf numFmtId="9" fontId="23" fillId="0" borderId="0" xfId="41" applyNumberFormat="1" applyFont="1" applyFill="1" applyBorder="1"/>
    <xf numFmtId="0" fontId="64" fillId="0" borderId="0" xfId="131" applyFont="1" applyBorder="1" applyAlignment="1">
      <alignment horizontal="left" vertical="center" wrapText="1"/>
    </xf>
    <xf numFmtId="0" fontId="53" fillId="0" borderId="0" xfId="130" applyFont="1" applyFill="1" applyBorder="1" applyAlignment="1">
      <alignment horizontal="center"/>
    </xf>
    <xf numFmtId="49" fontId="53" fillId="0" borderId="0" xfId="130" applyNumberFormat="1" applyFont="1" applyFill="1" applyBorder="1" applyAlignment="1">
      <alignment horizontal="center" vertical="center"/>
    </xf>
    <xf numFmtId="49" fontId="32" fillId="0" borderId="0" xfId="130" applyNumberFormat="1" applyFont="1" applyFill="1" applyBorder="1" applyAlignment="1">
      <alignment horizontal="center" vertical="center"/>
    </xf>
    <xf numFmtId="0" fontId="55" fillId="0" borderId="0" xfId="95" applyFont="1" applyFill="1" applyBorder="1" applyAlignment="1">
      <alignment horizontal="justify" vertical="top" wrapText="1"/>
    </xf>
    <xf numFmtId="0" fontId="38" fillId="0" borderId="0" xfId="95" applyFont="1" applyFill="1" applyAlignment="1">
      <alignment horizontal="justify" vertical="top" wrapText="1"/>
    </xf>
    <xf numFmtId="0" fontId="38" fillId="0" borderId="0" xfId="95" applyFont="1" applyFill="1" applyAlignment="1">
      <alignment vertical="top" wrapText="1"/>
    </xf>
    <xf numFmtId="164" fontId="25" fillId="18" borderId="15" xfId="0" applyNumberFormat="1" applyFont="1" applyFill="1" applyBorder="1" applyAlignment="1">
      <alignment horizontal="right" vertical="center"/>
    </xf>
    <xf numFmtId="164" fontId="25" fillId="18" borderId="16" xfId="0" applyNumberFormat="1" applyFont="1" applyFill="1" applyBorder="1" applyAlignment="1">
      <alignment horizontal="right" vertical="center"/>
    </xf>
    <xf numFmtId="0" fontId="23" fillId="0" borderId="15" xfId="0" applyFont="1" applyFill="1" applyBorder="1" applyAlignment="1">
      <alignment horizontal="left" vertical="center" wrapText="1" indent="1"/>
    </xf>
    <xf numFmtId="0" fontId="23" fillId="0" borderId="16" xfId="0" applyFont="1" applyFill="1" applyBorder="1" applyAlignment="1">
      <alignment horizontal="left" vertical="center" wrapText="1" indent="1"/>
    </xf>
    <xf numFmtId="164" fontId="23" fillId="0" borderId="17" xfId="0" applyNumberFormat="1" applyFont="1" applyFill="1" applyBorder="1" applyAlignment="1">
      <alignment horizontal="center"/>
    </xf>
    <xf numFmtId="164" fontId="23" fillId="0" borderId="12" xfId="0" applyNumberFormat="1" applyFont="1" applyFill="1" applyBorder="1" applyAlignment="1">
      <alignment horizontal="center"/>
    </xf>
    <xf numFmtId="164" fontId="23" fillId="0" borderId="18" xfId="0" applyNumberFormat="1" applyFont="1" applyFill="1" applyBorder="1" applyAlignment="1">
      <alignment horizontal="center"/>
    </xf>
    <xf numFmtId="164" fontId="27" fillId="0" borderId="17" xfId="0" applyNumberFormat="1" applyFont="1" applyFill="1" applyBorder="1" applyAlignment="1">
      <alignment horizontal="center"/>
    </xf>
    <xf numFmtId="164" fontId="27" fillId="0" borderId="12" xfId="0" applyNumberFormat="1" applyFont="1" applyFill="1" applyBorder="1" applyAlignment="1">
      <alignment horizontal="center"/>
    </xf>
    <xf numFmtId="164" fontId="27" fillId="0" borderId="18" xfId="0" applyNumberFormat="1" applyFont="1" applyFill="1" applyBorder="1" applyAlignment="1">
      <alignment horizontal="center"/>
    </xf>
    <xf numFmtId="0" fontId="23" fillId="0" borderId="9" xfId="0" applyFont="1" applyFill="1" applyBorder="1" applyAlignment="1">
      <alignment horizontal="left" vertical="center" wrapText="1" indent="1"/>
    </xf>
    <xf numFmtId="0" fontId="23" fillId="0" borderId="10" xfId="0" applyFont="1" applyFill="1" applyBorder="1" applyAlignment="1">
      <alignment horizontal="left" vertical="center" wrapText="1" indent="1"/>
    </xf>
    <xf numFmtId="0" fontId="23" fillId="0" borderId="13" xfId="0" applyFont="1" applyFill="1" applyBorder="1" applyAlignment="1">
      <alignment horizontal="left" vertical="center" wrapText="1" indent="1"/>
    </xf>
    <xf numFmtId="0" fontId="23" fillId="0" borderId="14" xfId="0" applyFont="1" applyFill="1" applyBorder="1" applyAlignment="1">
      <alignment horizontal="left" vertical="center" wrapText="1" indent="1"/>
    </xf>
    <xf numFmtId="0" fontId="25" fillId="22" borderId="13" xfId="0" applyFont="1" applyFill="1" applyBorder="1" applyAlignment="1">
      <alignment horizontal="center" vertical="center"/>
    </xf>
    <xf numFmtId="0" fontId="25" fillId="22" borderId="14" xfId="0" applyFont="1" applyFill="1" applyBorder="1" applyAlignment="1">
      <alignment horizontal="center" vertical="center"/>
    </xf>
    <xf numFmtId="0" fontId="25" fillId="22" borderId="17" xfId="0" applyFont="1" applyFill="1" applyBorder="1" applyAlignment="1">
      <alignment horizontal="center" vertical="center"/>
    </xf>
    <xf numFmtId="0" fontId="25" fillId="22" borderId="12" xfId="0" applyFont="1" applyFill="1" applyBorder="1" applyAlignment="1">
      <alignment horizontal="center" vertical="center"/>
    </xf>
    <xf numFmtId="0" fontId="25" fillId="22" borderId="18" xfId="0" applyFont="1" applyFill="1" applyBorder="1" applyAlignment="1">
      <alignment horizontal="center" vertical="center"/>
    </xf>
    <xf numFmtId="164" fontId="25" fillId="18" borderId="13" xfId="0" applyNumberFormat="1" applyFont="1" applyFill="1" applyBorder="1" applyAlignment="1">
      <alignment horizontal="right" vertical="center"/>
    </xf>
    <xf numFmtId="164" fontId="25" fillId="18" borderId="14" xfId="0" applyNumberFormat="1" applyFont="1" applyFill="1" applyBorder="1" applyAlignment="1">
      <alignment horizontal="right" vertical="center"/>
    </xf>
    <xf numFmtId="164" fontId="25" fillId="18" borderId="12" xfId="0" applyNumberFormat="1" applyFont="1" applyFill="1" applyBorder="1" applyAlignment="1">
      <alignment horizontal="right" vertical="center"/>
    </xf>
    <xf numFmtId="0" fontId="25" fillId="18" borderId="18" xfId="0" applyFont="1" applyFill="1" applyBorder="1" applyAlignment="1">
      <alignment horizontal="left" vertical="center" wrapText="1"/>
    </xf>
    <xf numFmtId="164" fontId="25" fillId="18" borderId="17" xfId="0" applyNumberFormat="1" applyFont="1" applyFill="1" applyBorder="1" applyAlignment="1">
      <alignment horizontal="center"/>
    </xf>
    <xf numFmtId="164" fontId="25" fillId="18" borderId="12" xfId="0" applyNumberFormat="1" applyFont="1" applyFill="1" applyBorder="1" applyAlignment="1">
      <alignment horizontal="center"/>
    </xf>
    <xf numFmtId="164" fontId="25" fillId="18" borderId="18" xfId="0" applyNumberFormat="1" applyFont="1" applyFill="1" applyBorder="1" applyAlignment="1">
      <alignment horizontal="center"/>
    </xf>
    <xf numFmtId="164" fontId="62" fillId="18" borderId="17" xfId="0" applyNumberFormat="1" applyFont="1" applyFill="1" applyBorder="1" applyAlignment="1">
      <alignment horizontal="center"/>
    </xf>
    <xf numFmtId="164" fontId="62" fillId="18" borderId="12" xfId="0" applyNumberFormat="1" applyFont="1" applyFill="1" applyBorder="1" applyAlignment="1">
      <alignment horizontal="center"/>
    </xf>
    <xf numFmtId="164" fontId="62" fillId="18" borderId="18" xfId="0" applyNumberFormat="1" applyFont="1" applyFill="1" applyBorder="1" applyAlignment="1">
      <alignment horizontal="center"/>
    </xf>
    <xf numFmtId="0" fontId="25" fillId="22" borderId="27" xfId="0" applyFont="1" applyFill="1" applyBorder="1" applyAlignment="1">
      <alignment horizontal="center" vertical="center"/>
    </xf>
    <xf numFmtId="0" fontId="25" fillId="22" borderId="23" xfId="0" applyFont="1" applyFill="1" applyBorder="1" applyAlignment="1">
      <alignment horizontal="center" vertical="center"/>
    </xf>
    <xf numFmtId="0" fontId="25" fillId="22" borderId="28" xfId="0" applyFont="1" applyFill="1" applyBorder="1" applyAlignment="1">
      <alignment horizontal="center" vertical="center"/>
    </xf>
    <xf numFmtId="164" fontId="25" fillId="18" borderId="19" xfId="0" applyNumberFormat="1" applyFont="1" applyFill="1" applyBorder="1" applyAlignment="1">
      <alignment horizontal="right" vertical="center"/>
    </xf>
    <xf numFmtId="164" fontId="25" fillId="18" borderId="20" xfId="0" applyNumberFormat="1" applyFont="1" applyFill="1" applyBorder="1" applyAlignment="1">
      <alignment horizontal="right" vertical="center"/>
    </xf>
    <xf numFmtId="0" fontId="25" fillId="22" borderId="21" xfId="0" applyFont="1" applyFill="1" applyBorder="1" applyAlignment="1">
      <alignment horizontal="center" vertical="center"/>
    </xf>
    <xf numFmtId="0" fontId="25" fillId="18" borderId="21" xfId="0" applyFont="1" applyFill="1" applyBorder="1" applyAlignment="1">
      <alignment horizontal="left" vertical="center" wrapText="1"/>
    </xf>
    <xf numFmtId="0" fontId="25" fillId="18" borderId="22" xfId="0" applyFont="1" applyFill="1" applyBorder="1" applyAlignment="1">
      <alignment horizontal="left" vertical="center" wrapText="1"/>
    </xf>
    <xf numFmtId="0" fontId="25" fillId="18" borderId="18" xfId="0" applyFont="1" applyFill="1" applyBorder="1" applyAlignment="1">
      <alignment horizontal="left" vertical="center"/>
    </xf>
    <xf numFmtId="0" fontId="26" fillId="22" borderId="18" xfId="0" applyFont="1" applyFill="1" applyBorder="1" applyAlignment="1">
      <alignment horizontal="center" vertical="center" wrapText="1"/>
    </xf>
    <xf numFmtId="0" fontId="25" fillId="22" borderId="32" xfId="0" applyFont="1" applyFill="1" applyBorder="1" applyAlignment="1">
      <alignment horizontal="center" vertical="center"/>
    </xf>
    <xf numFmtId="0" fontId="25" fillId="18" borderId="21" xfId="0" applyFont="1" applyFill="1" applyBorder="1" applyAlignment="1">
      <alignment horizontal="left" vertical="center"/>
    </xf>
    <xf numFmtId="0" fontId="25" fillId="18" borderId="22" xfId="0" applyFont="1" applyFill="1" applyBorder="1" applyAlignment="1">
      <alignment horizontal="left" vertical="center"/>
    </xf>
    <xf numFmtId="164" fontId="25" fillId="18" borderId="19" xfId="0" applyNumberFormat="1" applyFont="1" applyFill="1" applyBorder="1" applyAlignment="1">
      <alignment horizontal="center"/>
    </xf>
    <xf numFmtId="164" fontId="25" fillId="18" borderId="13" xfId="0" applyNumberFormat="1" applyFont="1" applyFill="1" applyBorder="1" applyAlignment="1">
      <alignment horizontal="center"/>
    </xf>
    <xf numFmtId="164" fontId="25" fillId="18" borderId="21" xfId="0" applyNumberFormat="1" applyFont="1" applyFill="1" applyBorder="1" applyAlignment="1">
      <alignment horizontal="center"/>
    </xf>
    <xf numFmtId="164" fontId="62" fillId="18" borderId="19" xfId="0" applyNumberFormat="1" applyFont="1" applyFill="1" applyBorder="1" applyAlignment="1">
      <alignment horizontal="center"/>
    </xf>
    <xf numFmtId="164" fontId="62" fillId="18" borderId="13" xfId="0" applyNumberFormat="1" applyFont="1" applyFill="1" applyBorder="1" applyAlignment="1">
      <alignment horizontal="center"/>
    </xf>
    <xf numFmtId="0" fontId="25" fillId="22" borderId="17" xfId="43" applyFont="1" applyFill="1" applyBorder="1" applyAlignment="1">
      <alignment horizontal="center"/>
    </xf>
    <xf numFmtId="0" fontId="25" fillId="22" borderId="18" xfId="43" applyFont="1" applyFill="1" applyBorder="1" applyAlignment="1">
      <alignment horizontal="center"/>
    </xf>
    <xf numFmtId="0" fontId="25" fillId="22" borderId="12" xfId="43" applyFont="1" applyFill="1" applyBorder="1" applyAlignment="1">
      <alignment horizontal="center"/>
    </xf>
    <xf numFmtId="0" fontId="27" fillId="0" borderId="0" xfId="0" applyFont="1" applyFill="1" applyAlignment="1">
      <alignment horizontal="center"/>
    </xf>
    <xf numFmtId="0" fontId="25" fillId="22" borderId="22" xfId="0" applyFont="1" applyFill="1" applyBorder="1" applyAlignment="1">
      <alignment horizontal="center" vertical="center"/>
    </xf>
  </cellXfs>
  <cellStyles count="132">
    <cellStyle name="$l0 Row" xfId="92" xr:uid="{00000000-0005-0000-0000-000000000000}"/>
    <cellStyle name="$l1 Row" xfId="93" xr:uid="{00000000-0005-0000-0000-000001000000}"/>
    <cellStyle name="20 % – Zvýraznění 1" xfId="1" builtinId="30" customBuiltin="1"/>
    <cellStyle name="20 % – Zvýraznění 2" xfId="2" builtinId="34" customBuiltin="1"/>
    <cellStyle name="20 % – Zvýraznění 3" xfId="3" builtinId="38" customBuiltin="1"/>
    <cellStyle name="20 % – Zvýraznění 4" xfId="4" builtinId="42" customBuiltin="1"/>
    <cellStyle name="20 % – Zvýraznění 5" xfId="5" builtinId="46" customBuiltin="1"/>
    <cellStyle name="20 % – Zvýraznění 6" xfId="6" builtinId="50" customBuiltin="1"/>
    <cellStyle name="40 % – Zvýraznění 1" xfId="7" builtinId="31" customBuiltin="1"/>
    <cellStyle name="40 % – Zvýraznění 2" xfId="8" builtinId="35" customBuiltin="1"/>
    <cellStyle name="40 % – Zvýraznění 3" xfId="9" builtinId="39" customBuiltin="1"/>
    <cellStyle name="40 % – Zvýraznění 4" xfId="10" builtinId="43" customBuiltin="1"/>
    <cellStyle name="40 % – Zvýraznění 5" xfId="11" builtinId="47" customBuiltin="1"/>
    <cellStyle name="40 % – Zvýraznění 6" xfId="12" builtinId="51" customBuiltin="1"/>
    <cellStyle name="60 % – Zvýraznění 1" xfId="13" builtinId="32" customBuiltin="1"/>
    <cellStyle name="60 % – Zvýraznění 2" xfId="14" builtinId="36" customBuiltin="1"/>
    <cellStyle name="60 % – Zvýraznění 3" xfId="15" builtinId="40" customBuiltin="1"/>
    <cellStyle name="60 % – Zvýraznění 4" xfId="16" builtinId="44" customBuiltin="1"/>
    <cellStyle name="60 % – Zvýraznění 5" xfId="17" builtinId="48" customBuiltin="1"/>
    <cellStyle name="60 % – Zvýraznění 6" xfId="18" builtinId="52" customBuiltin="1"/>
    <cellStyle name="Celkem 2" xfId="73" xr:uid="{00000000-0005-0000-0000-000014000000}"/>
    <cellStyle name="Datum" xfId="74" xr:uid="{00000000-0005-0000-0000-000015000000}"/>
    <cellStyle name="F2" xfId="75" xr:uid="{00000000-0005-0000-0000-000016000000}"/>
    <cellStyle name="F3" xfId="76" xr:uid="{00000000-0005-0000-0000-000017000000}"/>
    <cellStyle name="F4" xfId="77" xr:uid="{00000000-0005-0000-0000-000018000000}"/>
    <cellStyle name="F5" xfId="78" xr:uid="{00000000-0005-0000-0000-000019000000}"/>
    <cellStyle name="F6" xfId="79" xr:uid="{00000000-0005-0000-0000-00001A000000}"/>
    <cellStyle name="F7" xfId="80" xr:uid="{00000000-0005-0000-0000-00001B000000}"/>
    <cellStyle name="F8" xfId="81" xr:uid="{00000000-0005-0000-0000-00001C000000}"/>
    <cellStyle name="Finanční0" xfId="82" xr:uid="{00000000-0005-0000-0000-00001D000000}"/>
    <cellStyle name="Fixed" xfId="53" xr:uid="{00000000-0005-0000-0000-00001E000000}"/>
    <cellStyle name="HEADING1" xfId="83" xr:uid="{00000000-0005-0000-0000-00001F000000}"/>
    <cellStyle name="HEADING2" xfId="84" xr:uid="{00000000-0005-0000-0000-000020000000}"/>
    <cellStyle name="Hypertextový odkaz 2" xfId="46" xr:uid="{00000000-0005-0000-0000-000021000000}"/>
    <cellStyle name="Kontrolní buňka" xfId="20" builtinId="23" customBuiltin="1"/>
    <cellStyle name="Měna0" xfId="85" xr:uid="{00000000-0005-0000-0000-000024000000}"/>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al" xfId="86" xr:uid="{00000000-0005-0000-0000-00002B000000}"/>
    <cellStyle name="Normální" xfId="0" builtinId="0"/>
    <cellStyle name="Normální 10" xfId="62" xr:uid="{00000000-0005-0000-0000-00002D000000}"/>
    <cellStyle name="Normální 10 2" xfId="119" xr:uid="{00000000-0005-0000-0000-00002E000000}"/>
    <cellStyle name="Normální 10 3" xfId="102" xr:uid="{00000000-0005-0000-0000-00002F000000}"/>
    <cellStyle name="Normální 11" xfId="72" xr:uid="{00000000-0005-0000-0000-000030000000}"/>
    <cellStyle name="Normální 12" xfId="90" xr:uid="{00000000-0005-0000-0000-000031000000}"/>
    <cellStyle name="Normální 12 2" xfId="95" xr:uid="{00000000-0005-0000-0000-000032000000}"/>
    <cellStyle name="Normální 12 2 2" xfId="127" xr:uid="{00000000-0005-0000-0000-000033000000}"/>
    <cellStyle name="Normální 12 3" xfId="110" xr:uid="{00000000-0005-0000-0000-000034000000}"/>
    <cellStyle name="Normální 13" xfId="94" xr:uid="{00000000-0005-0000-0000-000035000000}"/>
    <cellStyle name="Normální 13 2" xfId="129" xr:uid="{00000000-0005-0000-0000-000036000000}"/>
    <cellStyle name="Normální 13 3" xfId="112" xr:uid="{00000000-0005-0000-0000-000037000000}"/>
    <cellStyle name="Normální 19" xfId="131" xr:uid="{00000000-0005-0000-0000-000038000000}"/>
    <cellStyle name="Normální 2" xfId="43" xr:uid="{00000000-0005-0000-0000-000039000000}"/>
    <cellStyle name="Normální 2 2" xfId="50" xr:uid="{00000000-0005-0000-0000-00003A000000}"/>
    <cellStyle name="Normální 2 2 2" xfId="52" xr:uid="{00000000-0005-0000-0000-00003B000000}"/>
    <cellStyle name="Normální 2 3" xfId="56" xr:uid="{00000000-0005-0000-0000-00003C000000}"/>
    <cellStyle name="Normální 2 7" xfId="130" xr:uid="{00000000-0005-0000-0000-00003D000000}"/>
    <cellStyle name="Normální 3" xfId="45" xr:uid="{00000000-0005-0000-0000-00003E000000}"/>
    <cellStyle name="Normální 3 2" xfId="47" xr:uid="{00000000-0005-0000-0000-00003F000000}"/>
    <cellStyle name="Normální 4" xfId="48" xr:uid="{00000000-0005-0000-0000-000040000000}"/>
    <cellStyle name="Normální 4 2" xfId="63" xr:uid="{00000000-0005-0000-0000-000041000000}"/>
    <cellStyle name="Normální 4 2 2" xfId="120" xr:uid="{00000000-0005-0000-0000-000042000000}"/>
    <cellStyle name="Normální 4 2 3" xfId="103" xr:uid="{00000000-0005-0000-0000-000043000000}"/>
    <cellStyle name="Normální 4 3" xfId="113" xr:uid="{00000000-0005-0000-0000-000044000000}"/>
    <cellStyle name="Normální 4 4" xfId="96" xr:uid="{00000000-0005-0000-0000-000045000000}"/>
    <cellStyle name="Normální 5" xfId="51" xr:uid="{00000000-0005-0000-0000-000046000000}"/>
    <cellStyle name="Normální 5 2" xfId="54" xr:uid="{00000000-0005-0000-0000-000047000000}"/>
    <cellStyle name="Normální 5 2 2" xfId="66" xr:uid="{00000000-0005-0000-0000-000048000000}"/>
    <cellStyle name="Normální 5 2 2 2" xfId="122" xr:uid="{00000000-0005-0000-0000-000049000000}"/>
    <cellStyle name="Normální 5 2 2 3" xfId="105" xr:uid="{00000000-0005-0000-0000-00004A000000}"/>
    <cellStyle name="Normální 5 2 3" xfId="115" xr:uid="{00000000-0005-0000-0000-00004B000000}"/>
    <cellStyle name="Normální 5 2 4" xfId="98" xr:uid="{00000000-0005-0000-0000-00004C000000}"/>
    <cellStyle name="Normální 5 3" xfId="57" xr:uid="{00000000-0005-0000-0000-00004D000000}"/>
    <cellStyle name="Normální 5 4" xfId="65" xr:uid="{00000000-0005-0000-0000-00004E000000}"/>
    <cellStyle name="Normální 5 4 2" xfId="121" xr:uid="{00000000-0005-0000-0000-00004F000000}"/>
    <cellStyle name="Normální 5 4 3" xfId="104" xr:uid="{00000000-0005-0000-0000-000050000000}"/>
    <cellStyle name="Normální 5 5" xfId="114" xr:uid="{00000000-0005-0000-0000-000051000000}"/>
    <cellStyle name="Normální 5 6" xfId="97" xr:uid="{00000000-0005-0000-0000-000052000000}"/>
    <cellStyle name="Normální 6" xfId="55" xr:uid="{00000000-0005-0000-0000-000053000000}"/>
    <cellStyle name="Normální 6 2" xfId="68" xr:uid="{00000000-0005-0000-0000-000054000000}"/>
    <cellStyle name="Normální 7" xfId="58" xr:uid="{00000000-0005-0000-0000-000055000000}"/>
    <cellStyle name="Normální 7 2" xfId="61" xr:uid="{00000000-0005-0000-0000-000056000000}"/>
    <cellStyle name="Normální 7 3" xfId="69" xr:uid="{00000000-0005-0000-0000-000057000000}"/>
    <cellStyle name="Normální 7 3 2" xfId="124" xr:uid="{00000000-0005-0000-0000-000058000000}"/>
    <cellStyle name="Normální 7 3 3" xfId="107" xr:uid="{00000000-0005-0000-0000-000059000000}"/>
    <cellStyle name="Normální 7 4" xfId="116" xr:uid="{00000000-0005-0000-0000-00005A000000}"/>
    <cellStyle name="Normální 7 5" xfId="99" xr:uid="{00000000-0005-0000-0000-00005B000000}"/>
    <cellStyle name="Normální 8" xfId="59" xr:uid="{00000000-0005-0000-0000-00005C000000}"/>
    <cellStyle name="Normální 8 2" xfId="70" xr:uid="{00000000-0005-0000-0000-00005D000000}"/>
    <cellStyle name="Normální 8 2 2" xfId="125" xr:uid="{00000000-0005-0000-0000-00005E000000}"/>
    <cellStyle name="Normální 8 2 3" xfId="108" xr:uid="{00000000-0005-0000-0000-00005F000000}"/>
    <cellStyle name="Normální 8 3" xfId="117" xr:uid="{00000000-0005-0000-0000-000060000000}"/>
    <cellStyle name="Normální 8 4" xfId="100" xr:uid="{00000000-0005-0000-0000-000061000000}"/>
    <cellStyle name="Normální 9" xfId="60" xr:uid="{00000000-0005-0000-0000-000062000000}"/>
    <cellStyle name="Normální 9 2" xfId="71" xr:uid="{00000000-0005-0000-0000-000063000000}"/>
    <cellStyle name="Normální 9 2 2" xfId="126" xr:uid="{00000000-0005-0000-0000-000064000000}"/>
    <cellStyle name="Normální 9 2 3" xfId="109" xr:uid="{00000000-0005-0000-0000-000065000000}"/>
    <cellStyle name="Normální 9 3" xfId="118" xr:uid="{00000000-0005-0000-0000-000066000000}"/>
    <cellStyle name="Normální 9 4" xfId="101" xr:uid="{00000000-0005-0000-0000-000067000000}"/>
    <cellStyle name="normální_meszpr 12_2011-draft pro úpravy" xfId="42" xr:uid="{00000000-0005-0000-0000-000068000000}"/>
    <cellStyle name="Pevný" xfId="87" xr:uid="{00000000-0005-0000-0000-000069000000}"/>
    <cellStyle name="Poznámka" xfId="27" builtinId="10" customBuiltin="1"/>
    <cellStyle name="Procenta" xfId="41" builtinId="5"/>
    <cellStyle name="Procenta 2" xfId="44" xr:uid="{00000000-0005-0000-0000-00006C000000}"/>
    <cellStyle name="Procenta 2 2" xfId="49" xr:uid="{00000000-0005-0000-0000-00006D000000}"/>
    <cellStyle name="Procenta 2 3" xfId="64" xr:uid="{00000000-0005-0000-0000-00006E000000}"/>
    <cellStyle name="Procenta 3" xfId="67" xr:uid="{00000000-0005-0000-0000-00006F000000}"/>
    <cellStyle name="Procenta 3 2" xfId="91" xr:uid="{00000000-0005-0000-0000-000070000000}"/>
    <cellStyle name="Procenta 3 2 2" xfId="128" xr:uid="{00000000-0005-0000-0000-000071000000}"/>
    <cellStyle name="Procenta 3 2 3" xfId="111" xr:uid="{00000000-0005-0000-0000-000072000000}"/>
    <cellStyle name="Procenta 3 3" xfId="123" xr:uid="{00000000-0005-0000-0000-000073000000}"/>
    <cellStyle name="Procenta 3 4" xfId="106" xr:uid="{00000000-0005-0000-0000-000074000000}"/>
    <cellStyle name="Propojená buňka" xfId="28" builtinId="24" customBuiltin="1"/>
    <cellStyle name="Správně" xfId="29" builtinId="26" customBuiltin="1"/>
    <cellStyle name="Špatně" xfId="19" builtinId="27"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áhlaví 1" xfId="88" xr:uid="{00000000-0005-0000-0000-00007C000000}"/>
    <cellStyle name="Záhlaví 2" xfId="89" xr:uid="{00000000-0005-0000-0000-00007D000000}"/>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0"/>
  <tableStyles count="0" defaultTableStyle="TableStyleMedium2" defaultPivotStyle="PivotStyleLight16"/>
  <colors>
    <mruColors>
      <color rgb="FF00CC5C"/>
      <color rgb="FFD2CDAE"/>
      <color rgb="FFEBE600"/>
      <color rgb="FF6E4932"/>
      <color rgb="FFFF97FF"/>
      <color rgb="FFFFFF66"/>
      <color rgb="FFFFFF00"/>
      <color rgb="FFD9AAA9"/>
      <color rgb="FFC0504D"/>
      <color rgb="FF9E41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charts/_rels/chart104.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06.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0.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44.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49.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54.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59.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64.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69.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74.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79.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85.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89.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9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99.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invertIfNegative val="0"/>
          <c:cat>
            <c:numRef>
              <c:f>'3'!$P$4</c:f>
              <c:numCache>
                <c:formatCode>General</c:formatCode>
                <c:ptCount val="1"/>
              </c:numCache>
            </c:numRef>
          </c:cat>
          <c:val>
            <c:numRef>
              <c:f>'3'!$P$5</c:f>
              <c:numCache>
                <c:formatCode>General</c:formatCode>
                <c:ptCount val="1"/>
              </c:numCache>
            </c:numRef>
          </c:val>
          <c:extLst>
            <c:ext xmlns:c16="http://schemas.microsoft.com/office/drawing/2014/chart" uri="{C3380CC4-5D6E-409C-BE32-E72D297353CC}">
              <c16:uniqueId val="{00000000-0779-4755-AB24-EE4D7533CF30}"/>
            </c:ext>
          </c:extLst>
        </c:ser>
        <c:ser>
          <c:idx val="1"/>
          <c:order val="1"/>
          <c:tx>
            <c:strRef>
              <c:f>'3'!$O$6</c:f>
              <c:strCache>
                <c:ptCount val="1"/>
              </c:strCache>
            </c:strRef>
          </c:tx>
          <c:invertIfNegative val="0"/>
          <c:cat>
            <c:numRef>
              <c:f>'3'!$P$4</c:f>
              <c:numCache>
                <c:formatCode>General</c:formatCode>
                <c:ptCount val="1"/>
              </c:numCache>
            </c:numRef>
          </c:cat>
          <c:val>
            <c:numRef>
              <c:f>'3'!$P$6</c:f>
              <c:numCache>
                <c:formatCode>General</c:formatCode>
                <c:ptCount val="1"/>
              </c:numCache>
            </c:numRef>
          </c:val>
          <c:extLst>
            <c:ext xmlns:c16="http://schemas.microsoft.com/office/drawing/2014/chart" uri="{C3380CC4-5D6E-409C-BE32-E72D297353CC}">
              <c16:uniqueId val="{00000001-0779-4755-AB24-EE4D7533CF30}"/>
            </c:ext>
          </c:extLst>
        </c:ser>
        <c:ser>
          <c:idx val="2"/>
          <c:order val="2"/>
          <c:tx>
            <c:strRef>
              <c:f>'3'!$O$7</c:f>
              <c:strCache>
                <c:ptCount val="1"/>
              </c:strCache>
            </c:strRef>
          </c:tx>
          <c:invertIfNegative val="0"/>
          <c:cat>
            <c:numRef>
              <c:f>'3'!$P$4</c:f>
              <c:numCache>
                <c:formatCode>General</c:formatCode>
                <c:ptCount val="1"/>
              </c:numCache>
            </c:numRef>
          </c:cat>
          <c:val>
            <c:numRef>
              <c:f>'3'!$P$7</c:f>
              <c:numCache>
                <c:formatCode>0%</c:formatCode>
                <c:ptCount val="1"/>
              </c:numCache>
            </c:numRef>
          </c:val>
          <c:extLst>
            <c:ext xmlns:c16="http://schemas.microsoft.com/office/drawing/2014/chart" uri="{C3380CC4-5D6E-409C-BE32-E72D297353CC}">
              <c16:uniqueId val="{00000002-0779-4755-AB24-EE4D7533CF30}"/>
            </c:ext>
          </c:extLst>
        </c:ser>
        <c:ser>
          <c:idx val="3"/>
          <c:order val="3"/>
          <c:tx>
            <c:strRef>
              <c:f>'3'!$O$8</c:f>
              <c:strCache>
                <c:ptCount val="1"/>
              </c:strCache>
            </c:strRef>
          </c:tx>
          <c:invertIfNegative val="0"/>
          <c:cat>
            <c:numRef>
              <c:f>'3'!$P$4</c:f>
              <c:numCache>
                <c:formatCode>General</c:formatCode>
                <c:ptCount val="1"/>
              </c:numCache>
            </c:numRef>
          </c:cat>
          <c:val>
            <c:numRef>
              <c:f>'3'!$P$8</c:f>
              <c:numCache>
                <c:formatCode>0.0%</c:formatCode>
                <c:ptCount val="1"/>
              </c:numCache>
            </c:numRef>
          </c:val>
          <c:extLst>
            <c:ext xmlns:c16="http://schemas.microsoft.com/office/drawing/2014/chart" uri="{C3380CC4-5D6E-409C-BE32-E72D297353CC}">
              <c16:uniqueId val="{00000003-0779-4755-AB24-EE4D7533CF30}"/>
            </c:ext>
          </c:extLst>
        </c:ser>
        <c:ser>
          <c:idx val="4"/>
          <c:order val="4"/>
          <c:tx>
            <c:strRef>
              <c:f>'3'!$O$9</c:f>
              <c:strCache>
                <c:ptCount val="1"/>
              </c:strCache>
            </c:strRef>
          </c:tx>
          <c:invertIfNegative val="0"/>
          <c:cat>
            <c:numRef>
              <c:f>'3'!$P$4</c:f>
              <c:numCache>
                <c:formatCode>General</c:formatCode>
                <c:ptCount val="1"/>
              </c:numCache>
            </c:numRef>
          </c:cat>
          <c:val>
            <c:numRef>
              <c:f>'3'!$P$9</c:f>
              <c:numCache>
                <c:formatCode>0%</c:formatCode>
                <c:ptCount val="1"/>
              </c:numCache>
            </c:numRef>
          </c:val>
          <c:extLst>
            <c:ext xmlns:c16="http://schemas.microsoft.com/office/drawing/2014/chart" uri="{C3380CC4-5D6E-409C-BE32-E72D297353CC}">
              <c16:uniqueId val="{00000004-0779-4755-AB24-EE4D7533CF30}"/>
            </c:ext>
          </c:extLst>
        </c:ser>
        <c:ser>
          <c:idx val="5"/>
          <c:order val="5"/>
          <c:tx>
            <c:strRef>
              <c:f>'3'!$O$10</c:f>
              <c:strCache>
                <c:ptCount val="1"/>
              </c:strCache>
            </c:strRef>
          </c:tx>
          <c:invertIfNegative val="0"/>
          <c:cat>
            <c:numRef>
              <c:f>'3'!$P$4</c:f>
              <c:numCache>
                <c:formatCode>General</c:formatCode>
                <c:ptCount val="1"/>
              </c:numCache>
            </c:numRef>
          </c:cat>
          <c:val>
            <c:numRef>
              <c:f>'3'!$P$10</c:f>
              <c:numCache>
                <c:formatCode>0.0%</c:formatCode>
                <c:ptCount val="1"/>
              </c:numCache>
            </c:numRef>
          </c:val>
          <c:extLst>
            <c:ext xmlns:c16="http://schemas.microsoft.com/office/drawing/2014/chart" uri="{C3380CC4-5D6E-409C-BE32-E72D297353CC}">
              <c16:uniqueId val="{00000005-0779-4755-AB24-EE4D7533CF30}"/>
            </c:ext>
          </c:extLst>
        </c:ser>
        <c:dLbls>
          <c:showLegendKey val="0"/>
          <c:showVal val="0"/>
          <c:showCatName val="0"/>
          <c:showSerName val="0"/>
          <c:showPercent val="0"/>
          <c:showBubbleSize val="0"/>
        </c:dLbls>
        <c:gapWidth val="150"/>
        <c:axId val="237629824"/>
        <c:axId val="237632128"/>
      </c:barChart>
      <c:catAx>
        <c:axId val="237629824"/>
        <c:scaling>
          <c:orientation val="minMax"/>
        </c:scaling>
        <c:delete val="1"/>
        <c:axPos val="b"/>
        <c:numFmt formatCode="General" sourceLinked="1"/>
        <c:majorTickMark val="out"/>
        <c:minorTickMark val="none"/>
        <c:tickLblPos val="nextTo"/>
        <c:crossAx val="237632128"/>
        <c:crosses val="autoZero"/>
        <c:auto val="1"/>
        <c:lblAlgn val="ctr"/>
        <c:lblOffset val="100"/>
        <c:noMultiLvlLbl val="0"/>
      </c:catAx>
      <c:valAx>
        <c:axId val="237632128"/>
        <c:scaling>
          <c:orientation val="minMax"/>
        </c:scaling>
        <c:delete val="1"/>
        <c:axPos val="l"/>
        <c:numFmt formatCode="General" sourceLinked="1"/>
        <c:majorTickMark val="out"/>
        <c:minorTickMark val="none"/>
        <c:tickLblPos val="nextTo"/>
        <c:crossAx val="23762982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E1BD-4B1F-B424-250F2E255984}"/>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E1BD-4B1F-B424-250F2E255984}"/>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E1BD-4B1F-B424-250F2E255984}"/>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E1BD-4B1F-B424-250F2E255984}"/>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E1BD-4B1F-B424-250F2E255984}"/>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E1BD-4B1F-B424-250F2E255984}"/>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E1BD-4B1F-B424-250F2E255984}"/>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E1BD-4B1F-B424-250F2E255984}"/>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E1BD-4B1F-B424-250F2E255984}"/>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E1BD-4B1F-B424-250F2E255984}"/>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E1BD-4B1F-B424-250F2E255984}"/>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E1BD-4B1F-B424-250F2E255984}"/>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E1BD-4B1F-B424-250F2E255984}"/>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E1BD-4B1F-B424-250F2E255984}"/>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E1BD-4B1F-B424-250F2E255984}"/>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E1BD-4B1F-B424-250F2E255984}"/>
            </c:ext>
          </c:extLst>
        </c:ser>
        <c:dLbls>
          <c:showLegendKey val="0"/>
          <c:showVal val="0"/>
          <c:showCatName val="0"/>
          <c:showSerName val="0"/>
          <c:showPercent val="0"/>
          <c:showBubbleSize val="0"/>
        </c:dLbls>
        <c:gapWidth val="150"/>
        <c:axId val="198719360"/>
        <c:axId val="198720896"/>
      </c:barChart>
      <c:catAx>
        <c:axId val="198719360"/>
        <c:scaling>
          <c:orientation val="minMax"/>
        </c:scaling>
        <c:delete val="1"/>
        <c:axPos val="b"/>
        <c:numFmt formatCode="General" sourceLinked="1"/>
        <c:majorTickMark val="out"/>
        <c:minorTickMark val="none"/>
        <c:tickLblPos val="nextTo"/>
        <c:crossAx val="198720896"/>
        <c:crosses val="autoZero"/>
        <c:auto val="1"/>
        <c:lblAlgn val="ctr"/>
        <c:lblOffset val="100"/>
        <c:noMultiLvlLbl val="0"/>
      </c:catAx>
      <c:valAx>
        <c:axId val="198720896"/>
        <c:scaling>
          <c:orientation val="minMax"/>
        </c:scaling>
        <c:delete val="1"/>
        <c:axPos val="l"/>
        <c:numFmt formatCode="0.0%" sourceLinked="1"/>
        <c:majorTickMark val="out"/>
        <c:minorTickMark val="none"/>
        <c:tickLblPos val="nextTo"/>
        <c:crossAx val="19871936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024C-45BC-8ED7-34C4642B9CAB}"/>
              </c:ext>
            </c:extLst>
          </c:dPt>
          <c:cat>
            <c:numRef>
              <c:f>'8.13'!$O$27:$O$34</c:f>
              <c:numCache>
                <c:formatCode>#\ ##0.0</c:formatCode>
                <c:ptCount val="8"/>
              </c:numCache>
            </c:numRef>
          </c:cat>
          <c:val>
            <c:numRef>
              <c:f>'8.13'!$J$27:$J$34</c:f>
              <c:numCache>
                <c:formatCode>0.0</c:formatCode>
                <c:ptCount val="8"/>
              </c:numCache>
            </c:numRef>
          </c:val>
          <c:extLst>
            <c:ext xmlns:c16="http://schemas.microsoft.com/office/drawing/2014/chart" uri="{C3380CC4-5D6E-409C-BE32-E72D297353CC}">
              <c16:uniqueId val="{00000001-024C-45BC-8ED7-34C4642B9CAB}"/>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01133679603068"/>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'8.14'!$K$27</c:f>
              <c:strCache>
                <c:ptCount val="1"/>
                <c:pt idx="0">
                  <c:v>Průmysl</c:v>
                </c:pt>
              </c:strCache>
            </c:strRef>
          </c:tx>
          <c:invertIfNegative val="0"/>
          <c:cat>
            <c:strRef>
              <c:f>'8.14'!$L$26:$N$26</c:f>
              <c:strCache>
                <c:ptCount val="3"/>
                <c:pt idx="0">
                  <c:v>Červenec</c:v>
                </c:pt>
                <c:pt idx="1">
                  <c:v>Srpen</c:v>
                </c:pt>
                <c:pt idx="2">
                  <c:v>Září</c:v>
                </c:pt>
              </c:strCache>
            </c:strRef>
          </c:cat>
          <c:val>
            <c:numRef>
              <c:f>'8.14'!$L$27:$N$27</c:f>
              <c:numCache>
                <c:formatCode>#\ ##0.0</c:formatCode>
                <c:ptCount val="3"/>
                <c:pt idx="0">
                  <c:v>87298.641999999993</c:v>
                </c:pt>
                <c:pt idx="1">
                  <c:v>111469.82500000001</c:v>
                </c:pt>
                <c:pt idx="2">
                  <c:v>116191.465</c:v>
                </c:pt>
              </c:numCache>
            </c:numRef>
          </c:val>
          <c:extLst>
            <c:ext xmlns:c16="http://schemas.microsoft.com/office/drawing/2014/chart" uri="{C3380CC4-5D6E-409C-BE32-E72D297353CC}">
              <c16:uniqueId val="{00000000-AB33-409C-9EEE-61D87B1AC120}"/>
            </c:ext>
          </c:extLst>
        </c:ser>
        <c:ser>
          <c:idx val="1"/>
          <c:order val="1"/>
          <c:tx>
            <c:strRef>
              <c:f>'8.14'!$K$28</c:f>
              <c:strCache>
                <c:ptCount val="1"/>
                <c:pt idx="0">
                  <c:v>Energetika</c:v>
                </c:pt>
              </c:strCache>
            </c:strRef>
          </c:tx>
          <c:invertIfNegative val="0"/>
          <c:cat>
            <c:strRef>
              <c:f>'8.14'!$L$26:$N$26</c:f>
              <c:strCache>
                <c:ptCount val="3"/>
                <c:pt idx="0">
                  <c:v>Červenec</c:v>
                </c:pt>
                <c:pt idx="1">
                  <c:v>Srpen</c:v>
                </c:pt>
                <c:pt idx="2">
                  <c:v>Září</c:v>
                </c:pt>
              </c:strCache>
            </c:strRef>
          </c:cat>
          <c:val>
            <c:numRef>
              <c:f>'8.14'!$L$28:$N$28</c:f>
              <c:numCache>
                <c:formatCode>#\ ##0.0</c:formatCode>
                <c:ptCount val="3"/>
                <c:pt idx="0">
                  <c:v>767.55399999999997</c:v>
                </c:pt>
                <c:pt idx="1">
                  <c:v>774.14699999999993</c:v>
                </c:pt>
                <c:pt idx="2">
                  <c:v>705.85399999999993</c:v>
                </c:pt>
              </c:numCache>
            </c:numRef>
          </c:val>
          <c:extLst>
            <c:ext xmlns:c16="http://schemas.microsoft.com/office/drawing/2014/chart" uri="{C3380CC4-5D6E-409C-BE32-E72D297353CC}">
              <c16:uniqueId val="{00000001-AB33-409C-9EEE-61D87B1AC120}"/>
            </c:ext>
          </c:extLst>
        </c:ser>
        <c:ser>
          <c:idx val="2"/>
          <c:order val="2"/>
          <c:tx>
            <c:strRef>
              <c:f>'8.14'!$K$29</c:f>
              <c:strCache>
                <c:ptCount val="1"/>
                <c:pt idx="0">
                  <c:v>Doprava</c:v>
                </c:pt>
              </c:strCache>
            </c:strRef>
          </c:tx>
          <c:invertIfNegative val="0"/>
          <c:cat>
            <c:strRef>
              <c:f>'8.14'!$L$26:$N$26</c:f>
              <c:strCache>
                <c:ptCount val="3"/>
                <c:pt idx="0">
                  <c:v>Červenec</c:v>
                </c:pt>
                <c:pt idx="1">
                  <c:v>Srpen</c:v>
                </c:pt>
                <c:pt idx="2">
                  <c:v>Září</c:v>
                </c:pt>
              </c:strCache>
            </c:strRef>
          </c:cat>
          <c:val>
            <c:numRef>
              <c:f>'8.14'!$L$29:$N$29</c:f>
              <c:numCache>
                <c:formatCode>#\ ##0.0</c:formatCode>
                <c:ptCount val="3"/>
                <c:pt idx="0">
                  <c:v>131.49</c:v>
                </c:pt>
                <c:pt idx="1">
                  <c:v>125</c:v>
                </c:pt>
                <c:pt idx="2">
                  <c:v>249.41</c:v>
                </c:pt>
              </c:numCache>
            </c:numRef>
          </c:val>
          <c:extLst>
            <c:ext xmlns:c16="http://schemas.microsoft.com/office/drawing/2014/chart" uri="{C3380CC4-5D6E-409C-BE32-E72D297353CC}">
              <c16:uniqueId val="{00000002-AB33-409C-9EEE-61D87B1AC120}"/>
            </c:ext>
          </c:extLst>
        </c:ser>
        <c:ser>
          <c:idx val="3"/>
          <c:order val="3"/>
          <c:tx>
            <c:strRef>
              <c:f>'8.14'!$K$30</c:f>
              <c:strCache>
                <c:ptCount val="1"/>
                <c:pt idx="0">
                  <c:v>Stavebnictví</c:v>
                </c:pt>
              </c:strCache>
            </c:strRef>
          </c:tx>
          <c:invertIfNegative val="0"/>
          <c:cat>
            <c:strRef>
              <c:f>'8.14'!$L$26:$N$26</c:f>
              <c:strCache>
                <c:ptCount val="3"/>
                <c:pt idx="0">
                  <c:v>Červenec</c:v>
                </c:pt>
                <c:pt idx="1">
                  <c:v>Srpen</c:v>
                </c:pt>
                <c:pt idx="2">
                  <c:v>Září</c:v>
                </c:pt>
              </c:strCache>
            </c:strRef>
          </c:cat>
          <c:val>
            <c:numRef>
              <c:f>'8.14'!$L$30:$N$30</c:f>
              <c:numCache>
                <c:formatCode>#\ ##0.0</c:formatCode>
                <c:ptCount val="3"/>
                <c:pt idx="0">
                  <c:v>100.38</c:v>
                </c:pt>
                <c:pt idx="1">
                  <c:v>147.41</c:v>
                </c:pt>
                <c:pt idx="2">
                  <c:v>221.53</c:v>
                </c:pt>
              </c:numCache>
            </c:numRef>
          </c:val>
          <c:extLst>
            <c:ext xmlns:c16="http://schemas.microsoft.com/office/drawing/2014/chart" uri="{C3380CC4-5D6E-409C-BE32-E72D297353CC}">
              <c16:uniqueId val="{00000003-AB33-409C-9EEE-61D87B1AC120}"/>
            </c:ext>
          </c:extLst>
        </c:ser>
        <c:ser>
          <c:idx val="4"/>
          <c:order val="4"/>
          <c:tx>
            <c:strRef>
              <c:f>'8.14'!$K$31</c:f>
              <c:strCache>
                <c:ptCount val="1"/>
                <c:pt idx="0">
                  <c:v>Zemědělství a lesnictví</c:v>
                </c:pt>
              </c:strCache>
            </c:strRef>
          </c:tx>
          <c:invertIfNegative val="0"/>
          <c:cat>
            <c:strRef>
              <c:f>'8.14'!$L$26:$N$26</c:f>
              <c:strCache>
                <c:ptCount val="3"/>
                <c:pt idx="0">
                  <c:v>Červenec</c:v>
                </c:pt>
                <c:pt idx="1">
                  <c:v>Srpen</c:v>
                </c:pt>
                <c:pt idx="2">
                  <c:v>Září</c:v>
                </c:pt>
              </c:strCache>
            </c:strRef>
          </c:cat>
          <c:val>
            <c:numRef>
              <c:f>'8.14'!$L$31:$N$31</c:f>
              <c:numCache>
                <c:formatCode>#\ ##0.0</c:formatCode>
                <c:ptCount val="3"/>
                <c:pt idx="0">
                  <c:v>746.6</c:v>
                </c:pt>
                <c:pt idx="1">
                  <c:v>801.72</c:v>
                </c:pt>
                <c:pt idx="2">
                  <c:v>772.74</c:v>
                </c:pt>
              </c:numCache>
            </c:numRef>
          </c:val>
          <c:extLst>
            <c:ext xmlns:c16="http://schemas.microsoft.com/office/drawing/2014/chart" uri="{C3380CC4-5D6E-409C-BE32-E72D297353CC}">
              <c16:uniqueId val="{00000004-AB33-409C-9EEE-61D87B1AC120}"/>
            </c:ext>
          </c:extLst>
        </c:ser>
        <c:ser>
          <c:idx val="5"/>
          <c:order val="5"/>
          <c:tx>
            <c:strRef>
              <c:f>'8.14'!$K$32</c:f>
              <c:strCache>
                <c:ptCount val="1"/>
                <c:pt idx="0">
                  <c:v>Domácnosti</c:v>
                </c:pt>
              </c:strCache>
            </c:strRef>
          </c:tx>
          <c:invertIfNegative val="0"/>
          <c:cat>
            <c:strRef>
              <c:f>'8.14'!$L$26:$N$26</c:f>
              <c:strCache>
                <c:ptCount val="3"/>
                <c:pt idx="0">
                  <c:v>Červenec</c:v>
                </c:pt>
                <c:pt idx="1">
                  <c:v>Srpen</c:v>
                </c:pt>
                <c:pt idx="2">
                  <c:v>Září</c:v>
                </c:pt>
              </c:strCache>
            </c:strRef>
          </c:cat>
          <c:val>
            <c:numRef>
              <c:f>'8.14'!$L$32:$N$32</c:f>
              <c:numCache>
                <c:formatCode>#\ ##0.0</c:formatCode>
                <c:ptCount val="3"/>
                <c:pt idx="0">
                  <c:v>27242.851999999999</c:v>
                </c:pt>
                <c:pt idx="1">
                  <c:v>27369.353999999999</c:v>
                </c:pt>
                <c:pt idx="2">
                  <c:v>44769.658000000003</c:v>
                </c:pt>
              </c:numCache>
            </c:numRef>
          </c:val>
          <c:extLst>
            <c:ext xmlns:c16="http://schemas.microsoft.com/office/drawing/2014/chart" uri="{C3380CC4-5D6E-409C-BE32-E72D297353CC}">
              <c16:uniqueId val="{00000005-AB33-409C-9EEE-61D87B1AC120}"/>
            </c:ext>
          </c:extLst>
        </c:ser>
        <c:ser>
          <c:idx val="6"/>
          <c:order val="6"/>
          <c:tx>
            <c:strRef>
              <c:f>'8.14'!$K$33</c:f>
              <c:strCache>
                <c:ptCount val="1"/>
                <c:pt idx="0">
                  <c:v>Obchod, služby, školství, zdravotnictví</c:v>
                </c:pt>
              </c:strCache>
            </c:strRef>
          </c:tx>
          <c:invertIfNegative val="0"/>
          <c:cat>
            <c:strRef>
              <c:f>'8.14'!$L$26:$N$26</c:f>
              <c:strCache>
                <c:ptCount val="3"/>
                <c:pt idx="0">
                  <c:v>Červenec</c:v>
                </c:pt>
                <c:pt idx="1">
                  <c:v>Srpen</c:v>
                </c:pt>
                <c:pt idx="2">
                  <c:v>Září</c:v>
                </c:pt>
              </c:strCache>
            </c:strRef>
          </c:cat>
          <c:val>
            <c:numRef>
              <c:f>'8.14'!$L$33:$N$33</c:f>
              <c:numCache>
                <c:formatCode>#\ ##0.0</c:formatCode>
                <c:ptCount val="3"/>
                <c:pt idx="0">
                  <c:v>8694.9069999999992</c:v>
                </c:pt>
                <c:pt idx="1">
                  <c:v>8322.8429999999989</c:v>
                </c:pt>
                <c:pt idx="2">
                  <c:v>14795.404</c:v>
                </c:pt>
              </c:numCache>
            </c:numRef>
          </c:val>
          <c:extLst>
            <c:ext xmlns:c16="http://schemas.microsoft.com/office/drawing/2014/chart" uri="{C3380CC4-5D6E-409C-BE32-E72D297353CC}">
              <c16:uniqueId val="{00000006-AB33-409C-9EEE-61D87B1AC120}"/>
            </c:ext>
          </c:extLst>
        </c:ser>
        <c:ser>
          <c:idx val="7"/>
          <c:order val="7"/>
          <c:tx>
            <c:strRef>
              <c:f>'8.14'!$K$34</c:f>
              <c:strCache>
                <c:ptCount val="1"/>
                <c:pt idx="0">
                  <c:v>Ostatní</c:v>
                </c:pt>
              </c:strCache>
            </c:strRef>
          </c:tx>
          <c:invertIfNegative val="0"/>
          <c:cat>
            <c:strRef>
              <c:f>'8.14'!$L$26:$N$26</c:f>
              <c:strCache>
                <c:ptCount val="3"/>
                <c:pt idx="0">
                  <c:v>Červenec</c:v>
                </c:pt>
                <c:pt idx="1">
                  <c:v>Srpen</c:v>
                </c:pt>
                <c:pt idx="2">
                  <c:v>Září</c:v>
                </c:pt>
              </c:strCache>
            </c:strRef>
          </c:cat>
          <c:val>
            <c:numRef>
              <c:f>'8.14'!$L$34:$N$34</c:f>
              <c:numCache>
                <c:formatCode>#\ ##0.0</c:formatCode>
                <c:ptCount val="3"/>
                <c:pt idx="0">
                  <c:v>0</c:v>
                </c:pt>
                <c:pt idx="1">
                  <c:v>0</c:v>
                </c:pt>
                <c:pt idx="2">
                  <c:v>18.34</c:v>
                </c:pt>
              </c:numCache>
            </c:numRef>
          </c:val>
          <c:extLst>
            <c:ext xmlns:c16="http://schemas.microsoft.com/office/drawing/2014/chart" uri="{C3380CC4-5D6E-409C-BE32-E72D297353CC}">
              <c16:uniqueId val="{00000007-AB33-409C-9EEE-61D87B1AC120}"/>
            </c:ext>
          </c:extLst>
        </c:ser>
        <c:dLbls>
          <c:showLegendKey val="0"/>
          <c:showVal val="0"/>
          <c:showCatName val="0"/>
          <c:showSerName val="0"/>
          <c:showPercent val="0"/>
          <c:showBubbleSize val="0"/>
        </c:dLbls>
        <c:gapWidth val="150"/>
        <c:overlap val="100"/>
        <c:axId val="166945152"/>
        <c:axId val="166946688"/>
      </c:barChart>
      <c:catAx>
        <c:axId val="166945152"/>
        <c:scaling>
          <c:orientation val="minMax"/>
        </c:scaling>
        <c:delete val="0"/>
        <c:axPos val="b"/>
        <c:numFmt formatCode="General" sourceLinked="1"/>
        <c:majorTickMark val="none"/>
        <c:minorTickMark val="none"/>
        <c:tickLblPos val="nextTo"/>
        <c:txPr>
          <a:bodyPr/>
          <a:lstStyle/>
          <a:p>
            <a:pPr>
              <a:defRPr sz="900"/>
            </a:pPr>
            <a:endParaRPr lang="cs-CZ"/>
          </a:p>
        </c:txPr>
        <c:crossAx val="166946688"/>
        <c:crosses val="autoZero"/>
        <c:auto val="1"/>
        <c:lblAlgn val="ctr"/>
        <c:lblOffset val="100"/>
        <c:noMultiLvlLbl val="0"/>
      </c:catAx>
      <c:valAx>
        <c:axId val="1669466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694515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'8.14'!$L$39</c:f>
              <c:strCache>
                <c:ptCount val="1"/>
                <c:pt idx="0">
                  <c:v>Instalovaný výkon</c:v>
                </c:pt>
              </c:strCache>
            </c:strRef>
          </c:tx>
          <c:invertIfNegative val="0"/>
          <c:val>
            <c:numRef>
              <c:f>'8.14'!$M$39</c:f>
              <c:numCache>
                <c:formatCode>0.0%</c:formatCode>
                <c:ptCount val="1"/>
                <c:pt idx="0">
                  <c:v>3.334161346433142E-2</c:v>
                </c:pt>
              </c:numCache>
            </c:numRef>
          </c:val>
          <c:extLst>
            <c:ext xmlns:c16="http://schemas.microsoft.com/office/drawing/2014/chart" uri="{C3380CC4-5D6E-409C-BE32-E72D297353CC}">
              <c16:uniqueId val="{00000000-1F28-406A-A008-3492E7159D5D}"/>
            </c:ext>
          </c:extLst>
        </c:ser>
        <c:ser>
          <c:idx val="1"/>
          <c:order val="1"/>
          <c:tx>
            <c:strRef>
              <c:f>'8.14'!$L$40</c:f>
              <c:strCache>
                <c:ptCount val="1"/>
                <c:pt idx="0">
                  <c:v>Výroba tepla brutto</c:v>
                </c:pt>
              </c:strCache>
            </c:strRef>
          </c:tx>
          <c:invertIfNegative val="0"/>
          <c:val>
            <c:numRef>
              <c:f>'8.14'!$M$40</c:f>
              <c:numCache>
                <c:formatCode>0.0%</c:formatCode>
                <c:ptCount val="1"/>
                <c:pt idx="0">
                  <c:v>4.8192368136747384E-2</c:v>
                </c:pt>
              </c:numCache>
            </c:numRef>
          </c:val>
          <c:extLst>
            <c:ext xmlns:c16="http://schemas.microsoft.com/office/drawing/2014/chart" uri="{C3380CC4-5D6E-409C-BE32-E72D297353CC}">
              <c16:uniqueId val="{00000001-1F28-406A-A008-3492E7159D5D}"/>
            </c:ext>
          </c:extLst>
        </c:ser>
        <c:ser>
          <c:idx val="2"/>
          <c:order val="2"/>
          <c:tx>
            <c:strRef>
              <c:f>'8.14'!$L$41</c:f>
              <c:strCache>
                <c:ptCount val="1"/>
                <c:pt idx="0">
                  <c:v>Dodávky tepla</c:v>
                </c:pt>
              </c:strCache>
            </c:strRef>
          </c:tx>
          <c:invertIfNegative val="0"/>
          <c:val>
            <c:numRef>
              <c:f>'8.14'!$M$41</c:f>
              <c:numCache>
                <c:formatCode>0.0%</c:formatCode>
                <c:ptCount val="1"/>
                <c:pt idx="0">
                  <c:v>4.8202717858292665E-2</c:v>
                </c:pt>
              </c:numCache>
            </c:numRef>
          </c:val>
          <c:extLst>
            <c:ext xmlns:c16="http://schemas.microsoft.com/office/drawing/2014/chart" uri="{C3380CC4-5D6E-409C-BE32-E72D297353CC}">
              <c16:uniqueId val="{00000002-1F28-406A-A008-3492E7159D5D}"/>
            </c:ext>
          </c:extLst>
        </c:ser>
        <c:dLbls>
          <c:showLegendKey val="0"/>
          <c:showVal val="0"/>
          <c:showCatName val="0"/>
          <c:showSerName val="0"/>
          <c:showPercent val="0"/>
          <c:showBubbleSize val="0"/>
        </c:dLbls>
        <c:gapWidth val="150"/>
        <c:axId val="166998400"/>
        <c:axId val="166999936"/>
      </c:barChart>
      <c:catAx>
        <c:axId val="166998400"/>
        <c:scaling>
          <c:orientation val="maxMin"/>
        </c:scaling>
        <c:delete val="0"/>
        <c:axPos val="l"/>
        <c:numFmt formatCode="General" sourceLinked="1"/>
        <c:majorTickMark val="none"/>
        <c:minorTickMark val="none"/>
        <c:tickLblPos val="none"/>
        <c:crossAx val="166999936"/>
        <c:crosses val="autoZero"/>
        <c:auto val="1"/>
        <c:lblAlgn val="ctr"/>
        <c:lblOffset val="100"/>
        <c:noMultiLvlLbl val="0"/>
      </c:catAx>
      <c:valAx>
        <c:axId val="16699993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699840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476395939086295"/>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'8.14'!$K$10</c:f>
              <c:strCache>
                <c:ptCount val="1"/>
                <c:pt idx="0">
                  <c:v>Biomasa</c:v>
                </c:pt>
              </c:strCache>
            </c:strRef>
          </c:tx>
          <c:spPr>
            <a:solidFill>
              <a:schemeClr val="accent3">
                <a:lumMod val="75000"/>
              </a:schemeClr>
            </a:solidFill>
          </c:spPr>
          <c:invertIfNegative val="0"/>
          <c:cat>
            <c:strRef>
              <c:f>'8.14'!$L$9:$N$9</c:f>
              <c:strCache>
                <c:ptCount val="3"/>
                <c:pt idx="0">
                  <c:v>Červenec</c:v>
                </c:pt>
                <c:pt idx="1">
                  <c:v>Srpen</c:v>
                </c:pt>
                <c:pt idx="2">
                  <c:v>Září</c:v>
                </c:pt>
              </c:strCache>
            </c:strRef>
          </c:cat>
          <c:val>
            <c:numRef>
              <c:f>'8.14'!$L$10:$N$10</c:f>
              <c:numCache>
                <c:formatCode>#\ ##0.0</c:formatCode>
                <c:ptCount val="3"/>
                <c:pt idx="0">
                  <c:v>11671.375</c:v>
                </c:pt>
                <c:pt idx="1">
                  <c:v>12381.746999999999</c:v>
                </c:pt>
                <c:pt idx="2">
                  <c:v>17697.078999999998</c:v>
                </c:pt>
              </c:numCache>
            </c:numRef>
          </c:val>
          <c:extLst>
            <c:ext xmlns:c16="http://schemas.microsoft.com/office/drawing/2014/chart" uri="{C3380CC4-5D6E-409C-BE32-E72D297353CC}">
              <c16:uniqueId val="{00000000-DB17-4C16-A5EC-73CBA5CB39C7}"/>
            </c:ext>
          </c:extLst>
        </c:ser>
        <c:ser>
          <c:idx val="1"/>
          <c:order val="1"/>
          <c:tx>
            <c:strRef>
              <c:f>'8.14'!$K$11</c:f>
              <c:strCache>
                <c:ptCount val="1"/>
                <c:pt idx="0">
                  <c:v>Bioplyn</c:v>
                </c:pt>
              </c:strCache>
            </c:strRef>
          </c:tx>
          <c:spPr>
            <a:solidFill>
              <a:schemeClr val="bg2">
                <a:lumMod val="50000"/>
              </a:schemeClr>
            </a:solidFill>
          </c:spPr>
          <c:invertIfNegative val="0"/>
          <c:cat>
            <c:strRef>
              <c:f>'8.14'!$L$9:$N$9</c:f>
              <c:strCache>
                <c:ptCount val="3"/>
                <c:pt idx="0">
                  <c:v>Červenec</c:v>
                </c:pt>
                <c:pt idx="1">
                  <c:v>Srpen</c:v>
                </c:pt>
                <c:pt idx="2">
                  <c:v>Září</c:v>
                </c:pt>
              </c:strCache>
            </c:strRef>
          </c:cat>
          <c:val>
            <c:numRef>
              <c:f>'8.14'!$L$11:$N$11</c:f>
              <c:numCache>
                <c:formatCode>#\ ##0.0</c:formatCode>
                <c:ptCount val="3"/>
                <c:pt idx="0">
                  <c:v>311.18</c:v>
                </c:pt>
                <c:pt idx="1">
                  <c:v>413.88000000000005</c:v>
                </c:pt>
                <c:pt idx="2">
                  <c:v>763.53</c:v>
                </c:pt>
              </c:numCache>
            </c:numRef>
          </c:val>
          <c:extLst>
            <c:ext xmlns:c16="http://schemas.microsoft.com/office/drawing/2014/chart" uri="{C3380CC4-5D6E-409C-BE32-E72D297353CC}">
              <c16:uniqueId val="{00000001-DB17-4C16-A5EC-73CBA5CB39C7}"/>
            </c:ext>
          </c:extLst>
        </c:ser>
        <c:ser>
          <c:idx val="2"/>
          <c:order val="2"/>
          <c:tx>
            <c:strRef>
              <c:f>'8.14'!$K$12</c:f>
              <c:strCache>
                <c:ptCount val="1"/>
                <c:pt idx="0">
                  <c:v>Černé uhlí</c:v>
                </c:pt>
              </c:strCache>
            </c:strRef>
          </c:tx>
          <c:spPr>
            <a:solidFill>
              <a:schemeClr val="tx1"/>
            </a:solidFill>
          </c:spPr>
          <c:invertIfNegative val="0"/>
          <c:cat>
            <c:strRef>
              <c:f>'8.14'!$L$9:$N$9</c:f>
              <c:strCache>
                <c:ptCount val="3"/>
                <c:pt idx="0">
                  <c:v>Červenec</c:v>
                </c:pt>
                <c:pt idx="1">
                  <c:v>Srpen</c:v>
                </c:pt>
                <c:pt idx="2">
                  <c:v>Září</c:v>
                </c:pt>
              </c:strCache>
            </c:strRef>
          </c:cat>
          <c:val>
            <c:numRef>
              <c:f>'8.14'!$L$12:$N$12</c:f>
              <c:numCache>
                <c:formatCode>#\ ##0.0</c:formatCode>
                <c:ptCount val="3"/>
                <c:pt idx="0">
                  <c:v>13202.46</c:v>
                </c:pt>
                <c:pt idx="1">
                  <c:v>6086.81</c:v>
                </c:pt>
                <c:pt idx="2">
                  <c:v>12556.13</c:v>
                </c:pt>
              </c:numCache>
            </c:numRef>
          </c:val>
          <c:extLst>
            <c:ext xmlns:c16="http://schemas.microsoft.com/office/drawing/2014/chart" uri="{C3380CC4-5D6E-409C-BE32-E72D297353CC}">
              <c16:uniqueId val="{00000002-DB17-4C16-A5EC-73CBA5CB39C7}"/>
            </c:ext>
          </c:extLst>
        </c:ser>
        <c:ser>
          <c:idx val="3"/>
          <c:order val="3"/>
          <c:tx>
            <c:strRef>
              <c:f>'8.14'!$K$13</c:f>
              <c:strCache>
                <c:ptCount val="1"/>
                <c:pt idx="0">
                  <c:v>Elektrická energie</c:v>
                </c:pt>
              </c:strCache>
            </c:strRef>
          </c:tx>
          <c:invertIfNegative val="0"/>
          <c:cat>
            <c:strRef>
              <c:f>'8.14'!$L$9:$N$9</c:f>
              <c:strCache>
                <c:ptCount val="3"/>
                <c:pt idx="0">
                  <c:v>Červenec</c:v>
                </c:pt>
                <c:pt idx="1">
                  <c:v>Srpen</c:v>
                </c:pt>
                <c:pt idx="2">
                  <c:v>Září</c:v>
                </c:pt>
              </c:strCache>
            </c:strRef>
          </c:cat>
          <c:val>
            <c:numRef>
              <c:f>'8.14'!$L$13:$N$13</c:f>
              <c:numCache>
                <c:formatCode>#\ ##0.0</c:formatCode>
                <c:ptCount val="3"/>
                <c:pt idx="0">
                  <c:v>110.5</c:v>
                </c:pt>
                <c:pt idx="1">
                  <c:v>42.4</c:v>
                </c:pt>
                <c:pt idx="2">
                  <c:v>48.3</c:v>
                </c:pt>
              </c:numCache>
            </c:numRef>
          </c:val>
          <c:extLst>
            <c:ext xmlns:c16="http://schemas.microsoft.com/office/drawing/2014/chart" uri="{C3380CC4-5D6E-409C-BE32-E72D297353CC}">
              <c16:uniqueId val="{00000003-DB17-4C16-A5EC-73CBA5CB39C7}"/>
            </c:ext>
          </c:extLst>
        </c:ser>
        <c:ser>
          <c:idx val="4"/>
          <c:order val="4"/>
          <c:tx>
            <c:strRef>
              <c:f>'8.14'!$K$14</c:f>
              <c:strCache>
                <c:ptCount val="1"/>
                <c:pt idx="0">
                  <c:v>Energie prostředí (tepelné čerpadlo)</c:v>
                </c:pt>
              </c:strCache>
            </c:strRef>
          </c:tx>
          <c:invertIfNegative val="0"/>
          <c:cat>
            <c:strRef>
              <c:f>'8.14'!$L$9:$N$9</c:f>
              <c:strCache>
                <c:ptCount val="3"/>
                <c:pt idx="0">
                  <c:v>Červenec</c:v>
                </c:pt>
                <c:pt idx="1">
                  <c:v>Srpen</c:v>
                </c:pt>
                <c:pt idx="2">
                  <c:v>Září</c:v>
                </c:pt>
              </c:strCache>
            </c:strRef>
          </c:cat>
          <c:val>
            <c:numRef>
              <c:f>'8.14'!$L$14:$N$14</c:f>
              <c:numCache>
                <c:formatCode>#\ ##0.0</c:formatCode>
                <c:ptCount val="3"/>
                <c:pt idx="0">
                  <c:v>0</c:v>
                </c:pt>
                <c:pt idx="1">
                  <c:v>0</c:v>
                </c:pt>
                <c:pt idx="2">
                  <c:v>0</c:v>
                </c:pt>
              </c:numCache>
            </c:numRef>
          </c:val>
          <c:extLst>
            <c:ext xmlns:c16="http://schemas.microsoft.com/office/drawing/2014/chart" uri="{C3380CC4-5D6E-409C-BE32-E72D297353CC}">
              <c16:uniqueId val="{00000004-DB17-4C16-A5EC-73CBA5CB39C7}"/>
            </c:ext>
          </c:extLst>
        </c:ser>
        <c:ser>
          <c:idx val="5"/>
          <c:order val="5"/>
          <c:tx>
            <c:strRef>
              <c:f>'8.14'!$K$15</c:f>
              <c:strCache>
                <c:ptCount val="1"/>
                <c:pt idx="0">
                  <c:v>Energie Slunce (solární kolektor)</c:v>
                </c:pt>
              </c:strCache>
            </c:strRef>
          </c:tx>
          <c:invertIfNegative val="0"/>
          <c:cat>
            <c:strRef>
              <c:f>'8.14'!$L$9:$N$9</c:f>
              <c:strCache>
                <c:ptCount val="3"/>
                <c:pt idx="0">
                  <c:v>Červenec</c:v>
                </c:pt>
                <c:pt idx="1">
                  <c:v>Srpen</c:v>
                </c:pt>
                <c:pt idx="2">
                  <c:v>Září</c:v>
                </c:pt>
              </c:strCache>
            </c:strRef>
          </c:cat>
          <c:val>
            <c:numRef>
              <c:f>'8.14'!$L$15:$N$15</c:f>
              <c:numCache>
                <c:formatCode>#\ ##0.0</c:formatCode>
                <c:ptCount val="3"/>
                <c:pt idx="0">
                  <c:v>0</c:v>
                </c:pt>
                <c:pt idx="1">
                  <c:v>0</c:v>
                </c:pt>
                <c:pt idx="2">
                  <c:v>0</c:v>
                </c:pt>
              </c:numCache>
            </c:numRef>
          </c:val>
          <c:extLst>
            <c:ext xmlns:c16="http://schemas.microsoft.com/office/drawing/2014/chart" uri="{C3380CC4-5D6E-409C-BE32-E72D297353CC}">
              <c16:uniqueId val="{00000005-DB17-4C16-A5EC-73CBA5CB39C7}"/>
            </c:ext>
          </c:extLst>
        </c:ser>
        <c:ser>
          <c:idx val="6"/>
          <c:order val="6"/>
          <c:tx>
            <c:strRef>
              <c:f>'8.14'!$K$16</c:f>
              <c:strCache>
                <c:ptCount val="1"/>
                <c:pt idx="0">
                  <c:v>Hnědé uhlí</c:v>
                </c:pt>
              </c:strCache>
            </c:strRef>
          </c:tx>
          <c:spPr>
            <a:solidFill>
              <a:srgbClr val="6E4932"/>
            </a:solidFill>
          </c:spPr>
          <c:invertIfNegative val="0"/>
          <c:cat>
            <c:strRef>
              <c:f>'8.14'!$L$9:$N$9</c:f>
              <c:strCache>
                <c:ptCount val="3"/>
                <c:pt idx="0">
                  <c:v>Červenec</c:v>
                </c:pt>
                <c:pt idx="1">
                  <c:v>Srpen</c:v>
                </c:pt>
                <c:pt idx="2">
                  <c:v>Září</c:v>
                </c:pt>
              </c:strCache>
            </c:strRef>
          </c:cat>
          <c:val>
            <c:numRef>
              <c:f>'8.14'!$L$16:$N$16</c:f>
              <c:numCache>
                <c:formatCode>#\ ##0.0</c:formatCode>
                <c:ptCount val="3"/>
                <c:pt idx="0">
                  <c:v>53606.292000000001</c:v>
                </c:pt>
                <c:pt idx="1">
                  <c:v>90134.258000000002</c:v>
                </c:pt>
                <c:pt idx="2">
                  <c:v>105600.95299999999</c:v>
                </c:pt>
              </c:numCache>
            </c:numRef>
          </c:val>
          <c:extLst>
            <c:ext xmlns:c16="http://schemas.microsoft.com/office/drawing/2014/chart" uri="{C3380CC4-5D6E-409C-BE32-E72D297353CC}">
              <c16:uniqueId val="{00000006-DB17-4C16-A5EC-73CBA5CB39C7}"/>
            </c:ext>
          </c:extLst>
        </c:ser>
        <c:ser>
          <c:idx val="7"/>
          <c:order val="7"/>
          <c:tx>
            <c:strRef>
              <c:f>'8.14'!$K$17</c:f>
              <c:strCache>
                <c:ptCount val="1"/>
                <c:pt idx="0">
                  <c:v>Jaderné palivo</c:v>
                </c:pt>
              </c:strCache>
            </c:strRef>
          </c:tx>
          <c:invertIfNegative val="0"/>
          <c:cat>
            <c:strRef>
              <c:f>'8.14'!$L$9:$N$9</c:f>
              <c:strCache>
                <c:ptCount val="3"/>
                <c:pt idx="0">
                  <c:v>Červenec</c:v>
                </c:pt>
                <c:pt idx="1">
                  <c:v>Srpen</c:v>
                </c:pt>
                <c:pt idx="2">
                  <c:v>Září</c:v>
                </c:pt>
              </c:strCache>
            </c:strRef>
          </c:cat>
          <c:val>
            <c:numRef>
              <c:f>'8.14'!$L$17:$N$17</c:f>
              <c:numCache>
                <c:formatCode>#\ ##0.0</c:formatCode>
                <c:ptCount val="3"/>
                <c:pt idx="0">
                  <c:v>0</c:v>
                </c:pt>
                <c:pt idx="1">
                  <c:v>0</c:v>
                </c:pt>
                <c:pt idx="2">
                  <c:v>0</c:v>
                </c:pt>
              </c:numCache>
            </c:numRef>
          </c:val>
          <c:extLst>
            <c:ext xmlns:c16="http://schemas.microsoft.com/office/drawing/2014/chart" uri="{C3380CC4-5D6E-409C-BE32-E72D297353CC}">
              <c16:uniqueId val="{00000007-DB17-4C16-A5EC-73CBA5CB39C7}"/>
            </c:ext>
          </c:extLst>
        </c:ser>
        <c:ser>
          <c:idx val="8"/>
          <c:order val="8"/>
          <c:tx>
            <c:strRef>
              <c:f>'8.14'!$K$18</c:f>
              <c:strCache>
                <c:ptCount val="1"/>
                <c:pt idx="0">
                  <c:v>Koks</c:v>
                </c:pt>
              </c:strCache>
            </c:strRef>
          </c:tx>
          <c:invertIfNegative val="0"/>
          <c:cat>
            <c:strRef>
              <c:f>'8.14'!$L$9:$N$9</c:f>
              <c:strCache>
                <c:ptCount val="3"/>
                <c:pt idx="0">
                  <c:v>Červenec</c:v>
                </c:pt>
                <c:pt idx="1">
                  <c:v>Srpen</c:v>
                </c:pt>
                <c:pt idx="2">
                  <c:v>Září</c:v>
                </c:pt>
              </c:strCache>
            </c:strRef>
          </c:cat>
          <c:val>
            <c:numRef>
              <c:f>'8.14'!$L$18:$N$18</c:f>
              <c:numCache>
                <c:formatCode>#\ ##0.0</c:formatCode>
                <c:ptCount val="3"/>
                <c:pt idx="0">
                  <c:v>0</c:v>
                </c:pt>
                <c:pt idx="1">
                  <c:v>0</c:v>
                </c:pt>
                <c:pt idx="2">
                  <c:v>0</c:v>
                </c:pt>
              </c:numCache>
            </c:numRef>
          </c:val>
          <c:extLst>
            <c:ext xmlns:c16="http://schemas.microsoft.com/office/drawing/2014/chart" uri="{C3380CC4-5D6E-409C-BE32-E72D297353CC}">
              <c16:uniqueId val="{00000008-DB17-4C16-A5EC-73CBA5CB39C7}"/>
            </c:ext>
          </c:extLst>
        </c:ser>
        <c:ser>
          <c:idx val="9"/>
          <c:order val="9"/>
          <c:tx>
            <c:strRef>
              <c:f>'8.14'!$K$19</c:f>
              <c:strCache>
                <c:ptCount val="1"/>
                <c:pt idx="0">
                  <c:v>Odpadní teplo</c:v>
                </c:pt>
              </c:strCache>
            </c:strRef>
          </c:tx>
          <c:invertIfNegative val="0"/>
          <c:cat>
            <c:strRef>
              <c:f>'8.14'!$L$9:$N$9</c:f>
              <c:strCache>
                <c:ptCount val="3"/>
                <c:pt idx="0">
                  <c:v>Červenec</c:v>
                </c:pt>
                <c:pt idx="1">
                  <c:v>Srpen</c:v>
                </c:pt>
                <c:pt idx="2">
                  <c:v>Září</c:v>
                </c:pt>
              </c:strCache>
            </c:strRef>
          </c:cat>
          <c:val>
            <c:numRef>
              <c:f>'8.14'!$L$19:$N$19</c:f>
              <c:numCache>
                <c:formatCode>#\ ##0.0</c:formatCode>
                <c:ptCount val="3"/>
                <c:pt idx="0">
                  <c:v>952</c:v>
                </c:pt>
                <c:pt idx="1">
                  <c:v>143</c:v>
                </c:pt>
                <c:pt idx="2">
                  <c:v>1386</c:v>
                </c:pt>
              </c:numCache>
            </c:numRef>
          </c:val>
          <c:extLst>
            <c:ext xmlns:c16="http://schemas.microsoft.com/office/drawing/2014/chart" uri="{C3380CC4-5D6E-409C-BE32-E72D297353CC}">
              <c16:uniqueId val="{00000009-DB17-4C16-A5EC-73CBA5CB39C7}"/>
            </c:ext>
          </c:extLst>
        </c:ser>
        <c:ser>
          <c:idx val="10"/>
          <c:order val="10"/>
          <c:tx>
            <c:strRef>
              <c:f>'8.14'!$K$20</c:f>
              <c:strCache>
                <c:ptCount val="1"/>
                <c:pt idx="0">
                  <c:v>Ostatní kapalná paliva</c:v>
                </c:pt>
              </c:strCache>
            </c:strRef>
          </c:tx>
          <c:invertIfNegative val="0"/>
          <c:cat>
            <c:strRef>
              <c:f>'8.14'!$L$9:$N$9</c:f>
              <c:strCache>
                <c:ptCount val="3"/>
                <c:pt idx="0">
                  <c:v>Červenec</c:v>
                </c:pt>
                <c:pt idx="1">
                  <c:v>Srpen</c:v>
                </c:pt>
                <c:pt idx="2">
                  <c:v>Září</c:v>
                </c:pt>
              </c:strCache>
            </c:strRef>
          </c:cat>
          <c:val>
            <c:numRef>
              <c:f>'8.14'!$L$20:$N$20</c:f>
              <c:numCache>
                <c:formatCode>#\ ##0.0</c:formatCode>
                <c:ptCount val="3"/>
                <c:pt idx="0">
                  <c:v>0</c:v>
                </c:pt>
                <c:pt idx="1">
                  <c:v>0</c:v>
                </c:pt>
                <c:pt idx="2">
                  <c:v>430</c:v>
                </c:pt>
              </c:numCache>
            </c:numRef>
          </c:val>
          <c:extLst>
            <c:ext xmlns:c16="http://schemas.microsoft.com/office/drawing/2014/chart" uri="{C3380CC4-5D6E-409C-BE32-E72D297353CC}">
              <c16:uniqueId val="{0000000A-DB17-4C16-A5EC-73CBA5CB39C7}"/>
            </c:ext>
          </c:extLst>
        </c:ser>
        <c:ser>
          <c:idx val="11"/>
          <c:order val="11"/>
          <c:tx>
            <c:strRef>
              <c:f>'8.14'!$K$21</c:f>
              <c:strCache>
                <c:ptCount val="1"/>
                <c:pt idx="0">
                  <c:v>Ostatní pevná paliva</c:v>
                </c:pt>
              </c:strCache>
            </c:strRef>
          </c:tx>
          <c:invertIfNegative val="0"/>
          <c:cat>
            <c:strRef>
              <c:f>'8.14'!$L$9:$N$9</c:f>
              <c:strCache>
                <c:ptCount val="3"/>
                <c:pt idx="0">
                  <c:v>Červenec</c:v>
                </c:pt>
                <c:pt idx="1">
                  <c:v>Srpen</c:v>
                </c:pt>
                <c:pt idx="2">
                  <c:v>Září</c:v>
                </c:pt>
              </c:strCache>
            </c:strRef>
          </c:cat>
          <c:val>
            <c:numRef>
              <c:f>'8.14'!$L$21:$N$21</c:f>
              <c:numCache>
                <c:formatCode>#\ ##0.0</c:formatCode>
                <c:ptCount val="3"/>
                <c:pt idx="0">
                  <c:v>2171.9</c:v>
                </c:pt>
                <c:pt idx="1">
                  <c:v>1687.8</c:v>
                </c:pt>
                <c:pt idx="2">
                  <c:v>1496.6</c:v>
                </c:pt>
              </c:numCache>
            </c:numRef>
          </c:val>
          <c:extLst>
            <c:ext xmlns:c16="http://schemas.microsoft.com/office/drawing/2014/chart" uri="{C3380CC4-5D6E-409C-BE32-E72D297353CC}">
              <c16:uniqueId val="{0000000B-DB17-4C16-A5EC-73CBA5CB39C7}"/>
            </c:ext>
          </c:extLst>
        </c:ser>
        <c:ser>
          <c:idx val="12"/>
          <c:order val="12"/>
          <c:tx>
            <c:strRef>
              <c:f>'8.14'!$K$22</c:f>
              <c:strCache>
                <c:ptCount val="1"/>
                <c:pt idx="0">
                  <c:v>Ostatní plyny</c:v>
                </c:pt>
              </c:strCache>
            </c:strRef>
          </c:tx>
          <c:invertIfNegative val="0"/>
          <c:cat>
            <c:strRef>
              <c:f>'8.14'!$L$9:$N$9</c:f>
              <c:strCache>
                <c:ptCount val="3"/>
                <c:pt idx="0">
                  <c:v>Červenec</c:v>
                </c:pt>
                <c:pt idx="1">
                  <c:v>Srpen</c:v>
                </c:pt>
                <c:pt idx="2">
                  <c:v>Září</c:v>
                </c:pt>
              </c:strCache>
            </c:strRef>
          </c:cat>
          <c:val>
            <c:numRef>
              <c:f>'8.14'!$L$22:$N$22</c:f>
              <c:numCache>
                <c:formatCode>#\ ##0.0</c:formatCode>
                <c:ptCount val="3"/>
                <c:pt idx="0">
                  <c:v>5920</c:v>
                </c:pt>
                <c:pt idx="1">
                  <c:v>5353</c:v>
                </c:pt>
                <c:pt idx="2">
                  <c:v>7662</c:v>
                </c:pt>
              </c:numCache>
            </c:numRef>
          </c:val>
          <c:extLst>
            <c:ext xmlns:c16="http://schemas.microsoft.com/office/drawing/2014/chart" uri="{C3380CC4-5D6E-409C-BE32-E72D297353CC}">
              <c16:uniqueId val="{0000000C-DB17-4C16-A5EC-73CBA5CB39C7}"/>
            </c:ext>
          </c:extLst>
        </c:ser>
        <c:ser>
          <c:idx val="13"/>
          <c:order val="13"/>
          <c:tx>
            <c:strRef>
              <c:f>'8.14'!$K$23</c:f>
              <c:strCache>
                <c:ptCount val="1"/>
                <c:pt idx="0">
                  <c:v>Ostatní</c:v>
                </c:pt>
              </c:strCache>
            </c:strRef>
          </c:tx>
          <c:invertIfNegative val="0"/>
          <c:cat>
            <c:strRef>
              <c:f>'8.14'!$L$9:$N$9</c:f>
              <c:strCache>
                <c:ptCount val="3"/>
                <c:pt idx="0">
                  <c:v>Červenec</c:v>
                </c:pt>
                <c:pt idx="1">
                  <c:v>Srpen</c:v>
                </c:pt>
                <c:pt idx="2">
                  <c:v>Září</c:v>
                </c:pt>
              </c:strCache>
            </c:strRef>
          </c:cat>
          <c:val>
            <c:numRef>
              <c:f>'8.14'!$L$23:$N$23</c:f>
              <c:numCache>
                <c:formatCode>#\ ##0.0</c:formatCode>
                <c:ptCount val="3"/>
                <c:pt idx="0">
                  <c:v>0</c:v>
                </c:pt>
                <c:pt idx="1">
                  <c:v>0</c:v>
                </c:pt>
                <c:pt idx="2">
                  <c:v>0</c:v>
                </c:pt>
              </c:numCache>
            </c:numRef>
          </c:val>
          <c:extLst>
            <c:ext xmlns:c16="http://schemas.microsoft.com/office/drawing/2014/chart" uri="{C3380CC4-5D6E-409C-BE32-E72D297353CC}">
              <c16:uniqueId val="{0000000D-DB17-4C16-A5EC-73CBA5CB39C7}"/>
            </c:ext>
          </c:extLst>
        </c:ser>
        <c:ser>
          <c:idx val="14"/>
          <c:order val="14"/>
          <c:tx>
            <c:strRef>
              <c:f>'8.14'!$K$24</c:f>
              <c:strCache>
                <c:ptCount val="1"/>
                <c:pt idx="0">
                  <c:v>Topné oleje</c:v>
                </c:pt>
              </c:strCache>
            </c:strRef>
          </c:tx>
          <c:invertIfNegative val="0"/>
          <c:cat>
            <c:strRef>
              <c:f>'8.14'!$L$9:$N$9</c:f>
              <c:strCache>
                <c:ptCount val="3"/>
                <c:pt idx="0">
                  <c:v>Červenec</c:v>
                </c:pt>
                <c:pt idx="1">
                  <c:v>Srpen</c:v>
                </c:pt>
                <c:pt idx="2">
                  <c:v>Září</c:v>
                </c:pt>
              </c:strCache>
            </c:strRef>
          </c:cat>
          <c:val>
            <c:numRef>
              <c:f>'8.14'!$L$24:$N$24</c:f>
              <c:numCache>
                <c:formatCode>#\ ##0.0</c:formatCode>
                <c:ptCount val="3"/>
                <c:pt idx="0">
                  <c:v>55</c:v>
                </c:pt>
                <c:pt idx="1">
                  <c:v>306.48</c:v>
                </c:pt>
                <c:pt idx="2">
                  <c:v>125.22</c:v>
                </c:pt>
              </c:numCache>
            </c:numRef>
          </c:val>
          <c:extLst>
            <c:ext xmlns:c16="http://schemas.microsoft.com/office/drawing/2014/chart" uri="{C3380CC4-5D6E-409C-BE32-E72D297353CC}">
              <c16:uniqueId val="{0000000E-DB17-4C16-A5EC-73CBA5CB39C7}"/>
            </c:ext>
          </c:extLst>
        </c:ser>
        <c:ser>
          <c:idx val="15"/>
          <c:order val="15"/>
          <c:tx>
            <c:strRef>
              <c:f>'8.14'!$K$25</c:f>
              <c:strCache>
                <c:ptCount val="1"/>
                <c:pt idx="0">
                  <c:v>Zemní plyn</c:v>
                </c:pt>
              </c:strCache>
            </c:strRef>
          </c:tx>
          <c:spPr>
            <a:solidFill>
              <a:srgbClr val="EBE600"/>
            </a:solidFill>
          </c:spPr>
          <c:invertIfNegative val="0"/>
          <c:cat>
            <c:strRef>
              <c:f>'8.14'!$L$9:$N$9</c:f>
              <c:strCache>
                <c:ptCount val="3"/>
                <c:pt idx="0">
                  <c:v>Červenec</c:v>
                </c:pt>
                <c:pt idx="1">
                  <c:v>Srpen</c:v>
                </c:pt>
                <c:pt idx="2">
                  <c:v>Září</c:v>
                </c:pt>
              </c:strCache>
            </c:strRef>
          </c:cat>
          <c:val>
            <c:numRef>
              <c:f>'8.14'!$L$25:$N$25</c:f>
              <c:numCache>
                <c:formatCode>#\ ##0.0</c:formatCode>
                <c:ptCount val="3"/>
                <c:pt idx="0">
                  <c:v>41367.593639632927</c:v>
                </c:pt>
                <c:pt idx="1">
                  <c:v>36659.822813254563</c:v>
                </c:pt>
                <c:pt idx="2">
                  <c:v>34452.266352568433</c:v>
                </c:pt>
              </c:numCache>
            </c:numRef>
          </c:val>
          <c:extLst>
            <c:ext xmlns:c16="http://schemas.microsoft.com/office/drawing/2014/chart" uri="{C3380CC4-5D6E-409C-BE32-E72D297353CC}">
              <c16:uniqueId val="{0000000F-DB17-4C16-A5EC-73CBA5CB39C7}"/>
            </c:ext>
          </c:extLst>
        </c:ser>
        <c:dLbls>
          <c:showLegendKey val="0"/>
          <c:showVal val="0"/>
          <c:showCatName val="0"/>
          <c:showSerName val="0"/>
          <c:showPercent val="0"/>
          <c:showBubbleSize val="0"/>
        </c:dLbls>
        <c:gapWidth val="150"/>
        <c:overlap val="100"/>
        <c:axId val="167489920"/>
        <c:axId val="167491456"/>
      </c:barChart>
      <c:catAx>
        <c:axId val="167489920"/>
        <c:scaling>
          <c:orientation val="minMax"/>
        </c:scaling>
        <c:delete val="0"/>
        <c:axPos val="b"/>
        <c:numFmt formatCode="General" sourceLinked="1"/>
        <c:majorTickMark val="none"/>
        <c:minorTickMark val="none"/>
        <c:tickLblPos val="nextTo"/>
        <c:txPr>
          <a:bodyPr/>
          <a:lstStyle/>
          <a:p>
            <a:pPr>
              <a:defRPr sz="900"/>
            </a:pPr>
            <a:endParaRPr lang="cs-CZ"/>
          </a:p>
        </c:txPr>
        <c:crossAx val="167491456"/>
        <c:crosses val="autoZero"/>
        <c:auto val="1"/>
        <c:lblAlgn val="ctr"/>
        <c:lblOffset val="100"/>
        <c:noMultiLvlLbl val="0"/>
      </c:catAx>
      <c:valAx>
        <c:axId val="1674914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748992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991A-4203-9B27-61F99E6DBCFB}"/>
              </c:ext>
            </c:extLst>
          </c:dPt>
          <c:dPt>
            <c:idx val="1"/>
            <c:bubble3D val="0"/>
            <c:spPr>
              <a:solidFill>
                <a:srgbClr val="EEECE1">
                  <a:lumMod val="50000"/>
                </a:srgbClr>
              </a:solidFill>
            </c:spPr>
            <c:extLst>
              <c:ext xmlns:c16="http://schemas.microsoft.com/office/drawing/2014/chart" uri="{C3380CC4-5D6E-409C-BE32-E72D297353CC}">
                <c16:uniqueId val="{00000003-991A-4203-9B27-61F99E6DBCFB}"/>
              </c:ext>
            </c:extLst>
          </c:dPt>
          <c:dPt>
            <c:idx val="2"/>
            <c:bubble3D val="0"/>
            <c:spPr>
              <a:solidFill>
                <a:sysClr val="windowText" lastClr="000000"/>
              </a:solidFill>
            </c:spPr>
            <c:extLst>
              <c:ext xmlns:c16="http://schemas.microsoft.com/office/drawing/2014/chart" uri="{C3380CC4-5D6E-409C-BE32-E72D297353CC}">
                <c16:uniqueId val="{00000005-991A-4203-9B27-61F99E6DBCFB}"/>
              </c:ext>
            </c:extLst>
          </c:dPt>
          <c:dPt>
            <c:idx val="5"/>
            <c:bubble3D val="0"/>
            <c:extLst>
              <c:ext xmlns:c16="http://schemas.microsoft.com/office/drawing/2014/chart" uri="{C3380CC4-5D6E-409C-BE32-E72D297353CC}">
                <c16:uniqueId val="{00000006-991A-4203-9B27-61F99E6DBCFB}"/>
              </c:ext>
            </c:extLst>
          </c:dPt>
          <c:dPt>
            <c:idx val="6"/>
            <c:bubble3D val="0"/>
            <c:spPr>
              <a:solidFill>
                <a:srgbClr val="6E4932"/>
              </a:solidFill>
            </c:spPr>
            <c:extLst>
              <c:ext xmlns:c16="http://schemas.microsoft.com/office/drawing/2014/chart" uri="{C3380CC4-5D6E-409C-BE32-E72D297353CC}">
                <c16:uniqueId val="{00000008-991A-4203-9B27-61F99E6DBCFB}"/>
              </c:ext>
            </c:extLst>
          </c:dPt>
          <c:dPt>
            <c:idx val="7"/>
            <c:bubble3D val="0"/>
            <c:extLst>
              <c:ext xmlns:c16="http://schemas.microsoft.com/office/drawing/2014/chart" uri="{C3380CC4-5D6E-409C-BE32-E72D297353CC}">
                <c16:uniqueId val="{00000009-991A-4203-9B27-61F99E6DBCFB}"/>
              </c:ext>
            </c:extLst>
          </c:dPt>
          <c:dPt>
            <c:idx val="15"/>
            <c:bubble3D val="0"/>
            <c:spPr>
              <a:solidFill>
                <a:srgbClr val="EBE600"/>
              </a:solidFill>
            </c:spPr>
            <c:extLst>
              <c:ext xmlns:c16="http://schemas.microsoft.com/office/drawing/2014/chart" uri="{C3380CC4-5D6E-409C-BE32-E72D297353CC}">
                <c16:uniqueId val="{0000000B-991A-4203-9B27-61F99E6DBCFB}"/>
              </c:ext>
            </c:extLst>
          </c:dPt>
          <c:cat>
            <c:numRef>
              <c:f>'8.14'!$O$10:$O$25</c:f>
              <c:numCache>
                <c:formatCode>0.0%</c:formatCode>
                <c:ptCount val="16"/>
              </c:numCache>
            </c:numRef>
          </c:cat>
          <c:val>
            <c:numRef>
              <c:f>'8.14'!$J$10:$J$25</c:f>
              <c:numCache>
                <c:formatCode>0.0</c:formatCode>
                <c:ptCount val="16"/>
              </c:numCache>
            </c:numRef>
          </c:val>
          <c:extLst>
            <c:ext xmlns:c16="http://schemas.microsoft.com/office/drawing/2014/chart" uri="{C3380CC4-5D6E-409C-BE32-E72D297353CC}">
              <c16:uniqueId val="{0000000C-991A-4203-9B27-61F99E6DBCFB}"/>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0CD2-4D39-91EB-F12191D3D3D4}"/>
              </c:ext>
            </c:extLst>
          </c:dPt>
          <c:cat>
            <c:numRef>
              <c:f>'8.14'!$O$27:$O$34</c:f>
              <c:numCache>
                <c:formatCode>#\ ##0.0</c:formatCode>
                <c:ptCount val="8"/>
              </c:numCache>
            </c:numRef>
          </c:cat>
          <c:val>
            <c:numRef>
              <c:f>'8.14'!$J$27:$J$34</c:f>
              <c:numCache>
                <c:formatCode>0.0</c:formatCode>
                <c:ptCount val="8"/>
              </c:numCache>
            </c:numRef>
          </c:val>
          <c:extLst>
            <c:ext xmlns:c16="http://schemas.microsoft.com/office/drawing/2014/chart" uri="{C3380CC4-5D6E-409C-BE32-E72D297353CC}">
              <c16:uniqueId val="{00000001-0CD2-4D39-91EB-F12191D3D3D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8E60-46B5-A6F6-F6181C57A585}"/>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8E60-46B5-A6F6-F6181C57A585}"/>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8E60-46B5-A6F6-F6181C57A585}"/>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8E60-46B5-A6F6-F6181C57A585}"/>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8E60-46B5-A6F6-F6181C57A585}"/>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8E60-46B5-A6F6-F6181C57A585}"/>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8E60-46B5-A6F6-F6181C57A585}"/>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8E60-46B5-A6F6-F6181C57A585}"/>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8E60-46B5-A6F6-F6181C57A585}"/>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8E60-46B5-A6F6-F6181C57A585}"/>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8E60-46B5-A6F6-F6181C57A585}"/>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8E60-46B5-A6F6-F6181C57A585}"/>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8E60-46B5-A6F6-F6181C57A585}"/>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8E60-46B5-A6F6-F6181C57A585}"/>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8E60-46B5-A6F6-F6181C57A585}"/>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8E60-46B5-A6F6-F6181C57A585}"/>
            </c:ext>
          </c:extLst>
        </c:ser>
        <c:dLbls>
          <c:showLegendKey val="0"/>
          <c:showVal val="0"/>
          <c:showCatName val="0"/>
          <c:showSerName val="0"/>
          <c:showPercent val="0"/>
          <c:showBubbleSize val="0"/>
        </c:dLbls>
        <c:gapWidth val="150"/>
        <c:axId val="165145216"/>
        <c:axId val="165216640"/>
      </c:barChart>
      <c:catAx>
        <c:axId val="165145216"/>
        <c:scaling>
          <c:orientation val="minMax"/>
        </c:scaling>
        <c:delete val="1"/>
        <c:axPos val="b"/>
        <c:numFmt formatCode="General" sourceLinked="1"/>
        <c:majorTickMark val="out"/>
        <c:minorTickMark val="none"/>
        <c:tickLblPos val="nextTo"/>
        <c:crossAx val="165216640"/>
        <c:crosses val="autoZero"/>
        <c:auto val="1"/>
        <c:lblAlgn val="ctr"/>
        <c:lblOffset val="100"/>
        <c:noMultiLvlLbl val="0"/>
      </c:catAx>
      <c:valAx>
        <c:axId val="165216640"/>
        <c:scaling>
          <c:orientation val="minMax"/>
        </c:scaling>
        <c:delete val="1"/>
        <c:axPos val="l"/>
        <c:numFmt formatCode="0.0%" sourceLinked="1"/>
        <c:majorTickMark val="out"/>
        <c:minorTickMark val="none"/>
        <c:tickLblPos val="nextTo"/>
        <c:crossAx val="16514521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netto a výroba tepla z KVET podle paliv (TJ)</a:t>
            </a:r>
          </a:p>
        </c:rich>
      </c:tx>
      <c:overlay val="0"/>
    </c:title>
    <c:autoTitleDeleted val="0"/>
    <c:plotArea>
      <c:layout/>
      <c:barChart>
        <c:barDir val="col"/>
        <c:grouping val="stacked"/>
        <c:varyColors val="0"/>
        <c:ser>
          <c:idx val="0"/>
          <c:order val="0"/>
          <c:tx>
            <c:strRef>
              <c:f>'9'!$A$6</c:f>
              <c:strCache>
                <c:ptCount val="1"/>
                <c:pt idx="0">
                  <c:v>Biomasa</c:v>
                </c:pt>
              </c:strCache>
            </c:strRef>
          </c:tx>
          <c:spPr>
            <a:solidFill>
              <a:schemeClr val="accent3">
                <a:lumMod val="75000"/>
              </a:schemeClr>
            </a:solidFill>
          </c:spPr>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('9'!$B$6:$C$6,'9'!$E$6:$F$6,'9'!$H$6:$I$6)</c:f>
              <c:numCache>
                <c:formatCode>#\ ##0.0</c:formatCode>
                <c:ptCount val="6"/>
                <c:pt idx="0">
                  <c:v>1397.2580629999998</c:v>
                </c:pt>
                <c:pt idx="1">
                  <c:v>1050.9434639999999</c:v>
                </c:pt>
                <c:pt idx="2">
                  <c:v>1511.398938</c:v>
                </c:pt>
                <c:pt idx="3">
                  <c:v>1130.27655</c:v>
                </c:pt>
                <c:pt idx="4">
                  <c:v>1550.6253170000002</c:v>
                </c:pt>
                <c:pt idx="5">
                  <c:v>1189.3122660000001</c:v>
                </c:pt>
              </c:numCache>
            </c:numRef>
          </c:val>
          <c:extLst>
            <c:ext xmlns:c16="http://schemas.microsoft.com/office/drawing/2014/chart" uri="{C3380CC4-5D6E-409C-BE32-E72D297353CC}">
              <c16:uniqueId val="{00000000-712B-4D9F-9B14-7755BA9103BC}"/>
            </c:ext>
          </c:extLst>
        </c:ser>
        <c:ser>
          <c:idx val="1"/>
          <c:order val="1"/>
          <c:tx>
            <c:strRef>
              <c:f>'9'!$A$7</c:f>
              <c:strCache>
                <c:ptCount val="1"/>
                <c:pt idx="0">
                  <c:v>Bioplyn</c:v>
                </c:pt>
              </c:strCache>
            </c:strRef>
          </c:tx>
          <c:spPr>
            <a:solidFill>
              <a:schemeClr val="bg2">
                <a:lumMod val="50000"/>
              </a:schemeClr>
            </a:solidFill>
          </c:spPr>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('9'!$B$7:$C$7,'9'!$E$7:$F$7,'9'!$H$7:$I$7)</c:f>
              <c:numCache>
                <c:formatCode>#\ ##0.0</c:formatCode>
                <c:ptCount val="6"/>
                <c:pt idx="0">
                  <c:v>124.57745000000003</c:v>
                </c:pt>
                <c:pt idx="1">
                  <c:v>117.32931600000003</c:v>
                </c:pt>
                <c:pt idx="2">
                  <c:v>137.19984099999991</c:v>
                </c:pt>
                <c:pt idx="3">
                  <c:v>129.10098499999992</c:v>
                </c:pt>
                <c:pt idx="4">
                  <c:v>147.993291</c:v>
                </c:pt>
                <c:pt idx="5">
                  <c:v>138.14802499999999</c:v>
                </c:pt>
              </c:numCache>
            </c:numRef>
          </c:val>
          <c:extLst>
            <c:ext xmlns:c16="http://schemas.microsoft.com/office/drawing/2014/chart" uri="{C3380CC4-5D6E-409C-BE32-E72D297353CC}">
              <c16:uniqueId val="{00000001-712B-4D9F-9B14-7755BA9103BC}"/>
            </c:ext>
          </c:extLst>
        </c:ser>
        <c:ser>
          <c:idx val="2"/>
          <c:order val="2"/>
          <c:tx>
            <c:strRef>
              <c:f>'9'!$A$8</c:f>
              <c:strCache>
                <c:ptCount val="1"/>
                <c:pt idx="0">
                  <c:v>Černé uhlí</c:v>
                </c:pt>
              </c:strCache>
            </c:strRef>
          </c:tx>
          <c:spPr>
            <a:solidFill>
              <a:schemeClr val="tx1"/>
            </a:solidFill>
          </c:spPr>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('9'!$B$8:$C$8,'9'!$E$8:$F$8,'9'!$H$8:$I$8)</c:f>
              <c:numCache>
                <c:formatCode>#\ ##0.0</c:formatCode>
                <c:ptCount val="6"/>
                <c:pt idx="0">
                  <c:v>467.47037800000004</c:v>
                </c:pt>
                <c:pt idx="1">
                  <c:v>286.54848300000003</c:v>
                </c:pt>
                <c:pt idx="2">
                  <c:v>427.19279299999994</c:v>
                </c:pt>
                <c:pt idx="3">
                  <c:v>259.11881299999999</c:v>
                </c:pt>
                <c:pt idx="4">
                  <c:v>579.21875099999988</c:v>
                </c:pt>
                <c:pt idx="5">
                  <c:v>425.61668499999996</c:v>
                </c:pt>
              </c:numCache>
            </c:numRef>
          </c:val>
          <c:extLst>
            <c:ext xmlns:c16="http://schemas.microsoft.com/office/drawing/2014/chart" uri="{C3380CC4-5D6E-409C-BE32-E72D297353CC}">
              <c16:uniqueId val="{00000002-712B-4D9F-9B14-7755BA9103BC}"/>
            </c:ext>
          </c:extLst>
        </c:ser>
        <c:ser>
          <c:idx val="3"/>
          <c:order val="3"/>
          <c:tx>
            <c:strRef>
              <c:f>'9'!$A$9</c:f>
              <c:strCache>
                <c:ptCount val="1"/>
                <c:pt idx="0">
                  <c:v>Elektrická energie</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('9'!$B$9:$C$9,'9'!$E$9:$F$9,'9'!$H$9:$I$9)</c:f>
              <c:numCache>
                <c:formatCode>#\ ##0.0</c:formatCode>
                <c:ptCount val="6"/>
                <c:pt idx="0">
                  <c:v>4.3547579999999995</c:v>
                </c:pt>
                <c:pt idx="1">
                  <c:v>0</c:v>
                </c:pt>
                <c:pt idx="2">
                  <c:v>3.99437</c:v>
                </c:pt>
                <c:pt idx="3">
                  <c:v>0</c:v>
                </c:pt>
                <c:pt idx="4">
                  <c:v>3.8039420000000006</c:v>
                </c:pt>
                <c:pt idx="5">
                  <c:v>0</c:v>
                </c:pt>
              </c:numCache>
            </c:numRef>
          </c:val>
          <c:extLst>
            <c:ext xmlns:c16="http://schemas.microsoft.com/office/drawing/2014/chart" uri="{C3380CC4-5D6E-409C-BE32-E72D297353CC}">
              <c16:uniqueId val="{00000003-712B-4D9F-9B14-7755BA9103BC}"/>
            </c:ext>
          </c:extLst>
        </c:ser>
        <c:ser>
          <c:idx val="4"/>
          <c:order val="4"/>
          <c:tx>
            <c:strRef>
              <c:f>'9'!$A$10</c:f>
              <c:strCache>
                <c:ptCount val="1"/>
                <c:pt idx="0">
                  <c:v>Energie prostředí (tepelné čerpadlo)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('9'!$B$10:$C$10,'9'!$E$10:$F$10,'9'!$H$10:$I$10)</c:f>
              <c:numCache>
                <c:formatCode>#\ ##0.0</c:formatCode>
                <c:ptCount val="6"/>
                <c:pt idx="0">
                  <c:v>1.2554100000000001</c:v>
                </c:pt>
                <c:pt idx="1">
                  <c:v>0</c:v>
                </c:pt>
                <c:pt idx="2">
                  <c:v>1.0103800000000001</c:v>
                </c:pt>
                <c:pt idx="3">
                  <c:v>0</c:v>
                </c:pt>
                <c:pt idx="4">
                  <c:v>1.9217200000000001</c:v>
                </c:pt>
                <c:pt idx="5">
                  <c:v>0</c:v>
                </c:pt>
              </c:numCache>
            </c:numRef>
          </c:val>
          <c:extLst>
            <c:ext xmlns:c16="http://schemas.microsoft.com/office/drawing/2014/chart" uri="{C3380CC4-5D6E-409C-BE32-E72D297353CC}">
              <c16:uniqueId val="{00000004-712B-4D9F-9B14-7755BA9103BC}"/>
            </c:ext>
          </c:extLst>
        </c:ser>
        <c:ser>
          <c:idx val="5"/>
          <c:order val="5"/>
          <c:tx>
            <c:strRef>
              <c:f>'9'!$A$11</c:f>
              <c:strCache>
                <c:ptCount val="1"/>
                <c:pt idx="0">
                  <c:v>Energie Slunce (solární kolektor)</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('9'!$B$11:$C$11,'9'!$E$11:$F$11,'9'!$H$11:$I$11)</c:f>
              <c:numCache>
                <c:formatCode>#\ ##0.0</c:formatCode>
                <c:ptCount val="6"/>
                <c:pt idx="0">
                  <c:v>8.5294999999999996E-2</c:v>
                </c:pt>
                <c:pt idx="1">
                  <c:v>0</c:v>
                </c:pt>
                <c:pt idx="2">
                  <c:v>6.8782999999999997E-2</c:v>
                </c:pt>
                <c:pt idx="3">
                  <c:v>0</c:v>
                </c:pt>
                <c:pt idx="4">
                  <c:v>5.7896000000000003E-2</c:v>
                </c:pt>
                <c:pt idx="5">
                  <c:v>0</c:v>
                </c:pt>
              </c:numCache>
            </c:numRef>
          </c:val>
          <c:extLst>
            <c:ext xmlns:c16="http://schemas.microsoft.com/office/drawing/2014/chart" uri="{C3380CC4-5D6E-409C-BE32-E72D297353CC}">
              <c16:uniqueId val="{00000005-712B-4D9F-9B14-7755BA9103BC}"/>
            </c:ext>
          </c:extLst>
        </c:ser>
        <c:ser>
          <c:idx val="6"/>
          <c:order val="6"/>
          <c:tx>
            <c:strRef>
              <c:f>'9'!$A$12</c:f>
              <c:strCache>
                <c:ptCount val="1"/>
                <c:pt idx="0">
                  <c:v>Hnědé uhlí</c:v>
                </c:pt>
              </c:strCache>
            </c:strRef>
          </c:tx>
          <c:spPr>
            <a:solidFill>
              <a:srgbClr val="6E4932"/>
            </a:solidFill>
          </c:spPr>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('9'!$B$12:$C$12,'9'!$E$12:$F$12,'9'!$H$12:$I$12)</c:f>
              <c:numCache>
                <c:formatCode>#\ ##0.0</c:formatCode>
                <c:ptCount val="6"/>
                <c:pt idx="0">
                  <c:v>1962.2900939999997</c:v>
                </c:pt>
                <c:pt idx="1">
                  <c:v>1431.101144</c:v>
                </c:pt>
                <c:pt idx="2">
                  <c:v>2120.8178879999991</c:v>
                </c:pt>
                <c:pt idx="3">
                  <c:v>1523.511289</c:v>
                </c:pt>
                <c:pt idx="4">
                  <c:v>2723.9647619999987</c:v>
                </c:pt>
                <c:pt idx="5">
                  <c:v>2113.3194680000001</c:v>
                </c:pt>
              </c:numCache>
            </c:numRef>
          </c:val>
          <c:extLst>
            <c:ext xmlns:c16="http://schemas.microsoft.com/office/drawing/2014/chart" uri="{C3380CC4-5D6E-409C-BE32-E72D297353CC}">
              <c16:uniqueId val="{00000006-712B-4D9F-9B14-7755BA9103BC}"/>
            </c:ext>
          </c:extLst>
        </c:ser>
        <c:ser>
          <c:idx val="7"/>
          <c:order val="7"/>
          <c:tx>
            <c:strRef>
              <c:f>'9'!$A$13</c:f>
              <c:strCache>
                <c:ptCount val="1"/>
                <c:pt idx="0">
                  <c:v>Jaderné palivo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('9'!$B$13:$C$13,'9'!$E$13:$F$13,'9'!$H$13:$I$13)</c:f>
              <c:numCache>
                <c:formatCode>#\ ##0.0</c:formatCode>
                <c:ptCount val="6"/>
                <c:pt idx="0">
                  <c:v>18.123000000000001</c:v>
                </c:pt>
                <c:pt idx="1">
                  <c:v>0</c:v>
                </c:pt>
                <c:pt idx="2">
                  <c:v>21.844999999999999</c:v>
                </c:pt>
                <c:pt idx="3">
                  <c:v>0</c:v>
                </c:pt>
                <c:pt idx="4">
                  <c:v>33.447000000000003</c:v>
                </c:pt>
                <c:pt idx="5">
                  <c:v>0</c:v>
                </c:pt>
              </c:numCache>
            </c:numRef>
          </c:val>
          <c:extLst>
            <c:ext xmlns:c16="http://schemas.microsoft.com/office/drawing/2014/chart" uri="{C3380CC4-5D6E-409C-BE32-E72D297353CC}">
              <c16:uniqueId val="{00000007-712B-4D9F-9B14-7755BA9103BC}"/>
            </c:ext>
          </c:extLst>
        </c:ser>
        <c:ser>
          <c:idx val="8"/>
          <c:order val="8"/>
          <c:tx>
            <c:strRef>
              <c:f>'9'!$A$14</c:f>
              <c:strCache>
                <c:ptCount val="1"/>
                <c:pt idx="0">
                  <c:v>Koks</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('9'!$B$14:$C$14,'9'!$E$14:$F$14,'9'!$H$14:$I$14)</c:f>
              <c:numCache>
                <c:formatCode>#\ ##0.0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8-712B-4D9F-9B14-7755BA9103BC}"/>
            </c:ext>
          </c:extLst>
        </c:ser>
        <c:ser>
          <c:idx val="9"/>
          <c:order val="9"/>
          <c:tx>
            <c:strRef>
              <c:f>'9'!$A$15</c:f>
              <c:strCache>
                <c:ptCount val="1"/>
                <c:pt idx="0">
                  <c:v>Odpadní teplo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('9'!$B$15:$C$15,'9'!$E$15:$F$15,'9'!$H$15:$I$15)</c:f>
              <c:numCache>
                <c:formatCode>#\ ##0.0</c:formatCode>
                <c:ptCount val="6"/>
                <c:pt idx="0">
                  <c:v>677.57605499999988</c:v>
                </c:pt>
                <c:pt idx="1">
                  <c:v>69.115430000000003</c:v>
                </c:pt>
                <c:pt idx="2">
                  <c:v>644.31879600000002</c:v>
                </c:pt>
                <c:pt idx="3">
                  <c:v>58.1098</c:v>
                </c:pt>
                <c:pt idx="4">
                  <c:v>551.32712199999992</c:v>
                </c:pt>
                <c:pt idx="5">
                  <c:v>54.048360000000002</c:v>
                </c:pt>
              </c:numCache>
            </c:numRef>
          </c:val>
          <c:extLst>
            <c:ext xmlns:c16="http://schemas.microsoft.com/office/drawing/2014/chart" uri="{C3380CC4-5D6E-409C-BE32-E72D297353CC}">
              <c16:uniqueId val="{00000009-712B-4D9F-9B14-7755BA9103BC}"/>
            </c:ext>
          </c:extLst>
        </c:ser>
        <c:ser>
          <c:idx val="10"/>
          <c:order val="10"/>
          <c:tx>
            <c:strRef>
              <c:f>'9'!$A$16</c:f>
              <c:strCache>
                <c:ptCount val="1"/>
                <c:pt idx="0">
                  <c:v>Ostatní kapalná paliva</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('9'!$B$16:$C$16,'9'!$E$16:$F$16,'9'!$H$16:$I$16)</c:f>
              <c:numCache>
                <c:formatCode>#\ ##0.0</c:formatCode>
                <c:ptCount val="6"/>
                <c:pt idx="0">
                  <c:v>10.165252000000001</c:v>
                </c:pt>
                <c:pt idx="1">
                  <c:v>0</c:v>
                </c:pt>
                <c:pt idx="2">
                  <c:v>12.049925000000002</c:v>
                </c:pt>
                <c:pt idx="3">
                  <c:v>0.124643</c:v>
                </c:pt>
                <c:pt idx="4">
                  <c:v>9.8857490000000006</c:v>
                </c:pt>
                <c:pt idx="5">
                  <c:v>4.7680430000000005</c:v>
                </c:pt>
              </c:numCache>
            </c:numRef>
          </c:val>
          <c:extLst>
            <c:ext xmlns:c16="http://schemas.microsoft.com/office/drawing/2014/chart" uri="{C3380CC4-5D6E-409C-BE32-E72D297353CC}">
              <c16:uniqueId val="{0000000A-712B-4D9F-9B14-7755BA9103BC}"/>
            </c:ext>
          </c:extLst>
        </c:ser>
        <c:ser>
          <c:idx val="11"/>
          <c:order val="11"/>
          <c:tx>
            <c:strRef>
              <c:f>'9'!$A$17</c:f>
              <c:strCache>
                <c:ptCount val="1"/>
                <c:pt idx="0">
                  <c:v>Ostatní pevná paliva</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('9'!$B$17:$C$17,'9'!$E$17:$F$17,'9'!$H$17:$I$17)</c:f>
              <c:numCache>
                <c:formatCode>#\ ##0.0</c:formatCode>
                <c:ptCount val="6"/>
                <c:pt idx="0">
                  <c:v>221.86984099999998</c:v>
                </c:pt>
                <c:pt idx="1">
                  <c:v>170.928</c:v>
                </c:pt>
                <c:pt idx="2">
                  <c:v>229.32783599999996</c:v>
                </c:pt>
                <c:pt idx="3">
                  <c:v>172.33897000000002</c:v>
                </c:pt>
                <c:pt idx="4">
                  <c:v>220.41545000000005</c:v>
                </c:pt>
                <c:pt idx="5">
                  <c:v>173.4127</c:v>
                </c:pt>
              </c:numCache>
            </c:numRef>
          </c:val>
          <c:extLst>
            <c:ext xmlns:c16="http://schemas.microsoft.com/office/drawing/2014/chart" uri="{C3380CC4-5D6E-409C-BE32-E72D297353CC}">
              <c16:uniqueId val="{0000000B-712B-4D9F-9B14-7755BA9103BC}"/>
            </c:ext>
          </c:extLst>
        </c:ser>
        <c:ser>
          <c:idx val="12"/>
          <c:order val="12"/>
          <c:tx>
            <c:strRef>
              <c:f>'9'!$A$18</c:f>
              <c:strCache>
                <c:ptCount val="1"/>
                <c:pt idx="0">
                  <c:v>Ostatní plyny</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('9'!$B$18:$C$18,'9'!$E$18:$F$18,'9'!$H$18:$I$18)</c:f>
              <c:numCache>
                <c:formatCode>#\ ##0.0</c:formatCode>
                <c:ptCount val="6"/>
                <c:pt idx="0">
                  <c:v>660.73884099999998</c:v>
                </c:pt>
                <c:pt idx="1">
                  <c:v>317.90832400000005</c:v>
                </c:pt>
                <c:pt idx="2">
                  <c:v>733.975821</c:v>
                </c:pt>
                <c:pt idx="3">
                  <c:v>277.18642</c:v>
                </c:pt>
                <c:pt idx="4">
                  <c:v>681.43945499999984</c:v>
                </c:pt>
                <c:pt idx="5">
                  <c:v>269.445741</c:v>
                </c:pt>
              </c:numCache>
            </c:numRef>
          </c:val>
          <c:extLst>
            <c:ext xmlns:c16="http://schemas.microsoft.com/office/drawing/2014/chart" uri="{C3380CC4-5D6E-409C-BE32-E72D297353CC}">
              <c16:uniqueId val="{0000000C-712B-4D9F-9B14-7755BA9103BC}"/>
            </c:ext>
          </c:extLst>
        </c:ser>
        <c:ser>
          <c:idx val="13"/>
          <c:order val="13"/>
          <c:tx>
            <c:strRef>
              <c:f>'9'!$A$19</c:f>
              <c:strCache>
                <c:ptCount val="1"/>
                <c:pt idx="0">
                  <c:v>Ostatní</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('9'!$B$19:$C$19,'9'!$E$19:$F$19,'9'!$H$19:$I$19)</c:f>
              <c:numCache>
                <c:formatCode>#\ ##0.0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D-712B-4D9F-9B14-7755BA9103BC}"/>
            </c:ext>
          </c:extLst>
        </c:ser>
        <c:ser>
          <c:idx val="14"/>
          <c:order val="14"/>
          <c:tx>
            <c:strRef>
              <c:f>'9'!$A$20</c:f>
              <c:strCache>
                <c:ptCount val="1"/>
                <c:pt idx="0">
                  <c:v>Topné oleje</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('9'!$B$20:$C$20,'9'!$E$20:$F$20,'9'!$H$20:$I$20)</c:f>
              <c:numCache>
                <c:formatCode>#\ ##0.0</c:formatCode>
                <c:ptCount val="6"/>
                <c:pt idx="0">
                  <c:v>26.490037999999995</c:v>
                </c:pt>
                <c:pt idx="1">
                  <c:v>0.88709100000000007</c:v>
                </c:pt>
                <c:pt idx="2">
                  <c:v>8.168216000000001</c:v>
                </c:pt>
                <c:pt idx="3">
                  <c:v>0.95279299999999978</c:v>
                </c:pt>
                <c:pt idx="4">
                  <c:v>4.8182569999999991</c:v>
                </c:pt>
                <c:pt idx="5">
                  <c:v>0.7593089999999999</c:v>
                </c:pt>
              </c:numCache>
            </c:numRef>
          </c:val>
          <c:extLst>
            <c:ext xmlns:c16="http://schemas.microsoft.com/office/drawing/2014/chart" uri="{C3380CC4-5D6E-409C-BE32-E72D297353CC}">
              <c16:uniqueId val="{0000000E-712B-4D9F-9B14-7755BA9103BC}"/>
            </c:ext>
          </c:extLst>
        </c:ser>
        <c:ser>
          <c:idx val="15"/>
          <c:order val="15"/>
          <c:tx>
            <c:strRef>
              <c:f>'9'!$A$21</c:f>
              <c:strCache>
                <c:ptCount val="1"/>
                <c:pt idx="0">
                  <c:v>Zemní plyn</c:v>
                </c:pt>
              </c:strCache>
            </c:strRef>
          </c:tx>
          <c:spPr>
            <a:solidFill>
              <a:srgbClr val="EBE600"/>
            </a:solidFill>
          </c:spPr>
          <c:invertIfNegative val="0"/>
          <c:cat>
            <c:multiLvlStrRef>
              <c:f>'9'!$O$3:$T$4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('9'!$B$21:$C$21,'9'!$E$21:$F$21,'9'!$H$21:$I$21)</c:f>
              <c:numCache>
                <c:formatCode>#\ ##0.0</c:formatCode>
                <c:ptCount val="6"/>
                <c:pt idx="0">
                  <c:v>1160.4699469999996</c:v>
                </c:pt>
                <c:pt idx="1">
                  <c:v>474.80419500000011</c:v>
                </c:pt>
                <c:pt idx="2">
                  <c:v>1233.1329170000006</c:v>
                </c:pt>
                <c:pt idx="3">
                  <c:v>534.62382599999989</c:v>
                </c:pt>
                <c:pt idx="4">
                  <c:v>1581.9239750000008</c:v>
                </c:pt>
                <c:pt idx="5">
                  <c:v>707.95051799999953</c:v>
                </c:pt>
              </c:numCache>
            </c:numRef>
          </c:val>
          <c:extLst>
            <c:ext xmlns:c16="http://schemas.microsoft.com/office/drawing/2014/chart" uri="{C3380CC4-5D6E-409C-BE32-E72D297353CC}">
              <c16:uniqueId val="{0000000F-712B-4D9F-9B14-7755BA9103BC}"/>
            </c:ext>
          </c:extLst>
        </c:ser>
        <c:dLbls>
          <c:showLegendKey val="0"/>
          <c:showVal val="0"/>
          <c:showCatName val="0"/>
          <c:showSerName val="0"/>
          <c:showPercent val="0"/>
          <c:showBubbleSize val="0"/>
        </c:dLbls>
        <c:gapWidth val="104"/>
        <c:overlap val="100"/>
        <c:axId val="168913152"/>
        <c:axId val="168927232"/>
      </c:barChart>
      <c:catAx>
        <c:axId val="168913152"/>
        <c:scaling>
          <c:orientation val="minMax"/>
        </c:scaling>
        <c:delete val="0"/>
        <c:axPos val="b"/>
        <c:numFmt formatCode="General" sourceLinked="0"/>
        <c:majorTickMark val="none"/>
        <c:minorTickMark val="none"/>
        <c:tickLblPos val="nextTo"/>
        <c:txPr>
          <a:bodyPr/>
          <a:lstStyle/>
          <a:p>
            <a:pPr>
              <a:defRPr sz="900"/>
            </a:pPr>
            <a:endParaRPr lang="cs-CZ"/>
          </a:p>
        </c:txPr>
        <c:crossAx val="168927232"/>
        <c:crosses val="autoZero"/>
        <c:auto val="1"/>
        <c:lblAlgn val="ctr"/>
        <c:lblOffset val="100"/>
        <c:noMultiLvlLbl val="0"/>
      </c:catAx>
      <c:valAx>
        <c:axId val="16892723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891315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z KVET</a:t>
            </a:r>
          </a:p>
        </c:rich>
      </c:tx>
      <c:overlay val="0"/>
    </c:title>
    <c:autoTitleDeleted val="0"/>
    <c:plotArea>
      <c:layout>
        <c:manualLayout>
          <c:layoutTarget val="inner"/>
          <c:xMode val="edge"/>
          <c:yMode val="edge"/>
          <c:x val="0.23950992125984252"/>
          <c:y val="0.12881318413030871"/>
          <c:w val="0.55564682414698163"/>
          <c:h val="0.77280492769486231"/>
        </c:manualLayout>
      </c:layout>
      <c:doughnutChart>
        <c:varyColors val="1"/>
        <c:ser>
          <c:idx val="0"/>
          <c:order val="0"/>
          <c:dPt>
            <c:idx val="0"/>
            <c:bubble3D val="0"/>
            <c:spPr>
              <a:solidFill>
                <a:schemeClr val="accent3">
                  <a:lumMod val="75000"/>
                </a:schemeClr>
              </a:solidFill>
            </c:spPr>
            <c:extLst>
              <c:ext xmlns:c16="http://schemas.microsoft.com/office/drawing/2014/chart" uri="{C3380CC4-5D6E-409C-BE32-E72D297353CC}">
                <c16:uniqueId val="{00000001-3AE9-42E9-9449-18684A7231C3}"/>
              </c:ext>
            </c:extLst>
          </c:dPt>
          <c:dPt>
            <c:idx val="1"/>
            <c:bubble3D val="0"/>
            <c:spPr>
              <a:solidFill>
                <a:schemeClr val="bg2">
                  <a:lumMod val="50000"/>
                </a:schemeClr>
              </a:solidFill>
            </c:spPr>
            <c:extLst>
              <c:ext xmlns:c16="http://schemas.microsoft.com/office/drawing/2014/chart" uri="{C3380CC4-5D6E-409C-BE32-E72D297353CC}">
                <c16:uniqueId val="{00000003-3AE9-42E9-9449-18684A7231C3}"/>
              </c:ext>
            </c:extLst>
          </c:dPt>
          <c:dPt>
            <c:idx val="2"/>
            <c:bubble3D val="0"/>
            <c:spPr>
              <a:solidFill>
                <a:schemeClr val="tx1"/>
              </a:solidFill>
            </c:spPr>
            <c:extLst>
              <c:ext xmlns:c16="http://schemas.microsoft.com/office/drawing/2014/chart" uri="{C3380CC4-5D6E-409C-BE32-E72D297353CC}">
                <c16:uniqueId val="{00000005-3AE9-42E9-9449-18684A7231C3}"/>
              </c:ext>
            </c:extLst>
          </c:dPt>
          <c:dPt>
            <c:idx val="6"/>
            <c:bubble3D val="0"/>
            <c:spPr>
              <a:solidFill>
                <a:srgbClr val="6E4932"/>
              </a:solidFill>
            </c:spPr>
            <c:extLst>
              <c:ext xmlns:c16="http://schemas.microsoft.com/office/drawing/2014/chart" uri="{C3380CC4-5D6E-409C-BE32-E72D297353CC}">
                <c16:uniqueId val="{00000007-3AE9-42E9-9449-18684A7231C3}"/>
              </c:ext>
            </c:extLst>
          </c:dPt>
          <c:dPt>
            <c:idx val="15"/>
            <c:bubble3D val="0"/>
            <c:spPr>
              <a:solidFill>
                <a:srgbClr val="EBE600"/>
              </a:solidFill>
            </c:spPr>
            <c:extLst>
              <c:ext xmlns:c16="http://schemas.microsoft.com/office/drawing/2014/chart" uri="{C3380CC4-5D6E-409C-BE32-E72D297353CC}">
                <c16:uniqueId val="{00000009-3AE9-42E9-9449-18684A7231C3}"/>
              </c:ext>
            </c:extLst>
          </c:dPt>
          <c:dLbls>
            <c:dLbl>
              <c:idx val="0"/>
              <c:layout>
                <c:manualLayout>
                  <c:x val="8.0563947633434038E-3"/>
                  <c:y val="3.3997438795707195E-17"/>
                </c:manualLayout>
              </c:layout>
              <c:numFmt formatCode="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AE9-42E9-9449-18684A7231C3}"/>
                </c:ext>
              </c:extLst>
            </c:dLbl>
            <c:dLbl>
              <c:idx val="1"/>
              <c:layout>
                <c:manualLayout>
                  <c:x val="1.1739678948971157E-2"/>
                  <c:y val="-7.417708698986461E-3"/>
                </c:manualLayout>
              </c:layout>
              <c:numFmt formatCode="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AE9-42E9-9449-18684A7231C3}"/>
                </c:ext>
              </c:extLst>
            </c:dLbl>
            <c:dLbl>
              <c:idx val="2"/>
              <c:layout>
                <c:manualLayout>
                  <c:x val="1.2084592145015106E-2"/>
                  <c:y val="0"/>
                </c:manualLayout>
              </c:layout>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AE9-42E9-9449-18684A7231C3}"/>
                </c:ext>
              </c:extLst>
            </c:dLbl>
            <c:dLbl>
              <c:idx val="3"/>
              <c:delete val="1"/>
              <c:extLst>
                <c:ext xmlns:c15="http://schemas.microsoft.com/office/drawing/2012/chart" uri="{CE6537A1-D6FC-4f65-9D91-7224C49458BB}"/>
                <c:ext xmlns:c16="http://schemas.microsoft.com/office/drawing/2014/chart" uri="{C3380CC4-5D6E-409C-BE32-E72D297353CC}">
                  <c16:uniqueId val="{0000000A-3AE9-42E9-9449-18684A7231C3}"/>
                </c:ext>
              </c:extLst>
            </c:dLbl>
            <c:dLbl>
              <c:idx val="4"/>
              <c:delete val="1"/>
              <c:extLst>
                <c:ext xmlns:c15="http://schemas.microsoft.com/office/drawing/2012/chart" uri="{CE6537A1-D6FC-4f65-9D91-7224C49458BB}"/>
                <c:ext xmlns:c16="http://schemas.microsoft.com/office/drawing/2014/chart" uri="{C3380CC4-5D6E-409C-BE32-E72D297353CC}">
                  <c16:uniqueId val="{0000000B-3AE9-42E9-9449-18684A7231C3}"/>
                </c:ext>
              </c:extLst>
            </c:dLbl>
            <c:dLbl>
              <c:idx val="5"/>
              <c:delete val="1"/>
              <c:extLst>
                <c:ext xmlns:c15="http://schemas.microsoft.com/office/drawing/2012/chart" uri="{CE6537A1-D6FC-4f65-9D91-7224C49458BB}"/>
                <c:ext xmlns:c16="http://schemas.microsoft.com/office/drawing/2014/chart" uri="{C3380CC4-5D6E-409C-BE32-E72D297353CC}">
                  <c16:uniqueId val="{0000000C-3AE9-42E9-9449-18684A7231C3}"/>
                </c:ext>
              </c:extLst>
            </c:dLbl>
            <c:dLbl>
              <c:idx val="6"/>
              <c:layout>
                <c:manualLayout>
                  <c:x val="6.8479355488418936E-2"/>
                  <c:y val="-1.1126563048479692E-2"/>
                </c:manualLayout>
              </c:layout>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AE9-42E9-9449-18684A7231C3}"/>
                </c:ext>
              </c:extLst>
            </c:dLbl>
            <c:dLbl>
              <c:idx val="7"/>
              <c:delete val="1"/>
              <c:extLst>
                <c:ext xmlns:c15="http://schemas.microsoft.com/office/drawing/2012/chart" uri="{CE6537A1-D6FC-4f65-9D91-7224C49458BB}"/>
                <c:ext xmlns:c16="http://schemas.microsoft.com/office/drawing/2014/chart" uri="{C3380CC4-5D6E-409C-BE32-E72D297353CC}">
                  <c16:uniqueId val="{0000000D-3AE9-42E9-9449-18684A7231C3}"/>
                </c:ext>
              </c:extLst>
            </c:dLbl>
            <c:dLbl>
              <c:idx val="8"/>
              <c:delete val="1"/>
              <c:extLst>
                <c:ext xmlns:c15="http://schemas.microsoft.com/office/drawing/2012/chart" uri="{CE6537A1-D6FC-4f65-9D91-7224C49458BB}"/>
                <c:ext xmlns:c16="http://schemas.microsoft.com/office/drawing/2014/chart" uri="{C3380CC4-5D6E-409C-BE32-E72D297353CC}">
                  <c16:uniqueId val="{0000000E-3AE9-42E9-9449-18684A7231C3}"/>
                </c:ext>
              </c:extLst>
            </c:dLbl>
            <c:dLbl>
              <c:idx val="9"/>
              <c:layout>
                <c:manualLayout>
                  <c:x val="-0.14800887458128506"/>
                  <c:y val="-3.7088543494932305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3AE9-42E9-9449-18684A7231C3}"/>
                </c:ext>
              </c:extLst>
            </c:dLbl>
            <c:dLbl>
              <c:idx val="10"/>
              <c:layout>
                <c:manualLayout>
                  <c:x val="-0.13926248169255087"/>
                  <c:y val="-4.821510654341199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3AE9-42E9-9449-18684A7231C3}"/>
                </c:ext>
              </c:extLst>
            </c:dLbl>
            <c:dLbl>
              <c:idx val="11"/>
              <c:layout>
                <c:manualLayout>
                  <c:x val="-1.2084592145015106E-2"/>
                  <c:y val="-3.7088543494932305E-3"/>
                </c:manualLayout>
              </c:layout>
              <c:numFmt formatCode="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3AE9-42E9-9449-18684A7231C3}"/>
                </c:ext>
              </c:extLst>
            </c:dLbl>
            <c:dLbl>
              <c:idx val="12"/>
              <c:layout>
                <c:manualLayout>
                  <c:x val="-1.2084592145015106E-2"/>
                  <c:y val="-1.1126563048479692E-2"/>
                </c:manualLayout>
              </c:layout>
              <c:numFmt formatCode="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3AE9-42E9-9449-18684A7231C3}"/>
                </c:ext>
              </c:extLst>
            </c:dLbl>
            <c:dLbl>
              <c:idx val="13"/>
              <c:delete val="1"/>
              <c:extLst>
                <c:ext xmlns:c15="http://schemas.microsoft.com/office/drawing/2012/chart" uri="{CE6537A1-D6FC-4f65-9D91-7224C49458BB}"/>
                <c:ext xmlns:c16="http://schemas.microsoft.com/office/drawing/2014/chart" uri="{C3380CC4-5D6E-409C-BE32-E72D297353CC}">
                  <c16:uniqueId val="{00000013-3AE9-42E9-9449-18684A7231C3}"/>
                </c:ext>
              </c:extLst>
            </c:dLbl>
            <c:dLbl>
              <c:idx val="14"/>
              <c:delete val="1"/>
              <c:extLst>
                <c:ext xmlns:c15="http://schemas.microsoft.com/office/drawing/2012/chart" uri="{CE6537A1-D6FC-4f65-9D91-7224C49458BB}"/>
                <c:ext xmlns:c16="http://schemas.microsoft.com/office/drawing/2014/chart" uri="{C3380CC4-5D6E-409C-BE32-E72D297353CC}">
                  <c16:uniqueId val="{00000014-3AE9-42E9-9449-18684A7231C3}"/>
                </c:ext>
              </c:extLst>
            </c:dLbl>
            <c:dLbl>
              <c:idx val="15"/>
              <c:layout>
                <c:manualLayout>
                  <c:x val="0"/>
                  <c:y val="-3.7088543494932305E-3"/>
                </c:manualLayout>
              </c:layout>
              <c:numFmt formatCode="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AE9-42E9-9449-18684A7231C3}"/>
                </c:ext>
              </c:extLst>
            </c:dLbl>
            <c:numFmt formatCode="0.0%" sourceLinked="0"/>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'9'!$A$6:$A$21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'9'!$L$6:$L$21</c:f>
              <c:numCache>
                <c:formatCode>#\ ##0.0</c:formatCode>
                <c:ptCount val="16"/>
                <c:pt idx="0">
                  <c:v>3370.5322800000004</c:v>
                </c:pt>
                <c:pt idx="1">
                  <c:v>384.57832599999995</c:v>
                </c:pt>
                <c:pt idx="2">
                  <c:v>971.28398100000004</c:v>
                </c:pt>
                <c:pt idx="3">
                  <c:v>0</c:v>
                </c:pt>
                <c:pt idx="4">
                  <c:v>0</c:v>
                </c:pt>
                <c:pt idx="5">
                  <c:v>0</c:v>
                </c:pt>
                <c:pt idx="6">
                  <c:v>5067.9319009999999</c:v>
                </c:pt>
                <c:pt idx="7">
                  <c:v>0</c:v>
                </c:pt>
                <c:pt idx="8">
                  <c:v>0</c:v>
                </c:pt>
                <c:pt idx="9">
                  <c:v>181.27359000000001</c:v>
                </c:pt>
                <c:pt idx="10">
                  <c:v>4.8926860000000003</c:v>
                </c:pt>
                <c:pt idx="11">
                  <c:v>516.67966999999999</c:v>
                </c:pt>
                <c:pt idx="12">
                  <c:v>864.54048499999999</c:v>
                </c:pt>
                <c:pt idx="13">
                  <c:v>0</c:v>
                </c:pt>
                <c:pt idx="14">
                  <c:v>2.5991929999999996</c:v>
                </c:pt>
                <c:pt idx="15">
                  <c:v>1717.3785389999994</c:v>
                </c:pt>
              </c:numCache>
            </c:numRef>
          </c:val>
          <c:extLst>
            <c:ext xmlns:c16="http://schemas.microsoft.com/office/drawing/2014/chart" uri="{C3380CC4-5D6E-409C-BE32-E72D297353CC}">
              <c16:uniqueId val="{00000015-3AE9-42E9-9449-18684A7231C3}"/>
            </c:ext>
          </c:extLst>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a:t>
            </a:r>
            <a:r>
              <a:rPr lang="en-US" sz="1000"/>
              <a:t>[</a:t>
            </a:r>
            <a:r>
              <a:rPr lang="cs-CZ" sz="1000"/>
              <a:t>TJ</a:t>
            </a:r>
            <a:r>
              <a:rPr lang="en-US" sz="1000"/>
              <a:t>]</a:t>
            </a:r>
            <a:endParaRPr lang="cs-CZ" sz="1000"/>
          </a:p>
        </c:rich>
      </c:tx>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'10.1'!$B$5:$E$5</c:f>
              <c:numCache>
                <c:formatCode>#\ ##0.0</c:formatCode>
                <c:ptCount val="4"/>
                <c:pt idx="0">
                  <c:v>59492.390079999997</c:v>
                </c:pt>
                <c:pt idx="1">
                  <c:v>33647.194624999996</c:v>
                </c:pt>
                <c:pt idx="2">
                  <c:v>26175.937772000001</c:v>
                </c:pt>
                <c:pt idx="3">
                  <c:v>50852.251840000004</c:v>
                </c:pt>
              </c:numCache>
            </c:numRef>
          </c:val>
          <c:extLst>
            <c:ext xmlns:c16="http://schemas.microsoft.com/office/drawing/2014/chart" uri="{C3380CC4-5D6E-409C-BE32-E72D297353CC}">
              <c16:uniqueId val="{00000000-60D1-4FA4-8A90-31289B13B312}"/>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'10.1'!$B$6:$E$6</c:f>
              <c:numCache>
                <c:formatCode>#\ ##0.0</c:formatCode>
                <c:ptCount val="4"/>
                <c:pt idx="0">
                  <c:v>59760.704269999995</c:v>
                </c:pt>
                <c:pt idx="1">
                  <c:v>28688.566620000005</c:v>
                </c:pt>
                <c:pt idx="2">
                  <c:v>24452.443356</c:v>
                </c:pt>
                <c:pt idx="3">
                  <c:v>50022.549169999998</c:v>
                </c:pt>
              </c:numCache>
            </c:numRef>
          </c:val>
          <c:extLst>
            <c:ext xmlns:c16="http://schemas.microsoft.com/office/drawing/2014/chart" uri="{C3380CC4-5D6E-409C-BE32-E72D297353CC}">
              <c16:uniqueId val="{00000001-60D1-4FA4-8A90-31289B13B312}"/>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'10.1'!$B$7:$E$7</c:f>
              <c:numCache>
                <c:formatCode>#\ ##0.0</c:formatCode>
                <c:ptCount val="4"/>
                <c:pt idx="0">
                  <c:v>55805.660349999998</c:v>
                </c:pt>
                <c:pt idx="1">
                  <c:v>32752.193618000001</c:v>
                </c:pt>
                <c:pt idx="2">
                  <c:v>24975.849622999998</c:v>
                </c:pt>
                <c:pt idx="3">
                  <c:v>48371.097999999998</c:v>
                </c:pt>
              </c:numCache>
            </c:numRef>
          </c:val>
          <c:extLst>
            <c:ext xmlns:c16="http://schemas.microsoft.com/office/drawing/2014/chart" uri="{C3380CC4-5D6E-409C-BE32-E72D297353CC}">
              <c16:uniqueId val="{00000002-60D1-4FA4-8A90-31289B13B312}"/>
            </c:ext>
          </c:extLst>
        </c:ser>
        <c:ser>
          <c:idx val="4"/>
          <c:order val="3"/>
          <c:tx>
            <c:v>2020</c:v>
          </c:tx>
          <c:invertIfNegative val="0"/>
          <c:val>
            <c:numRef>
              <c:f>'10.1'!$B$8:$E$8</c:f>
              <c:numCache>
                <c:formatCode>#\ ##0.0</c:formatCode>
                <c:ptCount val="4"/>
                <c:pt idx="0">
                  <c:v>53528.76771</c:v>
                </c:pt>
                <c:pt idx="1">
                  <c:v>31489.553687</c:v>
                </c:pt>
                <c:pt idx="2">
                  <c:v>24527.664056000001</c:v>
                </c:pt>
                <c:pt idx="3">
                  <c:v>47371.722840000002</c:v>
                </c:pt>
              </c:numCache>
            </c:numRef>
          </c:val>
          <c:extLst>
            <c:ext xmlns:c16="http://schemas.microsoft.com/office/drawing/2014/chart" uri="{C3380CC4-5D6E-409C-BE32-E72D297353CC}">
              <c16:uniqueId val="{00000000-A964-4569-9A9A-2EFC4CC047D8}"/>
            </c:ext>
          </c:extLst>
        </c:ser>
        <c:ser>
          <c:idx val="3"/>
          <c:order val="4"/>
          <c:tx>
            <c:v>2021</c:v>
          </c:tx>
          <c:invertIfNegative val="0"/>
          <c:val>
            <c:numRef>
              <c:f>'10.1'!$B$9:$E$9</c:f>
              <c:numCache>
                <c:formatCode>#\ ##0.0</c:formatCode>
                <c:ptCount val="4"/>
                <c:pt idx="0">
                  <c:v>55215.593430000001</c:v>
                </c:pt>
                <c:pt idx="1">
                  <c:v>33564.699776874339</c:v>
                </c:pt>
                <c:pt idx="2">
                  <c:v>24181.296584</c:v>
                </c:pt>
                <c:pt idx="3">
                  <c:v>0</c:v>
                </c:pt>
              </c:numCache>
            </c:numRef>
          </c:val>
          <c:extLst>
            <c:ext xmlns:c16="http://schemas.microsoft.com/office/drawing/2014/chart" uri="{C3380CC4-5D6E-409C-BE32-E72D297353CC}">
              <c16:uniqueId val="{00000000-AD4D-4B90-8BAF-751997C9F66C}"/>
            </c:ext>
          </c:extLst>
        </c:ser>
        <c:dLbls>
          <c:showLegendKey val="0"/>
          <c:showVal val="0"/>
          <c:showCatName val="0"/>
          <c:showSerName val="0"/>
          <c:showPercent val="0"/>
          <c:showBubbleSize val="0"/>
        </c:dLbls>
        <c:gapWidth val="100"/>
        <c:overlap val="-10"/>
        <c:axId val="169108992"/>
        <c:axId val="169110528"/>
      </c:barChart>
      <c:catAx>
        <c:axId val="169108992"/>
        <c:scaling>
          <c:orientation val="minMax"/>
        </c:scaling>
        <c:delete val="0"/>
        <c:axPos val="b"/>
        <c:numFmt formatCode="General" sourceLinked="1"/>
        <c:majorTickMark val="none"/>
        <c:minorTickMark val="none"/>
        <c:tickLblPos val="low"/>
        <c:txPr>
          <a:bodyPr/>
          <a:lstStyle/>
          <a:p>
            <a:pPr>
              <a:defRPr sz="900"/>
            </a:pPr>
            <a:endParaRPr lang="cs-CZ"/>
          </a:p>
        </c:txPr>
        <c:crossAx val="169110528"/>
        <c:crosses val="autoZero"/>
        <c:auto val="1"/>
        <c:lblAlgn val="ctr"/>
        <c:lblOffset val="100"/>
        <c:noMultiLvlLbl val="0"/>
      </c:catAx>
      <c:valAx>
        <c:axId val="169110528"/>
        <c:scaling>
          <c:orientation val="minMax"/>
          <c:max val="60000"/>
        </c:scaling>
        <c:delete val="0"/>
        <c:axPos val="l"/>
        <c:majorGridlines/>
        <c:numFmt formatCode="#,##0" sourceLinked="0"/>
        <c:majorTickMark val="out"/>
        <c:minorTickMark val="none"/>
        <c:tickLblPos val="nextTo"/>
        <c:spPr>
          <a:ln>
            <a:noFill/>
          </a:ln>
        </c:spPr>
        <c:txPr>
          <a:bodyPr/>
          <a:lstStyle/>
          <a:p>
            <a:pPr>
              <a:defRPr sz="900"/>
            </a:pPr>
            <a:endParaRPr lang="cs-CZ"/>
          </a:p>
        </c:txPr>
        <c:crossAx val="169108992"/>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p>
        </c:rich>
      </c:tx>
      <c:overlay val="0"/>
    </c:title>
    <c:autoTitleDeleted val="0"/>
    <c:plotArea>
      <c:layout>
        <c:manualLayout>
          <c:layoutTarget val="inner"/>
          <c:xMode val="edge"/>
          <c:yMode val="edge"/>
          <c:x val="8.2957443019943025E-2"/>
          <c:y val="0.14531012956082834"/>
          <c:w val="0.90347418091168086"/>
          <c:h val="0.76781555361430653"/>
        </c:manualLayout>
      </c:layout>
      <c:barChart>
        <c:barDir val="col"/>
        <c:grouping val="stacked"/>
        <c:varyColors val="0"/>
        <c:ser>
          <c:idx val="0"/>
          <c:order val="0"/>
          <c:tx>
            <c:strRef>
              <c:f>'5.1'!$A$8</c:f>
              <c:strCache>
                <c:ptCount val="1"/>
                <c:pt idx="0">
                  <c:v>Biomasa</c:v>
                </c:pt>
              </c:strCache>
            </c:strRef>
          </c:tx>
          <c:spPr>
            <a:solidFill>
              <a:schemeClr val="accent3">
                <a:lumMod val="75000"/>
              </a:schemeClr>
            </a:solidFill>
          </c:spPr>
          <c:invertIfNegative val="0"/>
          <c:val>
            <c:numRef>
              <c:f>'5.1'!$B$8:$M$8</c:f>
              <c:numCache>
                <c:formatCode>#\ ##0.0</c:formatCode>
                <c:ptCount val="12"/>
                <c:pt idx="0">
                  <c:v>1064.9051759999998</c:v>
                </c:pt>
                <c:pt idx="1">
                  <c:v>912.79217900000015</c:v>
                </c:pt>
                <c:pt idx="2">
                  <c:v>978.31192199999975</c:v>
                </c:pt>
                <c:pt idx="3">
                  <c:v>841.75966999999991</c:v>
                </c:pt>
                <c:pt idx="4">
                  <c:v>676.11193100000003</c:v>
                </c:pt>
                <c:pt idx="5">
                  <c:v>338.63049799999999</c:v>
                </c:pt>
                <c:pt idx="6">
                  <c:v>320.72397699999993</c:v>
                </c:pt>
                <c:pt idx="7">
                  <c:v>344.39589000000007</c:v>
                </c:pt>
                <c:pt idx="8">
                  <c:v>450.046717</c:v>
                </c:pt>
                <c:pt idx="9">
                  <c:v>0</c:v>
                </c:pt>
                <c:pt idx="10">
                  <c:v>0</c:v>
                </c:pt>
                <c:pt idx="11">
                  <c:v>0</c:v>
                </c:pt>
              </c:numCache>
            </c:numRef>
          </c:val>
          <c:extLst>
            <c:ext xmlns:c16="http://schemas.microsoft.com/office/drawing/2014/chart" uri="{C3380CC4-5D6E-409C-BE32-E72D297353CC}">
              <c16:uniqueId val="{00000000-5C3E-41FA-A8D2-07E265A0CD11}"/>
            </c:ext>
          </c:extLst>
        </c:ser>
        <c:ser>
          <c:idx val="1"/>
          <c:order val="1"/>
          <c:tx>
            <c:strRef>
              <c:f>'5.1'!$A$9</c:f>
              <c:strCache>
                <c:ptCount val="1"/>
                <c:pt idx="0">
                  <c:v>Bioplyn</c:v>
                </c:pt>
              </c:strCache>
            </c:strRef>
          </c:tx>
          <c:spPr>
            <a:solidFill>
              <a:schemeClr val="bg2">
                <a:lumMod val="50000"/>
              </a:schemeClr>
            </a:solidFill>
          </c:spPr>
          <c:invertIfNegative val="0"/>
          <c:val>
            <c:numRef>
              <c:f>'5.1'!$B$9:$M$9</c:f>
              <c:numCache>
                <c:formatCode>#\ ##0.0</c:formatCode>
                <c:ptCount val="12"/>
                <c:pt idx="0">
                  <c:v>67.438742000000005</c:v>
                </c:pt>
                <c:pt idx="1">
                  <c:v>58.809613000000013</c:v>
                </c:pt>
                <c:pt idx="2">
                  <c:v>61.057207999999996</c:v>
                </c:pt>
                <c:pt idx="3">
                  <c:v>54.87617800000001</c:v>
                </c:pt>
                <c:pt idx="4">
                  <c:v>47.989053999999989</c:v>
                </c:pt>
                <c:pt idx="5">
                  <c:v>30.133018</c:v>
                </c:pt>
                <c:pt idx="6">
                  <c:v>28.488772000000001</c:v>
                </c:pt>
                <c:pt idx="7">
                  <c:v>29.365550000000006</c:v>
                </c:pt>
                <c:pt idx="8">
                  <c:v>36.547138999999994</c:v>
                </c:pt>
                <c:pt idx="9">
                  <c:v>0</c:v>
                </c:pt>
                <c:pt idx="10">
                  <c:v>0</c:v>
                </c:pt>
                <c:pt idx="11">
                  <c:v>0</c:v>
                </c:pt>
              </c:numCache>
            </c:numRef>
          </c:val>
          <c:extLst>
            <c:ext xmlns:c16="http://schemas.microsoft.com/office/drawing/2014/chart" uri="{C3380CC4-5D6E-409C-BE32-E72D297353CC}">
              <c16:uniqueId val="{00000001-5C3E-41FA-A8D2-07E265A0CD11}"/>
            </c:ext>
          </c:extLst>
        </c:ser>
        <c:ser>
          <c:idx val="2"/>
          <c:order val="2"/>
          <c:tx>
            <c:strRef>
              <c:f>'5.1'!$A$10</c:f>
              <c:strCache>
                <c:ptCount val="1"/>
                <c:pt idx="0">
                  <c:v>Černé uhlí</c:v>
                </c:pt>
              </c:strCache>
            </c:strRef>
          </c:tx>
          <c:spPr>
            <a:solidFill>
              <a:schemeClr val="tx1"/>
            </a:solidFill>
          </c:spPr>
          <c:invertIfNegative val="0"/>
          <c:val>
            <c:numRef>
              <c:f>'5.1'!$B$10:$M$10</c:f>
              <c:numCache>
                <c:formatCode>#\ ##0.0</c:formatCode>
                <c:ptCount val="12"/>
                <c:pt idx="0">
                  <c:v>1510.2598869999999</c:v>
                </c:pt>
                <c:pt idx="1">
                  <c:v>1456.8636059999999</c:v>
                </c:pt>
                <c:pt idx="2">
                  <c:v>1203.1186279999999</c:v>
                </c:pt>
                <c:pt idx="3">
                  <c:v>906.208844</c:v>
                </c:pt>
                <c:pt idx="4">
                  <c:v>464.28780800000004</c:v>
                </c:pt>
                <c:pt idx="5">
                  <c:v>221.82855200000003</c:v>
                </c:pt>
                <c:pt idx="6">
                  <c:v>203.39677599999999</c:v>
                </c:pt>
                <c:pt idx="7">
                  <c:v>220.726609</c:v>
                </c:pt>
                <c:pt idx="8">
                  <c:v>324.06547</c:v>
                </c:pt>
                <c:pt idx="9">
                  <c:v>0</c:v>
                </c:pt>
                <c:pt idx="10">
                  <c:v>0</c:v>
                </c:pt>
                <c:pt idx="11">
                  <c:v>0</c:v>
                </c:pt>
              </c:numCache>
            </c:numRef>
          </c:val>
          <c:extLst>
            <c:ext xmlns:c16="http://schemas.microsoft.com/office/drawing/2014/chart" uri="{C3380CC4-5D6E-409C-BE32-E72D297353CC}">
              <c16:uniqueId val="{00000002-5C3E-41FA-A8D2-07E265A0CD11}"/>
            </c:ext>
          </c:extLst>
        </c:ser>
        <c:ser>
          <c:idx val="3"/>
          <c:order val="3"/>
          <c:tx>
            <c:strRef>
              <c:f>'5.1'!$A$11</c:f>
              <c:strCache>
                <c:ptCount val="1"/>
                <c:pt idx="0">
                  <c:v>Elektrická energie</c:v>
                </c:pt>
              </c:strCache>
            </c:strRef>
          </c:tx>
          <c:invertIfNegative val="0"/>
          <c:val>
            <c:numRef>
              <c:f>'5.1'!$B$11:$M$11</c:f>
              <c:numCache>
                <c:formatCode>#\ ##0.0</c:formatCode>
                <c:ptCount val="12"/>
                <c:pt idx="0">
                  <c:v>1.88645</c:v>
                </c:pt>
                <c:pt idx="1">
                  <c:v>2.2386500000000003</c:v>
                </c:pt>
                <c:pt idx="2">
                  <c:v>2.3788100000000001</c:v>
                </c:pt>
                <c:pt idx="3">
                  <c:v>2.8949400000000001</c:v>
                </c:pt>
                <c:pt idx="4">
                  <c:v>2.462761</c:v>
                </c:pt>
                <c:pt idx="5">
                  <c:v>2.695052</c:v>
                </c:pt>
                <c:pt idx="6">
                  <c:v>3.8735079999999997</c:v>
                </c:pt>
                <c:pt idx="7">
                  <c:v>3.5000399999999998</c:v>
                </c:pt>
                <c:pt idx="8">
                  <c:v>3.495428</c:v>
                </c:pt>
                <c:pt idx="9">
                  <c:v>0</c:v>
                </c:pt>
                <c:pt idx="10">
                  <c:v>0</c:v>
                </c:pt>
                <c:pt idx="11">
                  <c:v>0</c:v>
                </c:pt>
              </c:numCache>
            </c:numRef>
          </c:val>
          <c:extLst>
            <c:ext xmlns:c16="http://schemas.microsoft.com/office/drawing/2014/chart" uri="{C3380CC4-5D6E-409C-BE32-E72D297353CC}">
              <c16:uniqueId val="{00000003-5C3E-41FA-A8D2-07E265A0CD11}"/>
            </c:ext>
          </c:extLst>
        </c:ser>
        <c:ser>
          <c:idx val="4"/>
          <c:order val="4"/>
          <c:tx>
            <c:strRef>
              <c:f>'5.1'!$A$12</c:f>
              <c:strCache>
                <c:ptCount val="1"/>
                <c:pt idx="0">
                  <c:v>Energie prostředí (tepelné čerpadlo)</c:v>
                </c:pt>
              </c:strCache>
            </c:strRef>
          </c:tx>
          <c:invertIfNegative val="0"/>
          <c:val>
            <c:numRef>
              <c:f>'5.1'!$B$12:$M$12</c:f>
              <c:numCache>
                <c:formatCode>#\ ##0.0</c:formatCode>
                <c:ptCount val="12"/>
                <c:pt idx="0">
                  <c:v>1.17231</c:v>
                </c:pt>
                <c:pt idx="1">
                  <c:v>0.97575999999999996</c:v>
                </c:pt>
                <c:pt idx="2">
                  <c:v>0.70523999999999998</c:v>
                </c:pt>
                <c:pt idx="3">
                  <c:v>0.93876999999999999</c:v>
                </c:pt>
                <c:pt idx="4">
                  <c:v>1.5269999999999999</c:v>
                </c:pt>
                <c:pt idx="5">
                  <c:v>1.4204300000000001</c:v>
                </c:pt>
                <c:pt idx="6">
                  <c:v>0.7134100000000001</c:v>
                </c:pt>
                <c:pt idx="7">
                  <c:v>0.73338000000000003</c:v>
                </c:pt>
                <c:pt idx="8">
                  <c:v>1.53572</c:v>
                </c:pt>
                <c:pt idx="9">
                  <c:v>0</c:v>
                </c:pt>
                <c:pt idx="10">
                  <c:v>0</c:v>
                </c:pt>
                <c:pt idx="11">
                  <c:v>0</c:v>
                </c:pt>
              </c:numCache>
            </c:numRef>
          </c:val>
          <c:extLst>
            <c:ext xmlns:c16="http://schemas.microsoft.com/office/drawing/2014/chart" uri="{C3380CC4-5D6E-409C-BE32-E72D297353CC}">
              <c16:uniqueId val="{00000004-5C3E-41FA-A8D2-07E265A0CD11}"/>
            </c:ext>
          </c:extLst>
        </c:ser>
        <c:ser>
          <c:idx val="5"/>
          <c:order val="5"/>
          <c:tx>
            <c:strRef>
              <c:f>'5.1'!$A$13</c:f>
              <c:strCache>
                <c:ptCount val="1"/>
                <c:pt idx="0">
                  <c:v>Energie Slunce (solární kolektor)</c:v>
                </c:pt>
              </c:strCache>
            </c:strRef>
          </c:tx>
          <c:invertIfNegative val="0"/>
          <c:val>
            <c:numRef>
              <c:f>'5.1'!$B$13:$M$13</c:f>
              <c:numCache>
                <c:formatCode>#\ ##0.0</c:formatCode>
                <c:ptCount val="12"/>
                <c:pt idx="0">
                  <c:v>1.0129000000000001E-2</c:v>
                </c:pt>
                <c:pt idx="1">
                  <c:v>2.0753999999999998E-2</c:v>
                </c:pt>
                <c:pt idx="2">
                  <c:v>3.7942999999999998E-2</c:v>
                </c:pt>
                <c:pt idx="3">
                  <c:v>5.2948000000000002E-2</c:v>
                </c:pt>
                <c:pt idx="4">
                  <c:v>6.1956999999999998E-2</c:v>
                </c:pt>
                <c:pt idx="5">
                  <c:v>0.100568</c:v>
                </c:pt>
                <c:pt idx="6">
                  <c:v>8.165E-2</c:v>
                </c:pt>
                <c:pt idx="7">
                  <c:v>6.5539999999999987E-2</c:v>
                </c:pt>
                <c:pt idx="8">
                  <c:v>5.5420000000000004E-2</c:v>
                </c:pt>
                <c:pt idx="9">
                  <c:v>0</c:v>
                </c:pt>
                <c:pt idx="10">
                  <c:v>0</c:v>
                </c:pt>
                <c:pt idx="11">
                  <c:v>0</c:v>
                </c:pt>
              </c:numCache>
            </c:numRef>
          </c:val>
          <c:extLst>
            <c:ext xmlns:c16="http://schemas.microsoft.com/office/drawing/2014/chart" uri="{C3380CC4-5D6E-409C-BE32-E72D297353CC}">
              <c16:uniqueId val="{00000005-5C3E-41FA-A8D2-07E265A0CD11}"/>
            </c:ext>
          </c:extLst>
        </c:ser>
        <c:ser>
          <c:idx val="6"/>
          <c:order val="6"/>
          <c:tx>
            <c:strRef>
              <c:f>'5.1'!$A$14</c:f>
              <c:strCache>
                <c:ptCount val="1"/>
                <c:pt idx="0">
                  <c:v>Hnědé uhlí</c:v>
                </c:pt>
              </c:strCache>
            </c:strRef>
          </c:tx>
          <c:spPr>
            <a:solidFill>
              <a:srgbClr val="6E4932"/>
            </a:solidFill>
          </c:spPr>
          <c:invertIfNegative val="0"/>
          <c:val>
            <c:numRef>
              <c:f>'5.1'!$B$14:$M$14</c:f>
              <c:numCache>
                <c:formatCode>#\ ##0.0</c:formatCode>
                <c:ptCount val="12"/>
                <c:pt idx="0">
                  <c:v>5776.4352089999957</c:v>
                </c:pt>
                <c:pt idx="1">
                  <c:v>5337.8107739999987</c:v>
                </c:pt>
                <c:pt idx="2">
                  <c:v>4875.7424770000007</c:v>
                </c:pt>
                <c:pt idx="3">
                  <c:v>3691.7169160000008</c:v>
                </c:pt>
                <c:pt idx="4">
                  <c:v>2432.8743880000002</c:v>
                </c:pt>
                <c:pt idx="5">
                  <c:v>1151.8739689999998</c:v>
                </c:pt>
                <c:pt idx="6">
                  <c:v>876.04328999999996</c:v>
                </c:pt>
                <c:pt idx="7">
                  <c:v>1013.8700560000003</c:v>
                </c:pt>
                <c:pt idx="8">
                  <c:v>1441.4002379999995</c:v>
                </c:pt>
                <c:pt idx="9">
                  <c:v>0</c:v>
                </c:pt>
                <c:pt idx="10">
                  <c:v>0</c:v>
                </c:pt>
                <c:pt idx="11">
                  <c:v>0</c:v>
                </c:pt>
              </c:numCache>
            </c:numRef>
          </c:val>
          <c:extLst>
            <c:ext xmlns:c16="http://schemas.microsoft.com/office/drawing/2014/chart" uri="{C3380CC4-5D6E-409C-BE32-E72D297353CC}">
              <c16:uniqueId val="{00000006-5C3E-41FA-A8D2-07E265A0CD11}"/>
            </c:ext>
          </c:extLst>
        </c:ser>
        <c:ser>
          <c:idx val="7"/>
          <c:order val="7"/>
          <c:tx>
            <c:strRef>
              <c:f>'5.1'!$A$15</c:f>
              <c:strCache>
                <c:ptCount val="1"/>
                <c:pt idx="0">
                  <c:v>Jaderné palivo</c:v>
                </c:pt>
              </c:strCache>
            </c:strRef>
          </c:tx>
          <c:invertIfNegative val="0"/>
          <c:val>
            <c:numRef>
              <c:f>'5.1'!$B$15:$M$15</c:f>
              <c:numCache>
                <c:formatCode>#\ ##0.0</c:formatCode>
                <c:ptCount val="12"/>
                <c:pt idx="0">
                  <c:v>39.560950000000005</c:v>
                </c:pt>
                <c:pt idx="1">
                  <c:v>30.579789999999999</c:v>
                </c:pt>
                <c:pt idx="2">
                  <c:v>24.95355</c:v>
                </c:pt>
                <c:pt idx="3">
                  <c:v>3.7126100000000002</c:v>
                </c:pt>
                <c:pt idx="4">
                  <c:v>2.9389600000000002</c:v>
                </c:pt>
                <c:pt idx="5">
                  <c:v>7.6589200000000002</c:v>
                </c:pt>
                <c:pt idx="6">
                  <c:v>6.99444</c:v>
                </c:pt>
                <c:pt idx="7">
                  <c:v>7.0701800000000006</c:v>
                </c:pt>
                <c:pt idx="8">
                  <c:v>7.15482</c:v>
                </c:pt>
                <c:pt idx="9">
                  <c:v>0</c:v>
                </c:pt>
                <c:pt idx="10">
                  <c:v>0</c:v>
                </c:pt>
                <c:pt idx="11">
                  <c:v>0</c:v>
                </c:pt>
              </c:numCache>
            </c:numRef>
          </c:val>
          <c:extLst>
            <c:ext xmlns:c16="http://schemas.microsoft.com/office/drawing/2014/chart" uri="{C3380CC4-5D6E-409C-BE32-E72D297353CC}">
              <c16:uniqueId val="{00000007-5C3E-41FA-A8D2-07E265A0CD11}"/>
            </c:ext>
          </c:extLst>
        </c:ser>
        <c:ser>
          <c:idx val="8"/>
          <c:order val="8"/>
          <c:tx>
            <c:strRef>
              <c:f>'5.1'!$A$16</c:f>
              <c:strCache>
                <c:ptCount val="1"/>
                <c:pt idx="0">
                  <c:v>Koks</c:v>
                </c:pt>
              </c:strCache>
            </c:strRef>
          </c:tx>
          <c:invertIfNegative val="0"/>
          <c:val>
            <c:numRef>
              <c:f>'5.1'!$B$16:$M$16</c:f>
              <c:numCache>
                <c:formatCode>#\ ##0.0</c:formatCode>
                <c:ptCount val="12"/>
                <c:pt idx="0">
                  <c:v>9.0999999999999998E-2</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5C3E-41FA-A8D2-07E265A0CD11}"/>
            </c:ext>
          </c:extLst>
        </c:ser>
        <c:ser>
          <c:idx val="9"/>
          <c:order val="9"/>
          <c:tx>
            <c:strRef>
              <c:f>'5.1'!$A$17</c:f>
              <c:strCache>
                <c:ptCount val="1"/>
                <c:pt idx="0">
                  <c:v>Odpadní teplo</c:v>
                </c:pt>
              </c:strCache>
            </c:strRef>
          </c:tx>
          <c:invertIfNegative val="0"/>
          <c:val>
            <c:numRef>
              <c:f>'5.1'!$B$17:$M$17</c:f>
              <c:numCache>
                <c:formatCode>#\ ##0.0</c:formatCode>
                <c:ptCount val="12"/>
                <c:pt idx="0">
                  <c:v>93.838949999999997</c:v>
                </c:pt>
                <c:pt idx="1">
                  <c:v>83.308513000000005</c:v>
                </c:pt>
                <c:pt idx="2">
                  <c:v>86.440765999999996</c:v>
                </c:pt>
                <c:pt idx="3">
                  <c:v>85.695363</c:v>
                </c:pt>
                <c:pt idx="4">
                  <c:v>86.263877000000008</c:v>
                </c:pt>
                <c:pt idx="5">
                  <c:v>69.435276000000002</c:v>
                </c:pt>
                <c:pt idx="6">
                  <c:v>64.729728000000009</c:v>
                </c:pt>
                <c:pt idx="7">
                  <c:v>53.397657000000002</c:v>
                </c:pt>
                <c:pt idx="8">
                  <c:v>43.198357999999999</c:v>
                </c:pt>
                <c:pt idx="9">
                  <c:v>0</c:v>
                </c:pt>
                <c:pt idx="10">
                  <c:v>0</c:v>
                </c:pt>
                <c:pt idx="11">
                  <c:v>0</c:v>
                </c:pt>
              </c:numCache>
            </c:numRef>
          </c:val>
          <c:extLst>
            <c:ext xmlns:c16="http://schemas.microsoft.com/office/drawing/2014/chart" uri="{C3380CC4-5D6E-409C-BE32-E72D297353CC}">
              <c16:uniqueId val="{00000009-5C3E-41FA-A8D2-07E265A0CD11}"/>
            </c:ext>
          </c:extLst>
        </c:ser>
        <c:ser>
          <c:idx val="10"/>
          <c:order val="10"/>
          <c:tx>
            <c:strRef>
              <c:f>'5.1'!$A$18</c:f>
              <c:strCache>
                <c:ptCount val="1"/>
                <c:pt idx="0">
                  <c:v>Ostatní kapalná paliva</c:v>
                </c:pt>
              </c:strCache>
            </c:strRef>
          </c:tx>
          <c:invertIfNegative val="0"/>
          <c:val>
            <c:numRef>
              <c:f>'5.1'!$B$18:$M$18</c:f>
              <c:numCache>
                <c:formatCode>#\ ##0.0</c:formatCode>
                <c:ptCount val="12"/>
                <c:pt idx="0">
                  <c:v>18.640791</c:v>
                </c:pt>
                <c:pt idx="1">
                  <c:v>19.432047999999998</c:v>
                </c:pt>
                <c:pt idx="2">
                  <c:v>5.5088710000000001</c:v>
                </c:pt>
                <c:pt idx="3">
                  <c:v>3.2171080000000001</c:v>
                </c:pt>
                <c:pt idx="4">
                  <c:v>5.6117929999999996</c:v>
                </c:pt>
                <c:pt idx="5">
                  <c:v>5.6192229999999999</c:v>
                </c:pt>
                <c:pt idx="6">
                  <c:v>4.3509739999999999</c:v>
                </c:pt>
                <c:pt idx="7">
                  <c:v>5.6529860000000003</c:v>
                </c:pt>
                <c:pt idx="8">
                  <c:v>4.3357299999999999</c:v>
                </c:pt>
                <c:pt idx="9">
                  <c:v>0</c:v>
                </c:pt>
                <c:pt idx="10">
                  <c:v>0</c:v>
                </c:pt>
                <c:pt idx="11">
                  <c:v>0</c:v>
                </c:pt>
              </c:numCache>
            </c:numRef>
          </c:val>
          <c:extLst>
            <c:ext xmlns:c16="http://schemas.microsoft.com/office/drawing/2014/chart" uri="{C3380CC4-5D6E-409C-BE32-E72D297353CC}">
              <c16:uniqueId val="{0000000A-5C3E-41FA-A8D2-07E265A0CD11}"/>
            </c:ext>
          </c:extLst>
        </c:ser>
        <c:ser>
          <c:idx val="11"/>
          <c:order val="11"/>
          <c:tx>
            <c:strRef>
              <c:f>'5.1'!$A$19</c:f>
              <c:strCache>
                <c:ptCount val="1"/>
                <c:pt idx="0">
                  <c:v>Ostatní pevná paliva</c:v>
                </c:pt>
              </c:strCache>
            </c:strRef>
          </c:tx>
          <c:invertIfNegative val="0"/>
          <c:val>
            <c:numRef>
              <c:f>'5.1'!$B$19:$M$19</c:f>
              <c:numCache>
                <c:formatCode>#\ ##0.0</c:formatCode>
                <c:ptCount val="12"/>
                <c:pt idx="0">
                  <c:v>298.66571399999998</c:v>
                </c:pt>
                <c:pt idx="1">
                  <c:v>252.92496800000001</c:v>
                </c:pt>
                <c:pt idx="2">
                  <c:v>242.16855799999999</c:v>
                </c:pt>
                <c:pt idx="3">
                  <c:v>276.64463307913667</c:v>
                </c:pt>
                <c:pt idx="4">
                  <c:v>283.49390923992917</c:v>
                </c:pt>
                <c:pt idx="5">
                  <c:v>225.00833589885161</c:v>
                </c:pt>
                <c:pt idx="6">
                  <c:v>191.38270699999998</c:v>
                </c:pt>
                <c:pt idx="7">
                  <c:v>200.43406200000001</c:v>
                </c:pt>
                <c:pt idx="8">
                  <c:v>195.420785</c:v>
                </c:pt>
                <c:pt idx="9">
                  <c:v>0</c:v>
                </c:pt>
                <c:pt idx="10">
                  <c:v>0</c:v>
                </c:pt>
                <c:pt idx="11">
                  <c:v>0</c:v>
                </c:pt>
              </c:numCache>
            </c:numRef>
          </c:val>
          <c:extLst>
            <c:ext xmlns:c16="http://schemas.microsoft.com/office/drawing/2014/chart" uri="{C3380CC4-5D6E-409C-BE32-E72D297353CC}">
              <c16:uniqueId val="{0000000B-5C3E-41FA-A8D2-07E265A0CD11}"/>
            </c:ext>
          </c:extLst>
        </c:ser>
        <c:ser>
          <c:idx val="12"/>
          <c:order val="12"/>
          <c:tx>
            <c:strRef>
              <c:f>'5.1'!$A$20</c:f>
              <c:strCache>
                <c:ptCount val="1"/>
                <c:pt idx="0">
                  <c:v>Ostatní plyny</c:v>
                </c:pt>
              </c:strCache>
            </c:strRef>
          </c:tx>
          <c:invertIfNegative val="0"/>
          <c:val>
            <c:numRef>
              <c:f>'5.1'!$B$20:$M$20</c:f>
              <c:numCache>
                <c:formatCode>#\ ##0.0</c:formatCode>
                <c:ptCount val="12"/>
                <c:pt idx="0">
                  <c:v>414.81414499999994</c:v>
                </c:pt>
                <c:pt idx="1">
                  <c:v>381.71306600000003</c:v>
                </c:pt>
                <c:pt idx="2">
                  <c:v>392.94813599999992</c:v>
                </c:pt>
                <c:pt idx="3">
                  <c:v>328.57783899999998</c:v>
                </c:pt>
                <c:pt idx="4">
                  <c:v>317.73175600000002</c:v>
                </c:pt>
                <c:pt idx="5">
                  <c:v>225.96368499999997</c:v>
                </c:pt>
                <c:pt idx="6">
                  <c:v>214.164053</c:v>
                </c:pt>
                <c:pt idx="7">
                  <c:v>277.02070499999996</c:v>
                </c:pt>
                <c:pt idx="8">
                  <c:v>300.87382100000002</c:v>
                </c:pt>
                <c:pt idx="9">
                  <c:v>0</c:v>
                </c:pt>
                <c:pt idx="10">
                  <c:v>0</c:v>
                </c:pt>
                <c:pt idx="11">
                  <c:v>0</c:v>
                </c:pt>
              </c:numCache>
            </c:numRef>
          </c:val>
          <c:extLst>
            <c:ext xmlns:c16="http://schemas.microsoft.com/office/drawing/2014/chart" uri="{C3380CC4-5D6E-409C-BE32-E72D297353CC}">
              <c16:uniqueId val="{0000000C-5C3E-41FA-A8D2-07E265A0CD11}"/>
            </c:ext>
          </c:extLst>
        </c:ser>
        <c:ser>
          <c:idx val="13"/>
          <c:order val="13"/>
          <c:tx>
            <c:strRef>
              <c:f>'5.1'!$A$21</c:f>
              <c:strCache>
                <c:ptCount val="1"/>
                <c:pt idx="0">
                  <c:v>Ostatní</c:v>
                </c:pt>
              </c:strCache>
            </c:strRef>
          </c:tx>
          <c:invertIfNegative val="0"/>
          <c:val>
            <c:numRef>
              <c:f>'5.1'!$B$21:$M$21</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5C3E-41FA-A8D2-07E265A0CD11}"/>
            </c:ext>
          </c:extLst>
        </c:ser>
        <c:ser>
          <c:idx val="14"/>
          <c:order val="14"/>
          <c:tx>
            <c:strRef>
              <c:f>'5.1'!$A$22</c:f>
              <c:strCache>
                <c:ptCount val="1"/>
                <c:pt idx="0">
                  <c:v>Topné oleje</c:v>
                </c:pt>
              </c:strCache>
            </c:strRef>
          </c:tx>
          <c:invertIfNegative val="0"/>
          <c:val>
            <c:numRef>
              <c:f>'5.1'!$B$22:$M$22</c:f>
              <c:numCache>
                <c:formatCode>#\ ##0.0</c:formatCode>
                <c:ptCount val="12"/>
                <c:pt idx="0">
                  <c:v>49.940384999999999</c:v>
                </c:pt>
                <c:pt idx="1">
                  <c:v>55.756058000000003</c:v>
                </c:pt>
                <c:pt idx="2">
                  <c:v>20.603513999999997</c:v>
                </c:pt>
                <c:pt idx="3">
                  <c:v>3.5119589999999992</c:v>
                </c:pt>
                <c:pt idx="4">
                  <c:v>1.6892389999999997</c:v>
                </c:pt>
                <c:pt idx="5">
                  <c:v>30.478241000000001</c:v>
                </c:pt>
                <c:pt idx="6">
                  <c:v>19.961925999999995</c:v>
                </c:pt>
                <c:pt idx="7">
                  <c:v>7.0389719999999993</c:v>
                </c:pt>
                <c:pt idx="8">
                  <c:v>3.5173529999999991</c:v>
                </c:pt>
                <c:pt idx="9">
                  <c:v>0</c:v>
                </c:pt>
                <c:pt idx="10">
                  <c:v>0</c:v>
                </c:pt>
                <c:pt idx="11">
                  <c:v>0</c:v>
                </c:pt>
              </c:numCache>
            </c:numRef>
          </c:val>
          <c:extLst>
            <c:ext xmlns:c16="http://schemas.microsoft.com/office/drawing/2014/chart" uri="{C3380CC4-5D6E-409C-BE32-E72D297353CC}">
              <c16:uniqueId val="{0000000E-5C3E-41FA-A8D2-07E265A0CD11}"/>
            </c:ext>
          </c:extLst>
        </c:ser>
        <c:ser>
          <c:idx val="15"/>
          <c:order val="15"/>
          <c:tx>
            <c:strRef>
              <c:f>'5.1'!$A$23</c:f>
              <c:strCache>
                <c:ptCount val="1"/>
                <c:pt idx="0">
                  <c:v>Zemní plyn</c:v>
                </c:pt>
              </c:strCache>
            </c:strRef>
          </c:tx>
          <c:spPr>
            <a:solidFill>
              <a:srgbClr val="EBE600"/>
            </a:solidFill>
          </c:spPr>
          <c:invertIfNegative val="0"/>
          <c:val>
            <c:numRef>
              <c:f>'5.1'!$B$23:$M$23</c:f>
              <c:numCache>
                <c:formatCode>#\ ##0.0</c:formatCode>
                <c:ptCount val="12"/>
                <c:pt idx="0">
                  <c:v>3529.5217200000025</c:v>
                </c:pt>
                <c:pt idx="1">
                  <c:v>3320.0771609999961</c:v>
                </c:pt>
                <c:pt idx="2">
                  <c:v>2860.2362689999995</c:v>
                </c:pt>
                <c:pt idx="3">
                  <c:v>2309.5554571646908</c:v>
                </c:pt>
                <c:pt idx="4">
                  <c:v>1599.8767156156241</c:v>
                </c:pt>
                <c:pt idx="5">
                  <c:v>822.31671165199384</c:v>
                </c:pt>
                <c:pt idx="6">
                  <c:v>811.64950863963236</c:v>
                </c:pt>
                <c:pt idx="7">
                  <c:v>846.55762181325451</c:v>
                </c:pt>
                <c:pt idx="8">
                  <c:v>1074.4870783525687</c:v>
                </c:pt>
                <c:pt idx="9">
                  <c:v>0</c:v>
                </c:pt>
                <c:pt idx="10">
                  <c:v>0</c:v>
                </c:pt>
                <c:pt idx="11">
                  <c:v>0</c:v>
                </c:pt>
              </c:numCache>
            </c:numRef>
          </c:val>
          <c:extLst>
            <c:ext xmlns:c16="http://schemas.microsoft.com/office/drawing/2014/chart" uri="{C3380CC4-5D6E-409C-BE32-E72D297353CC}">
              <c16:uniqueId val="{0000000F-5C3E-41FA-A8D2-07E265A0CD11}"/>
            </c:ext>
          </c:extLst>
        </c:ser>
        <c:dLbls>
          <c:showLegendKey val="0"/>
          <c:showVal val="0"/>
          <c:showCatName val="0"/>
          <c:showSerName val="0"/>
          <c:showPercent val="0"/>
          <c:showBubbleSize val="0"/>
        </c:dLbls>
        <c:gapWidth val="104"/>
        <c:overlap val="100"/>
        <c:axId val="199022848"/>
        <c:axId val="199098368"/>
      </c:barChart>
      <c:catAx>
        <c:axId val="199022848"/>
        <c:scaling>
          <c:orientation val="minMax"/>
        </c:scaling>
        <c:delete val="0"/>
        <c:axPos val="b"/>
        <c:majorTickMark val="none"/>
        <c:minorTickMark val="none"/>
        <c:tickLblPos val="low"/>
        <c:txPr>
          <a:bodyPr/>
          <a:lstStyle/>
          <a:p>
            <a:pPr>
              <a:defRPr sz="900"/>
            </a:pPr>
            <a:endParaRPr lang="cs-CZ"/>
          </a:p>
        </c:txPr>
        <c:crossAx val="199098368"/>
        <c:crosses val="autoZero"/>
        <c:auto val="1"/>
        <c:lblAlgn val="ctr"/>
        <c:lblOffset val="100"/>
        <c:noMultiLvlLbl val="0"/>
      </c:catAx>
      <c:valAx>
        <c:axId val="19909836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90228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endParaRPr lang="cs-CZ" sz="1000"/>
          </a:p>
        </c:rich>
      </c:tx>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'10.1'!$B$12:$E$12</c:f>
              <c:numCache>
                <c:formatCode>#\ ##0.0</c:formatCode>
                <c:ptCount val="4"/>
                <c:pt idx="0">
                  <c:v>37510.164870000008</c:v>
                </c:pt>
                <c:pt idx="1">
                  <c:v>16101.258852000003</c:v>
                </c:pt>
                <c:pt idx="2">
                  <c:v>10892.098497999999</c:v>
                </c:pt>
                <c:pt idx="3">
                  <c:v>29809.263052999999</c:v>
                </c:pt>
              </c:numCache>
            </c:numRef>
          </c:val>
          <c:extLst>
            <c:ext xmlns:c16="http://schemas.microsoft.com/office/drawing/2014/chart" uri="{C3380CC4-5D6E-409C-BE32-E72D297353CC}">
              <c16:uniqueId val="{00000000-3B03-45FB-A5FA-CD79BCEC54C0}"/>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'10.1'!$B$13:$E$13</c:f>
              <c:numCache>
                <c:formatCode>#\ ##0.0</c:formatCode>
                <c:ptCount val="4"/>
                <c:pt idx="0">
                  <c:v>38059.708079999997</c:v>
                </c:pt>
                <c:pt idx="1">
                  <c:v>12376.442391999999</c:v>
                </c:pt>
                <c:pt idx="2">
                  <c:v>9704.6084629999987</c:v>
                </c:pt>
                <c:pt idx="3">
                  <c:v>28893.454439000001</c:v>
                </c:pt>
              </c:numCache>
            </c:numRef>
          </c:val>
          <c:extLst>
            <c:ext xmlns:c16="http://schemas.microsoft.com/office/drawing/2014/chart" uri="{C3380CC4-5D6E-409C-BE32-E72D297353CC}">
              <c16:uniqueId val="{00000001-3B03-45FB-A5FA-CD79BCEC54C0}"/>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'10.1'!$B$14:$E$14</c:f>
              <c:numCache>
                <c:formatCode>#\ ##0.0</c:formatCode>
                <c:ptCount val="4"/>
                <c:pt idx="0">
                  <c:v>34395.786870000004</c:v>
                </c:pt>
                <c:pt idx="1">
                  <c:v>15803.19463</c:v>
                </c:pt>
                <c:pt idx="2">
                  <c:v>10045.009110999999</c:v>
                </c:pt>
                <c:pt idx="3">
                  <c:v>27515.391414999998</c:v>
                </c:pt>
              </c:numCache>
            </c:numRef>
          </c:val>
          <c:extLst>
            <c:ext xmlns:c16="http://schemas.microsoft.com/office/drawing/2014/chart" uri="{C3380CC4-5D6E-409C-BE32-E72D297353CC}">
              <c16:uniqueId val="{00000002-3B03-45FB-A5FA-CD79BCEC54C0}"/>
            </c:ext>
          </c:extLst>
        </c:ser>
        <c:ser>
          <c:idx val="4"/>
          <c:order val="3"/>
          <c:tx>
            <c:v>2020</c:v>
          </c:tx>
          <c:invertIfNegative val="0"/>
          <c:val>
            <c:numRef>
              <c:f>'10.1'!$B$15:$E$15</c:f>
              <c:numCache>
                <c:formatCode>#\ ##0.0</c:formatCode>
                <c:ptCount val="4"/>
                <c:pt idx="0">
                  <c:v>32870.945788518613</c:v>
                </c:pt>
                <c:pt idx="1">
                  <c:v>14818.914658930849</c:v>
                </c:pt>
                <c:pt idx="2">
                  <c:v>9700.1600115525835</c:v>
                </c:pt>
                <c:pt idx="3">
                  <c:v>28538.475790229295</c:v>
                </c:pt>
              </c:numCache>
            </c:numRef>
          </c:val>
          <c:extLst>
            <c:ext xmlns:c16="http://schemas.microsoft.com/office/drawing/2014/chart" uri="{C3380CC4-5D6E-409C-BE32-E72D297353CC}">
              <c16:uniqueId val="{00000000-0AD5-45AB-BDB4-1010906DA4AE}"/>
            </c:ext>
          </c:extLst>
        </c:ser>
        <c:ser>
          <c:idx val="3"/>
          <c:order val="4"/>
          <c:tx>
            <c:v>2021</c:v>
          </c:tx>
          <c:invertIfNegative val="0"/>
          <c:val>
            <c:numRef>
              <c:f>'10.1'!$B$16:$E$16</c:f>
              <c:numCache>
                <c:formatCode>#\ ##0.0</c:formatCode>
                <c:ptCount val="4"/>
                <c:pt idx="0">
                  <c:v>35534.69638999999</c:v>
                </c:pt>
                <c:pt idx="1">
                  <c:v>17565.446863650228</c:v>
                </c:pt>
                <c:pt idx="2">
                  <c:v>9642.5180458054547</c:v>
                </c:pt>
                <c:pt idx="3">
                  <c:v>0</c:v>
                </c:pt>
              </c:numCache>
            </c:numRef>
          </c:val>
          <c:extLst>
            <c:ext xmlns:c16="http://schemas.microsoft.com/office/drawing/2014/chart" uri="{C3380CC4-5D6E-409C-BE32-E72D297353CC}">
              <c16:uniqueId val="{00000000-B35F-40E8-9246-4A7E89083092}"/>
            </c:ext>
          </c:extLst>
        </c:ser>
        <c:dLbls>
          <c:showLegendKey val="0"/>
          <c:showVal val="0"/>
          <c:showCatName val="0"/>
          <c:showSerName val="0"/>
          <c:showPercent val="0"/>
          <c:showBubbleSize val="0"/>
        </c:dLbls>
        <c:gapWidth val="100"/>
        <c:overlap val="-10"/>
        <c:axId val="169230720"/>
        <c:axId val="169232256"/>
      </c:barChart>
      <c:catAx>
        <c:axId val="169230720"/>
        <c:scaling>
          <c:orientation val="minMax"/>
        </c:scaling>
        <c:delete val="0"/>
        <c:axPos val="b"/>
        <c:numFmt formatCode="General" sourceLinked="1"/>
        <c:majorTickMark val="none"/>
        <c:minorTickMark val="none"/>
        <c:tickLblPos val="low"/>
        <c:txPr>
          <a:bodyPr/>
          <a:lstStyle/>
          <a:p>
            <a:pPr>
              <a:defRPr sz="900"/>
            </a:pPr>
            <a:endParaRPr lang="cs-CZ"/>
          </a:p>
        </c:txPr>
        <c:crossAx val="169232256"/>
        <c:crosses val="autoZero"/>
        <c:auto val="1"/>
        <c:lblAlgn val="ctr"/>
        <c:lblOffset val="100"/>
        <c:noMultiLvlLbl val="0"/>
      </c:catAx>
      <c:valAx>
        <c:axId val="169232256"/>
        <c:scaling>
          <c:orientation val="minMax"/>
          <c:max val="60000"/>
        </c:scaling>
        <c:delete val="0"/>
        <c:axPos val="l"/>
        <c:majorGridlines/>
        <c:numFmt formatCode="#,##0" sourceLinked="0"/>
        <c:majorTickMark val="out"/>
        <c:minorTickMark val="none"/>
        <c:tickLblPos val="nextTo"/>
        <c:spPr>
          <a:ln>
            <a:noFill/>
          </a:ln>
        </c:spPr>
        <c:txPr>
          <a:bodyPr/>
          <a:lstStyle/>
          <a:p>
            <a:pPr>
              <a:defRPr sz="900"/>
            </a:pPr>
            <a:endParaRPr lang="cs-CZ"/>
          </a:p>
        </c:txPr>
        <c:crossAx val="169230720"/>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Výroba tepla </a:t>
            </a:r>
            <a:r>
              <a:rPr lang="cs-CZ" sz="1000"/>
              <a:t>a dodávky tepla </a:t>
            </a:r>
            <a:r>
              <a:rPr lang="en-US" sz="1000"/>
              <a:t>[</a:t>
            </a:r>
            <a:r>
              <a:rPr lang="cs-CZ" sz="1000"/>
              <a:t>TJ</a:t>
            </a:r>
            <a:r>
              <a:rPr lang="en-US" sz="1000"/>
              <a:t>]</a:t>
            </a:r>
          </a:p>
        </c:rich>
      </c:tx>
      <c:overlay val="0"/>
    </c:title>
    <c:autoTitleDeleted val="0"/>
    <c:plotArea>
      <c:layout/>
      <c:lineChart>
        <c:grouping val="standard"/>
        <c:varyColors val="0"/>
        <c:ser>
          <c:idx val="0"/>
          <c:order val="0"/>
          <c:tx>
            <c:strRef>
              <c:f>'10.2'!$A$4</c:f>
              <c:strCache>
                <c:ptCount val="1"/>
                <c:pt idx="0">
                  <c:v>Výroba tepla brutto 2017</c:v>
                </c:pt>
              </c:strCache>
            </c:strRef>
          </c:tx>
          <c:marker>
            <c:symbol val="none"/>
          </c:marker>
          <c:val>
            <c:numRef>
              <c:f>'10.2'!$B$4:$M$4</c:f>
              <c:numCache>
                <c:formatCode>#\ ##0.0</c:formatCode>
                <c:ptCount val="12"/>
                <c:pt idx="0">
                  <c:v>24789.614329999997</c:v>
                </c:pt>
                <c:pt idx="1">
                  <c:v>18587.654649999997</c:v>
                </c:pt>
                <c:pt idx="2">
                  <c:v>16115.1211</c:v>
                </c:pt>
                <c:pt idx="3">
                  <c:v>14166.977929999999</c:v>
                </c:pt>
                <c:pt idx="4">
                  <c:v>11027.894619999999</c:v>
                </c:pt>
                <c:pt idx="5">
                  <c:v>8452.322075</c:v>
                </c:pt>
                <c:pt idx="6">
                  <c:v>7792.7375029999994</c:v>
                </c:pt>
                <c:pt idx="7">
                  <c:v>8048.3981189999995</c:v>
                </c:pt>
                <c:pt idx="8">
                  <c:v>10334.80215</c:v>
                </c:pt>
                <c:pt idx="9">
                  <c:v>13440.56381</c:v>
                </c:pt>
                <c:pt idx="10">
                  <c:v>17328.765500000001</c:v>
                </c:pt>
                <c:pt idx="11">
                  <c:v>20082.92253</c:v>
                </c:pt>
              </c:numCache>
            </c:numRef>
          </c:val>
          <c:smooth val="0"/>
          <c:extLst>
            <c:ext xmlns:c16="http://schemas.microsoft.com/office/drawing/2014/chart" uri="{C3380CC4-5D6E-409C-BE32-E72D297353CC}">
              <c16:uniqueId val="{00000000-EC6C-4268-AFAA-314D6B11CB3C}"/>
            </c:ext>
          </c:extLst>
        </c:ser>
        <c:ser>
          <c:idx val="4"/>
          <c:order val="1"/>
          <c:tx>
            <c:strRef>
              <c:f>'10.2'!$A$5</c:f>
              <c:strCache>
                <c:ptCount val="1"/>
                <c:pt idx="0">
                  <c:v>Výroba tepla brutto 2018</c:v>
                </c:pt>
              </c:strCache>
            </c:strRef>
          </c:tx>
          <c:marker>
            <c:symbol val="none"/>
          </c:marker>
          <c:val>
            <c:numRef>
              <c:f>'10.2'!$B$5:$M$5</c:f>
              <c:numCache>
                <c:formatCode>#\ ##0.0</c:formatCode>
                <c:ptCount val="12"/>
                <c:pt idx="0">
                  <c:v>20205.211440000003</c:v>
                </c:pt>
                <c:pt idx="1">
                  <c:v>19893.166390000002</c:v>
                </c:pt>
                <c:pt idx="2">
                  <c:v>19662.326440000001</c:v>
                </c:pt>
                <c:pt idx="3">
                  <c:v>11150.511060000001</c:v>
                </c:pt>
                <c:pt idx="4">
                  <c:v>9168.122096000001</c:v>
                </c:pt>
                <c:pt idx="5">
                  <c:v>8369.9334639999997</c:v>
                </c:pt>
                <c:pt idx="6">
                  <c:v>7962.9605089999995</c:v>
                </c:pt>
                <c:pt idx="7">
                  <c:v>7784.6699979999994</c:v>
                </c:pt>
                <c:pt idx="8">
                  <c:v>8704.8128489999999</c:v>
                </c:pt>
                <c:pt idx="9">
                  <c:v>13135.075859999999</c:v>
                </c:pt>
                <c:pt idx="10">
                  <c:v>16756.354490000002</c:v>
                </c:pt>
                <c:pt idx="11">
                  <c:v>20131.11882</c:v>
                </c:pt>
              </c:numCache>
            </c:numRef>
          </c:val>
          <c:smooth val="0"/>
          <c:extLst>
            <c:ext xmlns:c16="http://schemas.microsoft.com/office/drawing/2014/chart" uri="{C3380CC4-5D6E-409C-BE32-E72D297353CC}">
              <c16:uniqueId val="{00000000-F72C-4282-81E6-D0FBEDABB315}"/>
            </c:ext>
          </c:extLst>
        </c:ser>
        <c:ser>
          <c:idx val="1"/>
          <c:order val="2"/>
          <c:tx>
            <c:strRef>
              <c:f>'10.2'!$A$6</c:f>
              <c:strCache>
                <c:ptCount val="1"/>
                <c:pt idx="0">
                  <c:v>Výroba tepla brutto 2019</c:v>
                </c:pt>
              </c:strCache>
            </c:strRef>
          </c:tx>
          <c:marker>
            <c:symbol val="none"/>
          </c:marker>
          <c:val>
            <c:numRef>
              <c:f>'10.2'!$B$6:$M$6</c:f>
              <c:numCache>
                <c:formatCode>#\ ##0.0</c:formatCode>
                <c:ptCount val="12"/>
                <c:pt idx="0">
                  <c:v>22055.28255</c:v>
                </c:pt>
                <c:pt idx="1">
                  <c:v>17611.139940000001</c:v>
                </c:pt>
                <c:pt idx="2">
                  <c:v>16139.237859999999</c:v>
                </c:pt>
                <c:pt idx="3">
                  <c:v>12700.07538</c:v>
                </c:pt>
                <c:pt idx="4">
                  <c:v>11948.05927</c:v>
                </c:pt>
                <c:pt idx="5">
                  <c:v>8104.0589680000003</c:v>
                </c:pt>
                <c:pt idx="6">
                  <c:v>7551.9348600000003</c:v>
                </c:pt>
                <c:pt idx="7">
                  <c:v>7912.3546059999999</c:v>
                </c:pt>
                <c:pt idx="8">
                  <c:v>9511.5601569999999</c:v>
                </c:pt>
                <c:pt idx="9">
                  <c:v>13235.615029999999</c:v>
                </c:pt>
                <c:pt idx="10">
                  <c:v>16157.453589999999</c:v>
                </c:pt>
                <c:pt idx="11">
                  <c:v>18978.02938</c:v>
                </c:pt>
              </c:numCache>
            </c:numRef>
          </c:val>
          <c:smooth val="0"/>
          <c:extLst>
            <c:ext xmlns:c16="http://schemas.microsoft.com/office/drawing/2014/chart" uri="{C3380CC4-5D6E-409C-BE32-E72D297353CC}">
              <c16:uniqueId val="{00000001-EC6C-4268-AFAA-314D6B11CB3C}"/>
            </c:ext>
          </c:extLst>
        </c:ser>
        <c:ser>
          <c:idx val="8"/>
          <c:order val="3"/>
          <c:tx>
            <c:strRef>
              <c:f>'10.2'!$A$7</c:f>
              <c:strCache>
                <c:ptCount val="1"/>
                <c:pt idx="0">
                  <c:v>Výroba tepla brutto 2020</c:v>
                </c:pt>
              </c:strCache>
            </c:strRef>
          </c:tx>
          <c:marker>
            <c:symbol val="none"/>
          </c:marker>
          <c:val>
            <c:numRef>
              <c:f>'10.2'!$B$7:$M$7</c:f>
              <c:numCache>
                <c:formatCode>#\ ##0.0</c:formatCode>
                <c:ptCount val="12"/>
                <c:pt idx="0">
                  <c:v>20414.6957</c:v>
                </c:pt>
                <c:pt idx="1">
                  <c:v>16681.781300000002</c:v>
                </c:pt>
                <c:pt idx="2">
                  <c:v>16432.290710000001</c:v>
                </c:pt>
                <c:pt idx="3">
                  <c:v>12068.09152</c:v>
                </c:pt>
                <c:pt idx="4">
                  <c:v>10838.722609999999</c:v>
                </c:pt>
                <c:pt idx="5">
                  <c:v>8582.7395570000008</c:v>
                </c:pt>
                <c:pt idx="6">
                  <c:v>8024.1053860000002</c:v>
                </c:pt>
                <c:pt idx="7">
                  <c:v>7694.3480820000004</c:v>
                </c:pt>
                <c:pt idx="8">
                  <c:v>8809.2105879999999</c:v>
                </c:pt>
                <c:pt idx="9">
                  <c:v>13094.0666</c:v>
                </c:pt>
                <c:pt idx="10">
                  <c:v>16139.09165</c:v>
                </c:pt>
                <c:pt idx="11">
                  <c:v>18138.564589999998</c:v>
                </c:pt>
              </c:numCache>
            </c:numRef>
          </c:val>
          <c:smooth val="0"/>
          <c:extLst>
            <c:ext xmlns:c16="http://schemas.microsoft.com/office/drawing/2014/chart" uri="{C3380CC4-5D6E-409C-BE32-E72D297353CC}">
              <c16:uniqueId val="{00000000-22A0-49AC-A221-C608E1E46D46}"/>
            </c:ext>
          </c:extLst>
        </c:ser>
        <c:ser>
          <c:idx val="6"/>
          <c:order val="4"/>
          <c:tx>
            <c:strRef>
              <c:f>'10.2'!$A$8</c:f>
              <c:strCache>
                <c:ptCount val="1"/>
                <c:pt idx="0">
                  <c:v>Výroba tepla brutto 2021</c:v>
                </c:pt>
              </c:strCache>
            </c:strRef>
          </c:tx>
          <c:marker>
            <c:symbol val="none"/>
          </c:marker>
          <c:val>
            <c:numRef>
              <c:f>'10.2'!$B$8:$G$8</c:f>
              <c:numCache>
                <c:formatCode>#\ ##0.0</c:formatCode>
                <c:ptCount val="6"/>
                <c:pt idx="0">
                  <c:v>20023.515622999999</c:v>
                </c:pt>
                <c:pt idx="1">
                  <c:v>18078.470326999999</c:v>
                </c:pt>
                <c:pt idx="2">
                  <c:v>17113.607479999999</c:v>
                </c:pt>
                <c:pt idx="3">
                  <c:v>14190.212973874337</c:v>
                </c:pt>
                <c:pt idx="4">
                  <c:v>11456.483469999999</c:v>
                </c:pt>
                <c:pt idx="5">
                  <c:v>7918.0033330000006</c:v>
                </c:pt>
              </c:numCache>
            </c:numRef>
          </c:val>
          <c:smooth val="0"/>
          <c:extLst>
            <c:ext xmlns:c16="http://schemas.microsoft.com/office/drawing/2014/chart" uri="{C3380CC4-5D6E-409C-BE32-E72D297353CC}">
              <c16:uniqueId val="{00000000-37A6-4E52-A703-52CEB34A6552}"/>
            </c:ext>
          </c:extLst>
        </c:ser>
        <c:ser>
          <c:idx val="2"/>
          <c:order val="5"/>
          <c:tx>
            <c:strRef>
              <c:f>'10.2'!$A$11</c:f>
              <c:strCache>
                <c:ptCount val="1"/>
                <c:pt idx="0">
                  <c:v>Dodávky tepla 2017</c:v>
                </c:pt>
              </c:strCache>
            </c:strRef>
          </c:tx>
          <c:marker>
            <c:symbol val="none"/>
          </c:marker>
          <c:val>
            <c:numRef>
              <c:f>'10.2'!$B$11:$M$11</c:f>
              <c:numCache>
                <c:formatCode>#\ ##0.0</c:formatCode>
                <c:ptCount val="12"/>
                <c:pt idx="0">
                  <c:v>16476.822179999999</c:v>
                </c:pt>
                <c:pt idx="1">
                  <c:v>11652.65742</c:v>
                </c:pt>
                <c:pt idx="2">
                  <c:v>9380.6852699999999</c:v>
                </c:pt>
                <c:pt idx="3">
                  <c:v>7846.1932240000006</c:v>
                </c:pt>
                <c:pt idx="4">
                  <c:v>5061.2887709999995</c:v>
                </c:pt>
                <c:pt idx="5">
                  <c:v>3193.7768569999998</c:v>
                </c:pt>
                <c:pt idx="6">
                  <c:v>3007.044367</c:v>
                </c:pt>
                <c:pt idx="7">
                  <c:v>3096.8376860000003</c:v>
                </c:pt>
                <c:pt idx="8">
                  <c:v>4788.216445</c:v>
                </c:pt>
                <c:pt idx="9">
                  <c:v>7068.3588329999993</c:v>
                </c:pt>
                <c:pt idx="10">
                  <c:v>10311.594859999999</c:v>
                </c:pt>
                <c:pt idx="11">
                  <c:v>12429.309359999999</c:v>
                </c:pt>
              </c:numCache>
            </c:numRef>
          </c:val>
          <c:smooth val="0"/>
          <c:extLst>
            <c:ext xmlns:c16="http://schemas.microsoft.com/office/drawing/2014/chart" uri="{C3380CC4-5D6E-409C-BE32-E72D297353CC}">
              <c16:uniqueId val="{00000002-EC6C-4268-AFAA-314D6B11CB3C}"/>
            </c:ext>
          </c:extLst>
        </c:ser>
        <c:ser>
          <c:idx val="5"/>
          <c:order val="6"/>
          <c:tx>
            <c:strRef>
              <c:f>'10.2'!$A$12</c:f>
              <c:strCache>
                <c:ptCount val="1"/>
                <c:pt idx="0">
                  <c:v>Dodávky tepla 2018</c:v>
                </c:pt>
              </c:strCache>
            </c:strRef>
          </c:tx>
          <c:marker>
            <c:symbol val="none"/>
          </c:marker>
          <c:val>
            <c:numRef>
              <c:f>'10.2'!$B$12:$M$12</c:f>
              <c:numCache>
                <c:formatCode>#\ ##0.0</c:formatCode>
                <c:ptCount val="12"/>
                <c:pt idx="0">
                  <c:v>12397.06983</c:v>
                </c:pt>
                <c:pt idx="1">
                  <c:v>13087.221869999999</c:v>
                </c:pt>
                <c:pt idx="2">
                  <c:v>12575.416380000001</c:v>
                </c:pt>
                <c:pt idx="3">
                  <c:v>5467.8344289999995</c:v>
                </c:pt>
                <c:pt idx="4">
                  <c:v>3743.242471</c:v>
                </c:pt>
                <c:pt idx="5">
                  <c:v>3165.3654919999999</c:v>
                </c:pt>
                <c:pt idx="6">
                  <c:v>3043.6241650000002</c:v>
                </c:pt>
                <c:pt idx="7">
                  <c:v>2999.7638299999999</c:v>
                </c:pt>
                <c:pt idx="8">
                  <c:v>3661.220468</c:v>
                </c:pt>
                <c:pt idx="9">
                  <c:v>6796.5151679999999</c:v>
                </c:pt>
                <c:pt idx="10">
                  <c:v>9833.6370210000005</c:v>
                </c:pt>
                <c:pt idx="11">
                  <c:v>12263.302250000001</c:v>
                </c:pt>
              </c:numCache>
            </c:numRef>
          </c:val>
          <c:smooth val="0"/>
          <c:extLst>
            <c:ext xmlns:c16="http://schemas.microsoft.com/office/drawing/2014/chart" uri="{C3380CC4-5D6E-409C-BE32-E72D297353CC}">
              <c16:uniqueId val="{00000001-F72C-4282-81E6-D0FBEDABB315}"/>
            </c:ext>
          </c:extLst>
        </c:ser>
        <c:ser>
          <c:idx val="3"/>
          <c:order val="7"/>
          <c:tx>
            <c:strRef>
              <c:f>'10.2'!$A$13</c:f>
              <c:strCache>
                <c:ptCount val="1"/>
                <c:pt idx="0">
                  <c:v>Dodávky tepla 2019</c:v>
                </c:pt>
              </c:strCache>
            </c:strRef>
          </c:tx>
          <c:marker>
            <c:symbol val="none"/>
          </c:marker>
          <c:val>
            <c:numRef>
              <c:f>'10.2'!$B$13:$M$13</c:f>
              <c:numCache>
                <c:formatCode>#\ ##0.0</c:formatCode>
                <c:ptCount val="12"/>
                <c:pt idx="0">
                  <c:v>14045.05731</c:v>
                </c:pt>
                <c:pt idx="1">
                  <c:v>10949.893169999999</c:v>
                </c:pt>
                <c:pt idx="2">
                  <c:v>9400.8363900000004</c:v>
                </c:pt>
                <c:pt idx="3">
                  <c:v>6672.0772619999998</c:v>
                </c:pt>
                <c:pt idx="4">
                  <c:v>6033.6550930000003</c:v>
                </c:pt>
                <c:pt idx="5">
                  <c:v>3097.4622749999999</c:v>
                </c:pt>
                <c:pt idx="6">
                  <c:v>2995.3719489999999</c:v>
                </c:pt>
                <c:pt idx="7">
                  <c:v>2997.8343650000002</c:v>
                </c:pt>
                <c:pt idx="8">
                  <c:v>4051.8027969999998</c:v>
                </c:pt>
                <c:pt idx="9">
                  <c:v>6856.4012860000003</c:v>
                </c:pt>
                <c:pt idx="10">
                  <c:v>9198.4051190000009</c:v>
                </c:pt>
                <c:pt idx="11">
                  <c:v>11460.585009999999</c:v>
                </c:pt>
              </c:numCache>
            </c:numRef>
          </c:val>
          <c:smooth val="0"/>
          <c:extLst>
            <c:ext xmlns:c16="http://schemas.microsoft.com/office/drawing/2014/chart" uri="{C3380CC4-5D6E-409C-BE32-E72D297353CC}">
              <c16:uniqueId val="{00000003-EC6C-4268-AFAA-314D6B11CB3C}"/>
            </c:ext>
          </c:extLst>
        </c:ser>
        <c:ser>
          <c:idx val="9"/>
          <c:order val="8"/>
          <c:tx>
            <c:strRef>
              <c:f>'10.2'!$A$14</c:f>
              <c:strCache>
                <c:ptCount val="1"/>
                <c:pt idx="0">
                  <c:v>Dodávky tepla 2020</c:v>
                </c:pt>
              </c:strCache>
            </c:strRef>
          </c:tx>
          <c:marker>
            <c:symbol val="none"/>
          </c:marker>
          <c:val>
            <c:numRef>
              <c:f>'10.2'!$B$14:$M$14</c:f>
              <c:numCache>
                <c:formatCode>#\ ##0.0</c:formatCode>
                <c:ptCount val="12"/>
                <c:pt idx="0">
                  <c:v>12828.653282152001</c:v>
                </c:pt>
                <c:pt idx="1">
                  <c:v>10230.655329161164</c:v>
                </c:pt>
                <c:pt idx="2">
                  <c:v>9811.6371772054445</c:v>
                </c:pt>
                <c:pt idx="3">
                  <c:v>6347.7918524037395</c:v>
                </c:pt>
                <c:pt idx="4">
                  <c:v>5236.2863215845528</c:v>
                </c:pt>
                <c:pt idx="5">
                  <c:v>3234.8364849425575</c:v>
                </c:pt>
                <c:pt idx="6">
                  <c:v>3001.1451649450755</c:v>
                </c:pt>
                <c:pt idx="7">
                  <c:v>2961.1161144077792</c:v>
                </c:pt>
                <c:pt idx="8">
                  <c:v>3737.8987321997274</c:v>
                </c:pt>
                <c:pt idx="9">
                  <c:v>7281.3866980098837</c:v>
                </c:pt>
                <c:pt idx="10">
                  <c:v>9737.8378540964059</c:v>
                </c:pt>
                <c:pt idx="11">
                  <c:v>11519.251238123004</c:v>
                </c:pt>
              </c:numCache>
            </c:numRef>
          </c:val>
          <c:smooth val="0"/>
          <c:extLst>
            <c:ext xmlns:c16="http://schemas.microsoft.com/office/drawing/2014/chart" uri="{C3380CC4-5D6E-409C-BE32-E72D297353CC}">
              <c16:uniqueId val="{00000001-22A0-49AC-A221-C608E1E46D46}"/>
            </c:ext>
          </c:extLst>
        </c:ser>
        <c:ser>
          <c:idx val="7"/>
          <c:order val="9"/>
          <c:tx>
            <c:strRef>
              <c:f>'10.2'!$A$15</c:f>
              <c:strCache>
                <c:ptCount val="1"/>
                <c:pt idx="0">
                  <c:v>Dodávky tepla 2021</c:v>
                </c:pt>
              </c:strCache>
            </c:strRef>
          </c:tx>
          <c:marker>
            <c:symbol val="none"/>
          </c:marker>
          <c:val>
            <c:numRef>
              <c:f>'10.2'!$B$15:$G$15</c:f>
              <c:numCache>
                <c:formatCode>#\ ##0.0</c:formatCode>
                <c:ptCount val="6"/>
                <c:pt idx="0">
                  <c:v>12867.181557999997</c:v>
                </c:pt>
                <c:pt idx="1">
                  <c:v>11913.302939999994</c:v>
                </c:pt>
                <c:pt idx="2">
                  <c:v>10754.211891999999</c:v>
                </c:pt>
                <c:pt idx="3">
                  <c:v>8509.3632352438271</c:v>
                </c:pt>
                <c:pt idx="4">
                  <c:v>5922.9211488555538</c:v>
                </c:pt>
                <c:pt idx="5">
                  <c:v>3133.1624795508451</c:v>
                </c:pt>
              </c:numCache>
            </c:numRef>
          </c:val>
          <c:smooth val="0"/>
          <c:extLst>
            <c:ext xmlns:c16="http://schemas.microsoft.com/office/drawing/2014/chart" uri="{C3380CC4-5D6E-409C-BE32-E72D297353CC}">
              <c16:uniqueId val="{00000001-37A6-4E52-A703-52CEB34A6552}"/>
            </c:ext>
          </c:extLst>
        </c:ser>
        <c:dLbls>
          <c:showLegendKey val="0"/>
          <c:showVal val="0"/>
          <c:showCatName val="0"/>
          <c:showSerName val="0"/>
          <c:showPercent val="0"/>
          <c:showBubbleSize val="0"/>
        </c:dLbls>
        <c:smooth val="0"/>
        <c:axId val="169333888"/>
        <c:axId val="169335424"/>
      </c:lineChart>
      <c:catAx>
        <c:axId val="169333888"/>
        <c:scaling>
          <c:orientation val="minMax"/>
        </c:scaling>
        <c:delete val="0"/>
        <c:axPos val="b"/>
        <c:numFmt formatCode="General" sourceLinked="0"/>
        <c:majorTickMark val="none"/>
        <c:minorTickMark val="none"/>
        <c:tickLblPos val="nextTo"/>
        <c:txPr>
          <a:bodyPr/>
          <a:lstStyle/>
          <a:p>
            <a:pPr>
              <a:defRPr sz="900"/>
            </a:pPr>
            <a:endParaRPr lang="cs-CZ"/>
          </a:p>
        </c:txPr>
        <c:crossAx val="169335424"/>
        <c:crosses val="autoZero"/>
        <c:auto val="1"/>
        <c:lblAlgn val="ctr"/>
        <c:lblOffset val="100"/>
        <c:noMultiLvlLbl val="0"/>
      </c:catAx>
      <c:valAx>
        <c:axId val="16933542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9333888"/>
        <c:crosses val="autoZero"/>
        <c:crossBetween val="between"/>
      </c:valAx>
    </c:plotArea>
    <c:legend>
      <c:legendPos val="b"/>
      <c:layout>
        <c:manualLayout>
          <c:xMode val="edge"/>
          <c:yMode val="edge"/>
          <c:x val="0"/>
          <c:y val="0.79408570541593926"/>
          <c:w val="0.99586683074369009"/>
          <c:h val="0.20591417138806897"/>
        </c:manualLayout>
      </c:layout>
      <c:overlay val="0"/>
      <c:txPr>
        <a:bodyPr/>
        <a:lstStyle/>
        <a:p>
          <a:pPr>
            <a:defRPr sz="10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Meziroční změna </a:t>
            </a:r>
            <a:r>
              <a:rPr lang="en-US" sz="1000"/>
              <a:t>[</a:t>
            </a:r>
            <a:r>
              <a:rPr lang="cs-CZ" sz="1000"/>
              <a:t>TJ</a:t>
            </a:r>
            <a:r>
              <a:rPr lang="en-US" sz="1000"/>
              <a:t>]</a:t>
            </a:r>
            <a:endParaRPr lang="cs-CZ" sz="1000"/>
          </a:p>
        </c:rich>
      </c:tx>
      <c:overlay val="0"/>
    </c:title>
    <c:autoTitleDeleted val="0"/>
    <c:plotArea>
      <c:layout/>
      <c:barChart>
        <c:barDir val="col"/>
        <c:grouping val="clustered"/>
        <c:varyColors val="0"/>
        <c:ser>
          <c:idx val="0"/>
          <c:order val="0"/>
          <c:tx>
            <c:strRef>
              <c:f>'10.2'!$A$10</c:f>
              <c:strCache>
                <c:ptCount val="1"/>
                <c:pt idx="0">
                  <c:v>Meziroční změna-výroba tepla brutto</c:v>
                </c:pt>
              </c:strCache>
            </c:strRef>
          </c:tx>
          <c:invertIfNegative val="0"/>
          <c:val>
            <c:numRef>
              <c:f>'10.2'!$B$10:$M$10</c:f>
              <c:numCache>
                <c:formatCode>0.0%</c:formatCode>
                <c:ptCount val="12"/>
                <c:pt idx="0">
                  <c:v>-1.916169032095839E-2</c:v>
                </c:pt>
                <c:pt idx="1">
                  <c:v>8.372541288501345E-2</c:v>
                </c:pt>
                <c:pt idx="2">
                  <c:v>4.1462068924168732E-2</c:v>
                </c:pt>
                <c:pt idx="3">
                  <c:v>0.17584565466357494</c:v>
                </c:pt>
                <c:pt idx="4">
                  <c:v>5.6995725624534678E-2</c:v>
                </c:pt>
                <c:pt idx="5">
                  <c:v>-7.7450354817984388E-2</c:v>
                </c:pt>
                <c:pt idx="6">
                  <c:v>-6.9574836090020603E-2</c:v>
                </c:pt>
                <c:pt idx="7">
                  <c:v>1.8809489050615181E-2</c:v>
                </c:pt>
                <c:pt idx="8">
                  <c:v>7.6262893625809415E-3</c:v>
                </c:pt>
              </c:numCache>
            </c:numRef>
          </c:val>
          <c:extLst>
            <c:ext xmlns:c16="http://schemas.microsoft.com/office/drawing/2014/chart" uri="{C3380CC4-5D6E-409C-BE32-E72D297353CC}">
              <c16:uniqueId val="{00000000-DD71-4267-BCC9-0ED9F1BA0328}"/>
            </c:ext>
          </c:extLst>
        </c:ser>
        <c:ser>
          <c:idx val="1"/>
          <c:order val="1"/>
          <c:tx>
            <c:strRef>
              <c:f>'10.2'!$A$17</c:f>
              <c:strCache>
                <c:ptCount val="1"/>
                <c:pt idx="0">
                  <c:v>Meziroční změna-dodávky tepla</c:v>
                </c:pt>
              </c:strCache>
            </c:strRef>
          </c:tx>
          <c:invertIfNegative val="0"/>
          <c:val>
            <c:numRef>
              <c:f>'10.2'!$B$17:$M$17</c:f>
              <c:numCache>
                <c:formatCode>0.0%</c:formatCode>
                <c:ptCount val="12"/>
                <c:pt idx="0">
                  <c:v>3.0032985536835822E-3</c:v>
                </c:pt>
                <c:pt idx="1">
                  <c:v>0.16447114644187658</c:v>
                </c:pt>
                <c:pt idx="2">
                  <c:v>9.6067016928057622E-2</c:v>
                </c:pt>
                <c:pt idx="3">
                  <c:v>0.34052335569597453</c:v>
                </c:pt>
                <c:pt idx="4">
                  <c:v>0.13113011495200638</c:v>
                </c:pt>
                <c:pt idx="5">
                  <c:v>-3.1430956669674721E-2</c:v>
                </c:pt>
                <c:pt idx="6">
                  <c:v>-8.4831099901194848E-2</c:v>
                </c:pt>
                <c:pt idx="7">
                  <c:v>1.645093691816207E-2</c:v>
                </c:pt>
                <c:pt idx="8">
                  <c:v>3.9657399992108711E-2</c:v>
                </c:pt>
              </c:numCache>
            </c:numRef>
          </c:val>
          <c:extLst>
            <c:ext xmlns:c16="http://schemas.microsoft.com/office/drawing/2014/chart" uri="{C3380CC4-5D6E-409C-BE32-E72D297353CC}">
              <c16:uniqueId val="{00000001-DD71-4267-BCC9-0ED9F1BA0328}"/>
            </c:ext>
          </c:extLst>
        </c:ser>
        <c:dLbls>
          <c:showLegendKey val="0"/>
          <c:showVal val="0"/>
          <c:showCatName val="0"/>
          <c:showSerName val="0"/>
          <c:showPercent val="0"/>
          <c:showBubbleSize val="0"/>
        </c:dLbls>
        <c:gapWidth val="100"/>
        <c:overlap val="-10"/>
        <c:axId val="144605568"/>
        <c:axId val="144607104"/>
      </c:barChart>
      <c:catAx>
        <c:axId val="144605568"/>
        <c:scaling>
          <c:orientation val="minMax"/>
        </c:scaling>
        <c:delete val="0"/>
        <c:axPos val="b"/>
        <c:numFmt formatCode="General" sourceLinked="1"/>
        <c:majorTickMark val="none"/>
        <c:minorTickMark val="none"/>
        <c:tickLblPos val="low"/>
        <c:txPr>
          <a:bodyPr/>
          <a:lstStyle/>
          <a:p>
            <a:pPr>
              <a:defRPr sz="900"/>
            </a:pPr>
            <a:endParaRPr lang="cs-CZ"/>
          </a:p>
        </c:txPr>
        <c:crossAx val="144607104"/>
        <c:crosses val="autoZero"/>
        <c:auto val="1"/>
        <c:lblAlgn val="ctr"/>
        <c:lblOffset val="100"/>
        <c:noMultiLvlLbl val="0"/>
      </c:catAx>
      <c:valAx>
        <c:axId val="1446071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4605568"/>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 průmysl </a:t>
            </a:r>
            <a:r>
              <a:rPr lang="en-US" sz="1000"/>
              <a:t>[</a:t>
            </a:r>
            <a:r>
              <a:rPr lang="cs-CZ" sz="1000"/>
              <a:t>TJ</a:t>
            </a:r>
            <a:r>
              <a:rPr lang="en-US" sz="1000"/>
              <a:t>]</a:t>
            </a:r>
            <a:endParaRPr lang="cs-CZ" sz="1000"/>
          </a:p>
        </c:rich>
      </c:tx>
      <c:layout>
        <c:manualLayout>
          <c:xMode val="edge"/>
          <c:yMode val="edge"/>
          <c:x val="0.33065173519976671"/>
          <c:y val="0"/>
        </c:manualLayout>
      </c:layout>
      <c:overlay val="0"/>
    </c:title>
    <c:autoTitleDeleted val="0"/>
    <c:plotArea>
      <c:layout/>
      <c:barChart>
        <c:barDir val="col"/>
        <c:grouping val="clustered"/>
        <c:varyColors val="0"/>
        <c:ser>
          <c:idx val="2"/>
          <c:order val="0"/>
          <c:tx>
            <c:strRef>
              <c:f>'10.4'!$H$4</c:f>
              <c:strCache>
                <c:ptCount val="1"/>
                <c:pt idx="0">
                  <c:v>2019</c:v>
                </c:pt>
              </c:strCache>
            </c:strRef>
          </c:tx>
          <c:spPr>
            <a:solidFill>
              <a:schemeClr val="bg1">
                <a:lumMod val="85000"/>
              </a:schemeClr>
            </a:solidFill>
          </c:spPr>
          <c:invertIfNegative val="0"/>
          <c:cat>
            <c:strRef>
              <c:f>'10.4'!$B$3:$E$3</c:f>
              <c:strCache>
                <c:ptCount val="4"/>
                <c:pt idx="0">
                  <c:v>I. čtvrtletí</c:v>
                </c:pt>
                <c:pt idx="1">
                  <c:v>II. čtvrtletí</c:v>
                </c:pt>
                <c:pt idx="2">
                  <c:v>III. čtvrtletí</c:v>
                </c:pt>
                <c:pt idx="3">
                  <c:v>IV. čtvrtletí</c:v>
                </c:pt>
              </c:strCache>
            </c:strRef>
          </c:cat>
          <c:val>
            <c:numRef>
              <c:f>'10.4'!$B$4:$E$4</c:f>
              <c:numCache>
                <c:formatCode>#\ ##0.0</c:formatCode>
                <c:ptCount val="4"/>
                <c:pt idx="0">
                  <c:v>7671.9</c:v>
                </c:pt>
                <c:pt idx="1">
                  <c:v>4634</c:v>
                </c:pt>
                <c:pt idx="2">
                  <c:v>3745.8</c:v>
                </c:pt>
                <c:pt idx="3">
                  <c:v>6136.4</c:v>
                </c:pt>
              </c:numCache>
            </c:numRef>
          </c:val>
          <c:extLst>
            <c:ext xmlns:c16="http://schemas.microsoft.com/office/drawing/2014/chart" uri="{C3380CC4-5D6E-409C-BE32-E72D297353CC}">
              <c16:uniqueId val="{00000002-60D1-4FA4-8A90-31289B13B312}"/>
            </c:ext>
          </c:extLst>
        </c:ser>
        <c:ser>
          <c:idx val="0"/>
          <c:order val="1"/>
          <c:tx>
            <c:v>2020</c:v>
          </c:tx>
          <c:spPr>
            <a:solidFill>
              <a:schemeClr val="bg1">
                <a:lumMod val="75000"/>
              </a:schemeClr>
            </a:solidFill>
          </c:spPr>
          <c:invertIfNegative val="0"/>
          <c:val>
            <c:numRef>
              <c:f>'10.4'!$B$5:$E$5</c:f>
              <c:numCache>
                <c:formatCode>#\ ##0.0</c:formatCode>
                <c:ptCount val="4"/>
                <c:pt idx="0">
                  <c:v>7021.2371049999983</c:v>
                </c:pt>
                <c:pt idx="1">
                  <c:v>3965.4027319999996</c:v>
                </c:pt>
                <c:pt idx="2">
                  <c:v>3547.4660890000009</c:v>
                </c:pt>
                <c:pt idx="3">
                  <c:v>6203.9500329999992</c:v>
                </c:pt>
              </c:numCache>
            </c:numRef>
          </c:val>
          <c:extLst>
            <c:ext xmlns:c16="http://schemas.microsoft.com/office/drawing/2014/chart" uri="{C3380CC4-5D6E-409C-BE32-E72D297353CC}">
              <c16:uniqueId val="{00000000-EF24-479A-84D9-E1DD6EC0E891}"/>
            </c:ext>
          </c:extLst>
        </c:ser>
        <c:ser>
          <c:idx val="3"/>
          <c:order val="2"/>
          <c:tx>
            <c:v>2021</c:v>
          </c:tx>
          <c:spPr>
            <a:solidFill>
              <a:schemeClr val="accent1"/>
            </a:solidFill>
          </c:spPr>
          <c:invertIfNegative val="0"/>
          <c:val>
            <c:numRef>
              <c:f>'10.4'!$B$6:$E$6</c:f>
              <c:numCache>
                <c:formatCode>#\ ##0.0</c:formatCode>
                <c:ptCount val="4"/>
                <c:pt idx="0">
                  <c:v>7652.5685219999996</c:v>
                </c:pt>
                <c:pt idx="1">
                  <c:v>4592.0699859999995</c:v>
                </c:pt>
                <c:pt idx="2">
                  <c:v>3427.8788380000001</c:v>
                </c:pt>
                <c:pt idx="3">
                  <c:v>0</c:v>
                </c:pt>
              </c:numCache>
            </c:numRef>
          </c:val>
          <c:extLst>
            <c:ext xmlns:c16="http://schemas.microsoft.com/office/drawing/2014/chart" uri="{C3380CC4-5D6E-409C-BE32-E72D297353CC}">
              <c16:uniqueId val="{00000000-AD4D-4B90-8BAF-751997C9F66C}"/>
            </c:ext>
          </c:extLst>
        </c:ser>
        <c:dLbls>
          <c:showLegendKey val="0"/>
          <c:showVal val="0"/>
          <c:showCatName val="0"/>
          <c:showSerName val="0"/>
          <c:showPercent val="0"/>
          <c:showBubbleSize val="0"/>
        </c:dLbls>
        <c:gapWidth val="100"/>
        <c:overlap val="-10"/>
        <c:axId val="144700544"/>
        <c:axId val="144702080"/>
      </c:barChart>
      <c:catAx>
        <c:axId val="144700544"/>
        <c:scaling>
          <c:orientation val="minMax"/>
        </c:scaling>
        <c:delete val="0"/>
        <c:axPos val="b"/>
        <c:numFmt formatCode="General" sourceLinked="1"/>
        <c:majorTickMark val="none"/>
        <c:minorTickMark val="none"/>
        <c:tickLblPos val="low"/>
        <c:txPr>
          <a:bodyPr/>
          <a:lstStyle/>
          <a:p>
            <a:pPr>
              <a:defRPr sz="900"/>
            </a:pPr>
            <a:endParaRPr lang="cs-CZ"/>
          </a:p>
        </c:txPr>
        <c:crossAx val="144702080"/>
        <c:crosses val="autoZero"/>
        <c:auto val="1"/>
        <c:lblAlgn val="ctr"/>
        <c:lblOffset val="100"/>
        <c:noMultiLvlLbl val="0"/>
      </c:catAx>
      <c:valAx>
        <c:axId val="1447020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4700544"/>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 domácnosti </a:t>
            </a:r>
            <a:r>
              <a:rPr lang="en-US" sz="1000"/>
              <a:t>[</a:t>
            </a:r>
            <a:r>
              <a:rPr lang="cs-CZ" sz="1000"/>
              <a:t>TJ</a:t>
            </a:r>
            <a:r>
              <a:rPr lang="en-US" sz="1000"/>
              <a:t>]</a:t>
            </a:r>
            <a:endParaRPr lang="cs-CZ" sz="1000"/>
          </a:p>
        </c:rich>
      </c:tx>
      <c:layout>
        <c:manualLayout>
          <c:xMode val="edge"/>
          <c:yMode val="edge"/>
          <c:x val="0.33065173519976671"/>
          <c:y val="0"/>
        </c:manualLayout>
      </c:layout>
      <c:overlay val="0"/>
    </c:title>
    <c:autoTitleDeleted val="0"/>
    <c:plotArea>
      <c:layout/>
      <c:barChart>
        <c:barDir val="col"/>
        <c:grouping val="clustered"/>
        <c:varyColors val="0"/>
        <c:ser>
          <c:idx val="2"/>
          <c:order val="0"/>
          <c:tx>
            <c:strRef>
              <c:f>'10.4'!$H$4</c:f>
              <c:strCache>
                <c:ptCount val="1"/>
                <c:pt idx="0">
                  <c:v>2019</c:v>
                </c:pt>
              </c:strCache>
            </c:strRef>
          </c:tx>
          <c:spPr>
            <a:solidFill>
              <a:schemeClr val="bg1">
                <a:lumMod val="85000"/>
              </a:schemeClr>
            </a:solidFill>
          </c:spPr>
          <c:invertIfNegative val="0"/>
          <c:cat>
            <c:strRef>
              <c:f>'10.4'!$B$3:$E$3</c:f>
              <c:strCache>
                <c:ptCount val="4"/>
                <c:pt idx="0">
                  <c:v>I. čtvrtletí</c:v>
                </c:pt>
                <c:pt idx="1">
                  <c:v>II. čtvrtletí</c:v>
                </c:pt>
                <c:pt idx="2">
                  <c:v>III. čtvrtletí</c:v>
                </c:pt>
                <c:pt idx="3">
                  <c:v>IV. čtvrtletí</c:v>
                </c:pt>
              </c:strCache>
            </c:strRef>
          </c:cat>
          <c:val>
            <c:numRef>
              <c:f>'10.4'!$B$12:$E$12</c:f>
              <c:numCache>
                <c:formatCode>#\ ##0.0</c:formatCode>
                <c:ptCount val="4"/>
                <c:pt idx="0">
                  <c:v>14014.6</c:v>
                </c:pt>
                <c:pt idx="1">
                  <c:v>5662.6</c:v>
                </c:pt>
                <c:pt idx="2">
                  <c:v>3089.8</c:v>
                </c:pt>
                <c:pt idx="3">
                  <c:v>11079.3</c:v>
                </c:pt>
              </c:numCache>
            </c:numRef>
          </c:val>
          <c:extLst>
            <c:ext xmlns:c16="http://schemas.microsoft.com/office/drawing/2014/chart" uri="{C3380CC4-5D6E-409C-BE32-E72D297353CC}">
              <c16:uniqueId val="{00000002-60D1-4FA4-8A90-31289B13B312}"/>
            </c:ext>
          </c:extLst>
        </c:ser>
        <c:ser>
          <c:idx val="0"/>
          <c:order val="1"/>
          <c:tx>
            <c:v>2020</c:v>
          </c:tx>
          <c:spPr>
            <a:solidFill>
              <a:schemeClr val="bg1">
                <a:lumMod val="75000"/>
              </a:schemeClr>
            </a:solidFill>
          </c:spPr>
          <c:invertIfNegative val="0"/>
          <c:val>
            <c:numRef>
              <c:f>'10.4'!$B$13:$E$13</c:f>
              <c:numCache>
                <c:formatCode>#\ ##0.0</c:formatCode>
                <c:ptCount val="4"/>
                <c:pt idx="0">
                  <c:v>13365.702517027044</c:v>
                </c:pt>
                <c:pt idx="1">
                  <c:v>5557.4149748755744</c:v>
                </c:pt>
                <c:pt idx="2">
                  <c:v>2881.1293208541133</c:v>
                </c:pt>
                <c:pt idx="3">
                  <c:v>11704.285397282179</c:v>
                </c:pt>
              </c:numCache>
            </c:numRef>
          </c:val>
          <c:extLst>
            <c:ext xmlns:c16="http://schemas.microsoft.com/office/drawing/2014/chart" uri="{C3380CC4-5D6E-409C-BE32-E72D297353CC}">
              <c16:uniqueId val="{00000000-D7AA-4F75-B0B1-A5673BDAD7E5}"/>
            </c:ext>
          </c:extLst>
        </c:ser>
        <c:ser>
          <c:idx val="3"/>
          <c:order val="2"/>
          <c:tx>
            <c:v>2021</c:v>
          </c:tx>
          <c:spPr>
            <a:solidFill>
              <a:schemeClr val="accent6"/>
            </a:solidFill>
          </c:spPr>
          <c:invertIfNegative val="0"/>
          <c:val>
            <c:numRef>
              <c:f>'10.4'!$B$14:$E$14</c:f>
              <c:numCache>
                <c:formatCode>#\ ##0.0</c:formatCode>
                <c:ptCount val="4"/>
                <c:pt idx="0">
                  <c:v>14349.962101999994</c:v>
                </c:pt>
                <c:pt idx="1">
                  <c:v>6789.8321149999974</c:v>
                </c:pt>
                <c:pt idx="2">
                  <c:v>2995.0154320000001</c:v>
                </c:pt>
                <c:pt idx="3">
                  <c:v>0</c:v>
                </c:pt>
              </c:numCache>
            </c:numRef>
          </c:val>
          <c:extLst>
            <c:ext xmlns:c16="http://schemas.microsoft.com/office/drawing/2014/chart" uri="{C3380CC4-5D6E-409C-BE32-E72D297353CC}">
              <c16:uniqueId val="{00000000-AD4D-4B90-8BAF-751997C9F66C}"/>
            </c:ext>
          </c:extLst>
        </c:ser>
        <c:dLbls>
          <c:showLegendKey val="0"/>
          <c:showVal val="0"/>
          <c:showCatName val="0"/>
          <c:showSerName val="0"/>
          <c:showPercent val="0"/>
          <c:showBubbleSize val="0"/>
        </c:dLbls>
        <c:gapWidth val="100"/>
        <c:overlap val="-10"/>
        <c:axId val="167409152"/>
        <c:axId val="167410688"/>
      </c:barChart>
      <c:catAx>
        <c:axId val="167409152"/>
        <c:scaling>
          <c:orientation val="minMax"/>
        </c:scaling>
        <c:delete val="0"/>
        <c:axPos val="b"/>
        <c:numFmt formatCode="General" sourceLinked="1"/>
        <c:majorTickMark val="none"/>
        <c:minorTickMark val="none"/>
        <c:tickLblPos val="low"/>
        <c:txPr>
          <a:bodyPr/>
          <a:lstStyle/>
          <a:p>
            <a:pPr>
              <a:defRPr sz="900"/>
            </a:pPr>
            <a:endParaRPr lang="cs-CZ"/>
          </a:p>
        </c:txPr>
        <c:crossAx val="167410688"/>
        <c:crosses val="autoZero"/>
        <c:auto val="1"/>
        <c:lblAlgn val="ctr"/>
        <c:lblOffset val="100"/>
        <c:noMultiLvlLbl val="0"/>
      </c:catAx>
      <c:valAx>
        <c:axId val="1674106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7409152"/>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 obchod, služby, školství, zdravotnictví </a:t>
            </a:r>
            <a:r>
              <a:rPr lang="en-US" sz="1000"/>
              <a:t>[</a:t>
            </a:r>
            <a:r>
              <a:rPr lang="cs-CZ" sz="1000"/>
              <a:t>TJ</a:t>
            </a:r>
            <a:r>
              <a:rPr lang="en-US" sz="1000"/>
              <a:t>]</a:t>
            </a:r>
            <a:endParaRPr lang="cs-CZ" sz="1000"/>
          </a:p>
        </c:rich>
      </c:tx>
      <c:layout>
        <c:manualLayout>
          <c:xMode val="edge"/>
          <c:yMode val="edge"/>
          <c:x val="0.16177060185185185"/>
          <c:y val="0"/>
        </c:manualLayout>
      </c:layout>
      <c:overlay val="0"/>
    </c:title>
    <c:autoTitleDeleted val="0"/>
    <c:plotArea>
      <c:layout/>
      <c:barChart>
        <c:barDir val="col"/>
        <c:grouping val="clustered"/>
        <c:varyColors val="0"/>
        <c:ser>
          <c:idx val="2"/>
          <c:order val="0"/>
          <c:tx>
            <c:strRef>
              <c:f>'10.4'!$H$4</c:f>
              <c:strCache>
                <c:ptCount val="1"/>
                <c:pt idx="0">
                  <c:v>2019</c:v>
                </c:pt>
              </c:strCache>
            </c:strRef>
          </c:tx>
          <c:spPr>
            <a:solidFill>
              <a:schemeClr val="bg1">
                <a:lumMod val="85000"/>
              </a:schemeClr>
            </a:solidFill>
          </c:spPr>
          <c:invertIfNegative val="0"/>
          <c:cat>
            <c:strRef>
              <c:f>'10.4'!$B$3:$E$3</c:f>
              <c:strCache>
                <c:ptCount val="4"/>
                <c:pt idx="0">
                  <c:v>I. čtvrtletí</c:v>
                </c:pt>
                <c:pt idx="1">
                  <c:v>II. čtvrtletí</c:v>
                </c:pt>
                <c:pt idx="2">
                  <c:v>III. čtvrtletí</c:v>
                </c:pt>
                <c:pt idx="3">
                  <c:v>IV. čtvrtletí</c:v>
                </c:pt>
              </c:strCache>
            </c:strRef>
          </c:cat>
          <c:val>
            <c:numRef>
              <c:f>'10.4'!$B$20:$E$20</c:f>
              <c:numCache>
                <c:formatCode>#\ ##0.0</c:formatCode>
                <c:ptCount val="4"/>
                <c:pt idx="0">
                  <c:v>8000.2</c:v>
                </c:pt>
                <c:pt idx="1">
                  <c:v>2947.7</c:v>
                </c:pt>
                <c:pt idx="2">
                  <c:v>1374.9</c:v>
                </c:pt>
                <c:pt idx="3">
                  <c:v>6345.3</c:v>
                </c:pt>
              </c:numCache>
            </c:numRef>
          </c:val>
          <c:extLst>
            <c:ext xmlns:c16="http://schemas.microsoft.com/office/drawing/2014/chart" uri="{C3380CC4-5D6E-409C-BE32-E72D297353CC}">
              <c16:uniqueId val="{00000002-60D1-4FA4-8A90-31289B13B312}"/>
            </c:ext>
          </c:extLst>
        </c:ser>
        <c:ser>
          <c:idx val="0"/>
          <c:order val="1"/>
          <c:tx>
            <c:v>2020</c:v>
          </c:tx>
          <c:spPr>
            <a:solidFill>
              <a:schemeClr val="bg1">
                <a:lumMod val="75000"/>
              </a:schemeClr>
            </a:solidFill>
          </c:spPr>
          <c:invertIfNegative val="0"/>
          <c:val>
            <c:numRef>
              <c:f>'10.4'!$B$21:$E$21</c:f>
              <c:numCache>
                <c:formatCode>#\ ##0.0</c:formatCode>
                <c:ptCount val="4"/>
                <c:pt idx="0">
                  <c:v>7761.4412209729589</c:v>
                </c:pt>
                <c:pt idx="1">
                  <c:v>2666.4454051244275</c:v>
                </c:pt>
                <c:pt idx="2">
                  <c:v>1502.5578261458868</c:v>
                </c:pt>
                <c:pt idx="3">
                  <c:v>6727.5190452424795</c:v>
                </c:pt>
              </c:numCache>
            </c:numRef>
          </c:val>
          <c:extLst>
            <c:ext xmlns:c16="http://schemas.microsoft.com/office/drawing/2014/chart" uri="{C3380CC4-5D6E-409C-BE32-E72D297353CC}">
              <c16:uniqueId val="{00000000-C108-4319-ACEA-02EDFB634E46}"/>
            </c:ext>
          </c:extLst>
        </c:ser>
        <c:ser>
          <c:idx val="3"/>
          <c:order val="2"/>
          <c:tx>
            <c:v>2021</c:v>
          </c:tx>
          <c:spPr>
            <a:solidFill>
              <a:schemeClr val="tx2">
                <a:lumMod val="40000"/>
                <a:lumOff val="60000"/>
              </a:schemeClr>
            </a:solidFill>
          </c:spPr>
          <c:invertIfNegative val="0"/>
          <c:val>
            <c:numRef>
              <c:f>'10.4'!$B$22:$E$22</c:f>
              <c:numCache>
                <c:formatCode>#\ ##0.0</c:formatCode>
                <c:ptCount val="4"/>
                <c:pt idx="0">
                  <c:v>8790.6184229999981</c:v>
                </c:pt>
                <c:pt idx="1">
                  <c:v>3282.9027749999991</c:v>
                </c:pt>
                <c:pt idx="2">
                  <c:v>1295.4769450000001</c:v>
                </c:pt>
                <c:pt idx="3">
                  <c:v>0</c:v>
                </c:pt>
              </c:numCache>
            </c:numRef>
          </c:val>
          <c:extLst>
            <c:ext xmlns:c16="http://schemas.microsoft.com/office/drawing/2014/chart" uri="{C3380CC4-5D6E-409C-BE32-E72D297353CC}">
              <c16:uniqueId val="{00000000-AD4D-4B90-8BAF-751997C9F66C}"/>
            </c:ext>
          </c:extLst>
        </c:ser>
        <c:dLbls>
          <c:showLegendKey val="0"/>
          <c:showVal val="0"/>
          <c:showCatName val="0"/>
          <c:showSerName val="0"/>
          <c:showPercent val="0"/>
          <c:showBubbleSize val="0"/>
        </c:dLbls>
        <c:gapWidth val="100"/>
        <c:overlap val="-10"/>
        <c:axId val="169424768"/>
        <c:axId val="169426304"/>
      </c:barChart>
      <c:catAx>
        <c:axId val="169424768"/>
        <c:scaling>
          <c:orientation val="minMax"/>
        </c:scaling>
        <c:delete val="0"/>
        <c:axPos val="b"/>
        <c:numFmt formatCode="General" sourceLinked="1"/>
        <c:majorTickMark val="none"/>
        <c:minorTickMark val="none"/>
        <c:tickLblPos val="low"/>
        <c:txPr>
          <a:bodyPr/>
          <a:lstStyle/>
          <a:p>
            <a:pPr>
              <a:defRPr sz="900"/>
            </a:pPr>
            <a:endParaRPr lang="cs-CZ"/>
          </a:p>
        </c:txPr>
        <c:crossAx val="169426304"/>
        <c:crosses val="autoZero"/>
        <c:auto val="1"/>
        <c:lblAlgn val="ctr"/>
        <c:lblOffset val="100"/>
        <c:noMultiLvlLbl val="0"/>
      </c:catAx>
      <c:valAx>
        <c:axId val="1694263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9424768"/>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EA62-4EB1-9E4A-78A9349EE9A2}"/>
            </c:ext>
          </c:extLst>
        </c:ser>
        <c:ser>
          <c:idx val="1"/>
          <c:order val="1"/>
          <c:tx>
            <c:strRef>
              <c:f>'4.1'!$O$9</c:f>
              <c:strCache>
                <c:ptCount val="1"/>
              </c:strCache>
            </c:strRef>
          </c:tx>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EA62-4EB1-9E4A-78A9349EE9A2}"/>
            </c:ext>
          </c:extLst>
        </c:ser>
        <c:ser>
          <c:idx val="2"/>
          <c:order val="2"/>
          <c:tx>
            <c:strRef>
              <c:f>'4.1'!$O$10</c:f>
              <c:strCache>
                <c:ptCount val="1"/>
              </c:strCache>
            </c:strRef>
          </c:tx>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EA62-4EB1-9E4A-78A9349EE9A2}"/>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EA62-4EB1-9E4A-78A9349EE9A2}"/>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EA62-4EB1-9E4A-78A9349EE9A2}"/>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EA62-4EB1-9E4A-78A9349EE9A2}"/>
            </c:ext>
          </c:extLst>
        </c:ser>
        <c:ser>
          <c:idx val="6"/>
          <c:order val="6"/>
          <c:tx>
            <c:strRef>
              <c:f>'4.1'!$O$14</c:f>
              <c:strCache>
                <c:ptCount val="1"/>
              </c:strCache>
            </c:strRef>
          </c:tx>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EA62-4EB1-9E4A-78A9349EE9A2}"/>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EA62-4EB1-9E4A-78A9349EE9A2}"/>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EA62-4EB1-9E4A-78A9349EE9A2}"/>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EA62-4EB1-9E4A-78A9349EE9A2}"/>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EA62-4EB1-9E4A-78A9349EE9A2}"/>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EA62-4EB1-9E4A-78A9349EE9A2}"/>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EA62-4EB1-9E4A-78A9349EE9A2}"/>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EA62-4EB1-9E4A-78A9349EE9A2}"/>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EA62-4EB1-9E4A-78A9349EE9A2}"/>
            </c:ext>
          </c:extLst>
        </c:ser>
        <c:ser>
          <c:idx val="15"/>
          <c:order val="15"/>
          <c:tx>
            <c:strRef>
              <c:f>'4.1'!$O$23</c:f>
              <c:strCache>
                <c:ptCount val="1"/>
              </c:strCache>
            </c:strRef>
          </c:tx>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EA62-4EB1-9E4A-78A9349EE9A2}"/>
            </c:ext>
          </c:extLst>
        </c:ser>
        <c:dLbls>
          <c:showLegendKey val="0"/>
          <c:showVal val="0"/>
          <c:showCatName val="0"/>
          <c:showSerName val="0"/>
          <c:showPercent val="0"/>
          <c:showBubbleSize val="0"/>
        </c:dLbls>
        <c:gapWidth val="150"/>
        <c:axId val="170858752"/>
        <c:axId val="170868736"/>
      </c:barChart>
      <c:catAx>
        <c:axId val="170858752"/>
        <c:scaling>
          <c:orientation val="minMax"/>
        </c:scaling>
        <c:delete val="1"/>
        <c:axPos val="b"/>
        <c:numFmt formatCode="General" sourceLinked="1"/>
        <c:majorTickMark val="out"/>
        <c:minorTickMark val="none"/>
        <c:tickLblPos val="nextTo"/>
        <c:crossAx val="170868736"/>
        <c:crosses val="autoZero"/>
        <c:auto val="1"/>
        <c:lblAlgn val="ctr"/>
        <c:lblOffset val="100"/>
        <c:noMultiLvlLbl val="0"/>
      </c:catAx>
      <c:valAx>
        <c:axId val="170868736"/>
        <c:scaling>
          <c:orientation val="minMax"/>
        </c:scaling>
        <c:delete val="1"/>
        <c:axPos val="l"/>
        <c:numFmt formatCode="0.0%" sourceLinked="1"/>
        <c:majorTickMark val="out"/>
        <c:minorTickMark val="none"/>
        <c:tickLblPos val="nextTo"/>
        <c:crossAx val="170858752"/>
        <c:crosses val="autoZero"/>
        <c:crossBetween val="between"/>
      </c:valAx>
      <c:spPr>
        <a:noFill/>
      </c:spPr>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4B55-4F6C-A411-58AA9463942B}"/>
            </c:ext>
          </c:extLst>
        </c:ser>
        <c:ser>
          <c:idx val="1"/>
          <c:order val="1"/>
          <c:tx>
            <c:strRef>
              <c:f>'4.1'!$O$9</c:f>
              <c:strCache>
                <c:ptCount val="1"/>
              </c:strCache>
            </c:strRef>
          </c:tx>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4B55-4F6C-A411-58AA9463942B}"/>
            </c:ext>
          </c:extLst>
        </c:ser>
        <c:ser>
          <c:idx val="2"/>
          <c:order val="2"/>
          <c:tx>
            <c:strRef>
              <c:f>'4.1'!$O$10</c:f>
              <c:strCache>
                <c:ptCount val="1"/>
              </c:strCache>
            </c:strRef>
          </c:tx>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4B55-4F6C-A411-58AA9463942B}"/>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4B55-4F6C-A411-58AA9463942B}"/>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4B55-4F6C-A411-58AA9463942B}"/>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4B55-4F6C-A411-58AA9463942B}"/>
            </c:ext>
          </c:extLst>
        </c:ser>
        <c:ser>
          <c:idx val="6"/>
          <c:order val="6"/>
          <c:tx>
            <c:strRef>
              <c:f>'4.1'!$O$14</c:f>
              <c:strCache>
                <c:ptCount val="1"/>
              </c:strCache>
            </c:strRef>
          </c:tx>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4B55-4F6C-A411-58AA9463942B}"/>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4B55-4F6C-A411-58AA9463942B}"/>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4B55-4F6C-A411-58AA9463942B}"/>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4B55-4F6C-A411-58AA9463942B}"/>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4B55-4F6C-A411-58AA9463942B}"/>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4B55-4F6C-A411-58AA9463942B}"/>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4B55-4F6C-A411-58AA9463942B}"/>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4B55-4F6C-A411-58AA9463942B}"/>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4B55-4F6C-A411-58AA9463942B}"/>
            </c:ext>
          </c:extLst>
        </c:ser>
        <c:ser>
          <c:idx val="15"/>
          <c:order val="15"/>
          <c:tx>
            <c:strRef>
              <c:f>'4.1'!$O$23</c:f>
              <c:strCache>
                <c:ptCount val="1"/>
              </c:strCache>
            </c:strRef>
          </c:tx>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4B55-4F6C-A411-58AA9463942B}"/>
            </c:ext>
          </c:extLst>
        </c:ser>
        <c:dLbls>
          <c:showLegendKey val="0"/>
          <c:showVal val="0"/>
          <c:showCatName val="0"/>
          <c:showSerName val="0"/>
          <c:showPercent val="0"/>
          <c:showBubbleSize val="0"/>
        </c:dLbls>
        <c:gapWidth val="150"/>
        <c:axId val="172054016"/>
        <c:axId val="172055552"/>
      </c:barChart>
      <c:catAx>
        <c:axId val="172054016"/>
        <c:scaling>
          <c:orientation val="minMax"/>
        </c:scaling>
        <c:delete val="1"/>
        <c:axPos val="b"/>
        <c:numFmt formatCode="General" sourceLinked="1"/>
        <c:majorTickMark val="out"/>
        <c:minorTickMark val="none"/>
        <c:tickLblPos val="nextTo"/>
        <c:crossAx val="172055552"/>
        <c:crosses val="autoZero"/>
        <c:auto val="1"/>
        <c:lblAlgn val="ctr"/>
        <c:lblOffset val="100"/>
        <c:noMultiLvlLbl val="0"/>
      </c:catAx>
      <c:valAx>
        <c:axId val="172055552"/>
        <c:scaling>
          <c:orientation val="minMax"/>
        </c:scaling>
        <c:delete val="1"/>
        <c:axPos val="l"/>
        <c:numFmt formatCode="0.0%" sourceLinked="1"/>
        <c:majorTickMark val="out"/>
        <c:minorTickMark val="none"/>
        <c:tickLblPos val="nextTo"/>
        <c:crossAx val="172054016"/>
        <c:crosses val="autoZero"/>
        <c:crossBetween val="between"/>
      </c:valAx>
      <c:spPr>
        <a:noFill/>
      </c:spPr>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CE88-46EC-A25C-1A30C3C67B1D}"/>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CE88-46EC-A25C-1A30C3C67B1D}"/>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CE88-46EC-A25C-1A30C3C67B1D}"/>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CE88-46EC-A25C-1A30C3C67B1D}"/>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CE88-46EC-A25C-1A30C3C67B1D}"/>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CE88-46EC-A25C-1A30C3C67B1D}"/>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CE88-46EC-A25C-1A30C3C67B1D}"/>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CE88-46EC-A25C-1A30C3C67B1D}"/>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CE88-46EC-A25C-1A30C3C67B1D}"/>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CE88-46EC-A25C-1A30C3C67B1D}"/>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CE88-46EC-A25C-1A30C3C67B1D}"/>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CE88-46EC-A25C-1A30C3C67B1D}"/>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CE88-46EC-A25C-1A30C3C67B1D}"/>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CE88-46EC-A25C-1A30C3C67B1D}"/>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CE88-46EC-A25C-1A30C3C67B1D}"/>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CE88-46EC-A25C-1A30C3C67B1D}"/>
            </c:ext>
          </c:extLst>
        </c:ser>
        <c:dLbls>
          <c:showLegendKey val="0"/>
          <c:showVal val="0"/>
          <c:showCatName val="0"/>
          <c:showSerName val="0"/>
          <c:showPercent val="0"/>
          <c:showBubbleSize val="0"/>
        </c:dLbls>
        <c:gapWidth val="150"/>
        <c:axId val="199154304"/>
        <c:axId val="199504256"/>
      </c:barChart>
      <c:catAx>
        <c:axId val="199154304"/>
        <c:scaling>
          <c:orientation val="minMax"/>
        </c:scaling>
        <c:delete val="1"/>
        <c:axPos val="b"/>
        <c:numFmt formatCode="General" sourceLinked="1"/>
        <c:majorTickMark val="out"/>
        <c:minorTickMark val="none"/>
        <c:tickLblPos val="nextTo"/>
        <c:crossAx val="199504256"/>
        <c:crosses val="autoZero"/>
        <c:auto val="1"/>
        <c:lblAlgn val="ctr"/>
        <c:lblOffset val="100"/>
        <c:noMultiLvlLbl val="0"/>
      </c:catAx>
      <c:valAx>
        <c:axId val="199504256"/>
        <c:scaling>
          <c:orientation val="minMax"/>
        </c:scaling>
        <c:delete val="1"/>
        <c:axPos val="l"/>
        <c:numFmt formatCode="0.0%" sourceLinked="1"/>
        <c:majorTickMark val="out"/>
        <c:minorTickMark val="none"/>
        <c:tickLblPos val="nextTo"/>
        <c:crossAx val="19915430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t>Podíl paliv na dodávkách tepla</a:t>
            </a:r>
          </a:p>
        </c:rich>
      </c:tx>
      <c:overlay val="0"/>
    </c:title>
    <c:autoTitleDeleted val="0"/>
    <c:plotArea>
      <c:layout>
        <c:manualLayout>
          <c:layoutTarget val="inner"/>
          <c:xMode val="edge"/>
          <c:yMode val="edge"/>
          <c:x val="0.18930606060606062"/>
          <c:y val="0.16804238258877435"/>
          <c:w val="0.63742323232323228"/>
          <c:h val="0.72285108820160371"/>
        </c:manualLayout>
      </c:layout>
      <c:doughnutChart>
        <c:varyColors val="1"/>
        <c:ser>
          <c:idx val="0"/>
          <c:order val="0"/>
          <c:dPt>
            <c:idx val="0"/>
            <c:bubble3D val="0"/>
            <c:spPr>
              <a:solidFill>
                <a:srgbClr val="9BBB59">
                  <a:lumMod val="75000"/>
                </a:srgbClr>
              </a:solidFill>
            </c:spPr>
            <c:extLst>
              <c:ext xmlns:c16="http://schemas.microsoft.com/office/drawing/2014/chart" uri="{C3380CC4-5D6E-409C-BE32-E72D297353CC}">
                <c16:uniqueId val="{00000001-570A-41FC-B770-3C4F89171EBC}"/>
              </c:ext>
            </c:extLst>
          </c:dPt>
          <c:dPt>
            <c:idx val="1"/>
            <c:bubble3D val="0"/>
            <c:spPr>
              <a:solidFill>
                <a:srgbClr val="EEECE1">
                  <a:lumMod val="50000"/>
                </a:srgbClr>
              </a:solidFill>
            </c:spPr>
            <c:extLst>
              <c:ext xmlns:c16="http://schemas.microsoft.com/office/drawing/2014/chart" uri="{C3380CC4-5D6E-409C-BE32-E72D297353CC}">
                <c16:uniqueId val="{00000003-570A-41FC-B770-3C4F89171EBC}"/>
              </c:ext>
            </c:extLst>
          </c:dPt>
          <c:dPt>
            <c:idx val="2"/>
            <c:bubble3D val="0"/>
            <c:spPr>
              <a:solidFill>
                <a:sysClr val="windowText" lastClr="000000"/>
              </a:solidFill>
            </c:spPr>
            <c:extLst>
              <c:ext xmlns:c16="http://schemas.microsoft.com/office/drawing/2014/chart" uri="{C3380CC4-5D6E-409C-BE32-E72D297353CC}">
                <c16:uniqueId val="{00000005-570A-41FC-B770-3C4F89171EBC}"/>
              </c:ext>
            </c:extLst>
          </c:dPt>
          <c:dPt>
            <c:idx val="6"/>
            <c:bubble3D val="0"/>
            <c:spPr>
              <a:solidFill>
                <a:srgbClr val="6E4932"/>
              </a:solidFill>
            </c:spPr>
            <c:extLst>
              <c:ext xmlns:c16="http://schemas.microsoft.com/office/drawing/2014/chart" uri="{C3380CC4-5D6E-409C-BE32-E72D297353CC}">
                <c16:uniqueId val="{00000007-570A-41FC-B770-3C4F89171EBC}"/>
              </c:ext>
            </c:extLst>
          </c:dPt>
          <c:dPt>
            <c:idx val="15"/>
            <c:bubble3D val="0"/>
            <c:spPr>
              <a:solidFill>
                <a:srgbClr val="EBE600"/>
              </a:solidFill>
            </c:spPr>
            <c:extLst>
              <c:ext xmlns:c16="http://schemas.microsoft.com/office/drawing/2014/chart" uri="{C3380CC4-5D6E-409C-BE32-E72D297353CC}">
                <c16:uniqueId val="{00000009-570A-41FC-B770-3C4F89171EBC}"/>
              </c:ext>
            </c:extLst>
          </c:dPt>
          <c:dLbls>
            <c:dLbl>
              <c:idx val="1"/>
              <c:layout>
                <c:manualLayout>
                  <c:x val="9.9419191919191921E-2"/>
                  <c:y val="-0.12503840196204979"/>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70A-41FC-B770-3C4F89171EBC}"/>
                </c:ext>
              </c:extLst>
            </c:dLbl>
            <c:dLbl>
              <c:idx val="2"/>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570A-41FC-B770-3C4F89171EBC}"/>
                </c:ext>
              </c:extLst>
            </c:dLbl>
            <c:dLbl>
              <c:idx val="3"/>
              <c:delete val="1"/>
              <c:extLst>
                <c:ext xmlns:c15="http://schemas.microsoft.com/office/drawing/2012/chart" uri="{CE6537A1-D6FC-4f65-9D91-7224C49458BB}"/>
                <c:ext xmlns:c16="http://schemas.microsoft.com/office/drawing/2014/chart" uri="{C3380CC4-5D6E-409C-BE32-E72D297353CC}">
                  <c16:uniqueId val="{0000000A-570A-41FC-B770-3C4F89171EBC}"/>
                </c:ext>
              </c:extLst>
            </c:dLbl>
            <c:dLbl>
              <c:idx val="4"/>
              <c:delete val="1"/>
              <c:extLst>
                <c:ext xmlns:c15="http://schemas.microsoft.com/office/drawing/2012/chart" uri="{CE6537A1-D6FC-4f65-9D91-7224C49458BB}"/>
                <c:ext xmlns:c16="http://schemas.microsoft.com/office/drawing/2014/chart" uri="{C3380CC4-5D6E-409C-BE32-E72D297353CC}">
                  <c16:uniqueId val="{0000000B-570A-41FC-B770-3C4F89171EBC}"/>
                </c:ext>
              </c:extLst>
            </c:dLbl>
            <c:dLbl>
              <c:idx val="5"/>
              <c:delete val="1"/>
              <c:extLst>
                <c:ext xmlns:c15="http://schemas.microsoft.com/office/drawing/2012/chart" uri="{CE6537A1-D6FC-4f65-9D91-7224C49458BB}"/>
                <c:ext xmlns:c16="http://schemas.microsoft.com/office/drawing/2014/chart" uri="{C3380CC4-5D6E-409C-BE32-E72D297353CC}">
                  <c16:uniqueId val="{0000000C-570A-41FC-B770-3C4F89171EBC}"/>
                </c:ext>
              </c:extLst>
            </c:dLbl>
            <c:dLbl>
              <c:idx val="6"/>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570A-41FC-B770-3C4F89171EBC}"/>
                </c:ext>
              </c:extLst>
            </c:dLbl>
            <c:dLbl>
              <c:idx val="7"/>
              <c:layout>
                <c:manualLayout>
                  <c:x val="-9.3005050505050535E-2"/>
                  <c:y val="0.16046501871692267"/>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70A-41FC-B770-3C4F89171EBC}"/>
                </c:ext>
              </c:extLst>
            </c:dLbl>
            <c:dLbl>
              <c:idx val="8"/>
              <c:delete val="1"/>
              <c:extLst>
                <c:ext xmlns:c15="http://schemas.microsoft.com/office/drawing/2012/chart" uri="{CE6537A1-D6FC-4f65-9D91-7224C49458BB}"/>
                <c:ext xmlns:c16="http://schemas.microsoft.com/office/drawing/2014/chart" uri="{C3380CC4-5D6E-409C-BE32-E72D297353CC}">
                  <c16:uniqueId val="{0000000E-570A-41FC-B770-3C4F89171EBC}"/>
                </c:ext>
              </c:extLst>
            </c:dLbl>
            <c:dLbl>
              <c:idx val="9"/>
              <c:layout>
                <c:manualLayout>
                  <c:x val="-0.13148989898989899"/>
                  <c:y val="0.1106554149993545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570A-41FC-B770-3C4F89171EBC}"/>
                </c:ext>
              </c:extLst>
            </c:dLbl>
            <c:dLbl>
              <c:idx val="10"/>
              <c:layout>
                <c:manualLayout>
                  <c:x val="-0.15073232323232325"/>
                  <c:y val="6.4692138892474507E-2"/>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570A-41FC-B770-3C4F89171EBC}"/>
                </c:ext>
              </c:extLst>
            </c:dLbl>
            <c:dLbl>
              <c:idx val="13"/>
              <c:delete val="1"/>
              <c:extLst>
                <c:ext xmlns:c15="http://schemas.microsoft.com/office/drawing/2012/chart" uri="{CE6537A1-D6FC-4f65-9D91-7224C49458BB}"/>
                <c:ext xmlns:c16="http://schemas.microsoft.com/office/drawing/2014/chart" uri="{C3380CC4-5D6E-409C-BE32-E72D297353CC}">
                  <c16:uniqueId val="{00000011-570A-41FC-B770-3C4F89171EBC}"/>
                </c:ext>
              </c:extLst>
            </c:dLbl>
            <c:dLbl>
              <c:idx val="14"/>
              <c:layout>
                <c:manualLayout>
                  <c:x val="-0.14752525252525253"/>
                  <c:y val="3.6376661933651737E-2"/>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570A-41FC-B770-3C4F89171EBC}"/>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'5.1'!$A$26:$A$41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'5.1'!$B$26:$B$41</c:f>
              <c:numCache>
                <c:formatCode>#\ ##0.0</c:formatCode>
                <c:ptCount val="16"/>
                <c:pt idx="0">
                  <c:v>1115.1665840000001</c:v>
                </c:pt>
                <c:pt idx="1">
                  <c:v>94.401461000000012</c:v>
                </c:pt>
                <c:pt idx="2">
                  <c:v>748.18885499999999</c:v>
                </c:pt>
                <c:pt idx="3">
                  <c:v>10.868976</c:v>
                </c:pt>
                <c:pt idx="4">
                  <c:v>2.98251</c:v>
                </c:pt>
                <c:pt idx="5">
                  <c:v>0.20260999999999998</c:v>
                </c:pt>
                <c:pt idx="6">
                  <c:v>3331.3135839999995</c:v>
                </c:pt>
                <c:pt idx="7">
                  <c:v>21.219440000000002</c:v>
                </c:pt>
                <c:pt idx="8">
                  <c:v>0</c:v>
                </c:pt>
                <c:pt idx="9">
                  <c:v>161.32574299999999</c:v>
                </c:pt>
                <c:pt idx="10">
                  <c:v>14.339689999999999</c:v>
                </c:pt>
                <c:pt idx="11">
                  <c:v>587.23755400000005</c:v>
                </c:pt>
                <c:pt idx="12">
                  <c:v>792.05857900000001</c:v>
                </c:pt>
                <c:pt idx="13">
                  <c:v>0</c:v>
                </c:pt>
                <c:pt idx="14">
                  <c:v>30.518250999999992</c:v>
                </c:pt>
                <c:pt idx="15">
                  <c:v>2732.6942088054557</c:v>
                </c:pt>
              </c:numCache>
            </c:numRef>
          </c:val>
          <c:extLst>
            <c:ext xmlns:c16="http://schemas.microsoft.com/office/drawing/2014/chart" uri="{C3380CC4-5D6E-409C-BE32-E72D297353CC}">
              <c16:uniqueId val="{00000013-570A-41FC-B770-3C4F89171EBC}"/>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a:t>
            </a:r>
            <a:r>
              <a:rPr lang="cs-CZ" sz="1000" baseline="0"/>
              <a:t> na </a:t>
            </a:r>
            <a:r>
              <a:rPr lang="cs-CZ" sz="1000"/>
              <a:t>dodávkách tepla</a:t>
            </a:r>
            <a:endParaRPr lang="en-US" sz="1000"/>
          </a:p>
        </c:rich>
      </c:tx>
      <c:overlay val="0"/>
      <c:spPr>
        <a:solidFill>
          <a:sysClr val="window" lastClr="FFFFFF"/>
        </a:solidFill>
      </c:spPr>
    </c:title>
    <c:autoTitleDeleted val="0"/>
    <c:plotArea>
      <c:layout>
        <c:manualLayout>
          <c:layoutTarget val="inner"/>
          <c:xMode val="edge"/>
          <c:yMode val="edge"/>
          <c:x val="0.2023333505427905"/>
          <c:y val="0.19038626455472518"/>
          <c:w val="0.62240217997650282"/>
          <c:h val="0.65191109038338924"/>
        </c:manualLayout>
      </c:layout>
      <c:doughnutChart>
        <c:varyColors val="1"/>
        <c:ser>
          <c:idx val="0"/>
          <c:order val="0"/>
          <c:dPt>
            <c:idx val="5"/>
            <c:bubble3D val="0"/>
            <c:extLst>
              <c:ext xmlns:c16="http://schemas.microsoft.com/office/drawing/2014/chart" uri="{C3380CC4-5D6E-409C-BE32-E72D297353CC}">
                <c16:uniqueId val="{00000000-919D-476D-9FF9-98CFE42B5939}"/>
              </c:ext>
            </c:extLst>
          </c:dPt>
          <c:dPt>
            <c:idx val="7"/>
            <c:bubble3D val="0"/>
            <c:extLst>
              <c:ext xmlns:c16="http://schemas.microsoft.com/office/drawing/2014/chart" uri="{C3380CC4-5D6E-409C-BE32-E72D297353CC}">
                <c16:uniqueId val="{00000001-919D-476D-9FF9-98CFE42B5939}"/>
              </c:ext>
            </c:extLst>
          </c:dPt>
          <c:dLbls>
            <c:dLbl>
              <c:idx val="8"/>
              <c:numFmt formatCode="0%" sourceLinked="0"/>
              <c:spPr/>
              <c:txPr>
                <a:bodyPr/>
                <a:lstStyle/>
                <a:p>
                  <a:pPr>
                    <a:defRPr sz="900"/>
                  </a:pPr>
                  <a:endParaRPr lang="cs-CZ"/>
                </a:p>
              </c:txPr>
              <c:showLegendKey val="0"/>
              <c:showVal val="0"/>
              <c:showCatName val="0"/>
              <c:showSerName val="0"/>
              <c:showPercent val="1"/>
              <c:showBubbleSize val="0"/>
              <c:extLst>
                <c:ext xmlns:c16="http://schemas.microsoft.com/office/drawing/2014/chart" uri="{C3380CC4-5D6E-409C-BE32-E72D297353CC}">
                  <c16:uniqueId val="{00000002-8F04-4533-AE76-FCB67969ED57}"/>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'5.2'!$B$22:$B$35</c:f>
              <c:numCache>
                <c:formatCode>#\ ##0.0</c:formatCode>
                <c:ptCount val="14"/>
                <c:pt idx="0">
                  <c:v>520.04404199999999</c:v>
                </c:pt>
                <c:pt idx="1">
                  <c:v>521.22897200000011</c:v>
                </c:pt>
                <c:pt idx="2">
                  <c:v>580.43415000000005</c:v>
                </c:pt>
                <c:pt idx="3">
                  <c:v>405.98748900000004</c:v>
                </c:pt>
                <c:pt idx="4">
                  <c:v>140.730715</c:v>
                </c:pt>
                <c:pt idx="5">
                  <c:v>357.77868699999999</c:v>
                </c:pt>
                <c:pt idx="6">
                  <c:v>213.68135999999998</c:v>
                </c:pt>
                <c:pt idx="7">
                  <c:v>1702.7193350000002</c:v>
                </c:pt>
                <c:pt idx="8">
                  <c:v>341.32140800000002</c:v>
                </c:pt>
                <c:pt idx="9">
                  <c:v>283.93261699999999</c:v>
                </c:pt>
                <c:pt idx="10">
                  <c:v>354.20034000000004</c:v>
                </c:pt>
                <c:pt idx="11">
                  <c:v>2238.9331050000001</c:v>
                </c:pt>
                <c:pt idx="12">
                  <c:v>1516.7302489999997</c:v>
                </c:pt>
                <c:pt idx="13">
                  <c:v>464.79557680545588</c:v>
                </c:pt>
              </c:numCache>
            </c:numRef>
          </c:val>
          <c:extLst>
            <c:ext xmlns:c16="http://schemas.microsoft.com/office/drawing/2014/chart" uri="{C3380CC4-5D6E-409C-BE32-E72D297353CC}">
              <c16:uniqueId val="{00000003-919D-476D-9FF9-98CFE42B5939}"/>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a:t>
            </a:r>
            <a:r>
              <a:rPr lang="en-US" sz="1000"/>
              <a:t> krajích ČR</a:t>
            </a:r>
            <a:r>
              <a:rPr lang="cs-CZ" sz="1000"/>
              <a:t> </a:t>
            </a:r>
            <a:r>
              <a:rPr lang="en-US" sz="1000"/>
              <a:t>(</a:t>
            </a:r>
            <a:r>
              <a:rPr lang="cs-CZ" sz="1000"/>
              <a:t>TJ</a:t>
            </a:r>
            <a:r>
              <a:rPr lang="en-US" sz="1000"/>
              <a:t>)</a:t>
            </a:r>
          </a:p>
        </c:rich>
      </c:tx>
      <c:overlay val="0"/>
      <c:spPr>
        <a:solidFill>
          <a:sysClr val="window" lastClr="FFFFFF"/>
        </a:solidFill>
      </c:spPr>
    </c:title>
    <c:autoTitleDeleted val="0"/>
    <c:plotArea>
      <c:layout>
        <c:manualLayout>
          <c:layoutTarget val="inner"/>
          <c:xMode val="edge"/>
          <c:yMode val="edge"/>
          <c:x val="8.7570300223306599E-2"/>
          <c:y val="0.11358237739415646"/>
          <c:w val="0.90111107863072848"/>
          <c:h val="0.82452995279018526"/>
        </c:manualLayout>
      </c:layout>
      <c:barChart>
        <c:barDir val="col"/>
        <c:grouping val="stacked"/>
        <c:varyColors val="0"/>
        <c:ser>
          <c:idx val="0"/>
          <c:order val="0"/>
          <c:tx>
            <c:strRef>
              <c:f>'5.2'!$A$7</c:f>
              <c:strCache>
                <c:ptCount val="1"/>
                <c:pt idx="0">
                  <c:v>Hlavní město Praha</c:v>
                </c:pt>
              </c:strCache>
            </c:strRef>
          </c:tx>
          <c:invertIfNegative val="0"/>
          <c:val>
            <c:numRef>
              <c:f>'5.2'!$B$7:$M$7</c:f>
              <c:numCache>
                <c:formatCode>#\ ##0.0</c:formatCode>
                <c:ptCount val="12"/>
                <c:pt idx="0">
                  <c:v>646.71884499999987</c:v>
                </c:pt>
                <c:pt idx="1">
                  <c:v>648.57788000000016</c:v>
                </c:pt>
                <c:pt idx="2">
                  <c:v>500.67348600000003</c:v>
                </c:pt>
                <c:pt idx="3">
                  <c:v>398.08074599999992</c:v>
                </c:pt>
                <c:pt idx="4">
                  <c:v>274.05664000000002</c:v>
                </c:pt>
                <c:pt idx="5">
                  <c:v>144.71507099999997</c:v>
                </c:pt>
                <c:pt idx="6">
                  <c:v>207.97406900000001</c:v>
                </c:pt>
                <c:pt idx="7">
                  <c:v>157.71663599999999</c:v>
                </c:pt>
                <c:pt idx="8">
                  <c:v>154.35333699999998</c:v>
                </c:pt>
                <c:pt idx="9">
                  <c:v>0</c:v>
                </c:pt>
                <c:pt idx="10">
                  <c:v>0</c:v>
                </c:pt>
                <c:pt idx="11">
                  <c:v>0</c:v>
                </c:pt>
              </c:numCache>
            </c:numRef>
          </c:val>
          <c:extLst>
            <c:ext xmlns:c16="http://schemas.microsoft.com/office/drawing/2014/chart" uri="{C3380CC4-5D6E-409C-BE32-E72D297353CC}">
              <c16:uniqueId val="{00000000-8971-45B2-AD1E-4895FF357A54}"/>
            </c:ext>
          </c:extLst>
        </c:ser>
        <c:ser>
          <c:idx val="1"/>
          <c:order val="1"/>
          <c:tx>
            <c:strRef>
              <c:f>'5.2'!$A$8</c:f>
              <c:strCache>
                <c:ptCount val="1"/>
                <c:pt idx="0">
                  <c:v>Jihočeský kraj</c:v>
                </c:pt>
              </c:strCache>
            </c:strRef>
          </c:tx>
          <c:invertIfNegative val="0"/>
          <c:val>
            <c:numRef>
              <c:f>'5.2'!$B$8:$M$8</c:f>
              <c:numCache>
                <c:formatCode>#\ ##0.0</c:formatCode>
                <c:ptCount val="12"/>
                <c:pt idx="0">
                  <c:v>745.53959799999984</c:v>
                </c:pt>
                <c:pt idx="1">
                  <c:v>635.73277199999995</c:v>
                </c:pt>
                <c:pt idx="2">
                  <c:v>614.47290199999998</c:v>
                </c:pt>
                <c:pt idx="3">
                  <c:v>464.26883800000002</c:v>
                </c:pt>
                <c:pt idx="4">
                  <c:v>330.13715000000002</c:v>
                </c:pt>
                <c:pt idx="5">
                  <c:v>171.81851</c:v>
                </c:pt>
                <c:pt idx="6">
                  <c:v>160.25896300000005</c:v>
                </c:pt>
                <c:pt idx="7">
                  <c:v>170.98589100000004</c:v>
                </c:pt>
                <c:pt idx="8">
                  <c:v>189.98411800000002</c:v>
                </c:pt>
                <c:pt idx="9">
                  <c:v>0</c:v>
                </c:pt>
                <c:pt idx="10">
                  <c:v>0</c:v>
                </c:pt>
                <c:pt idx="11">
                  <c:v>0</c:v>
                </c:pt>
              </c:numCache>
            </c:numRef>
          </c:val>
          <c:extLst>
            <c:ext xmlns:c16="http://schemas.microsoft.com/office/drawing/2014/chart" uri="{C3380CC4-5D6E-409C-BE32-E72D297353CC}">
              <c16:uniqueId val="{00000001-8971-45B2-AD1E-4895FF357A54}"/>
            </c:ext>
          </c:extLst>
        </c:ser>
        <c:ser>
          <c:idx val="2"/>
          <c:order val="2"/>
          <c:tx>
            <c:strRef>
              <c:f>'5.2'!$A$9</c:f>
              <c:strCache>
                <c:ptCount val="1"/>
                <c:pt idx="0">
                  <c:v>Jihomoravský kraj</c:v>
                </c:pt>
              </c:strCache>
            </c:strRef>
          </c:tx>
          <c:invertIfNegative val="0"/>
          <c:val>
            <c:numRef>
              <c:f>'5.2'!$B$9:$M$9</c:f>
              <c:numCache>
                <c:formatCode>#\ ##0.0</c:formatCode>
                <c:ptCount val="12"/>
                <c:pt idx="0">
                  <c:v>853.88551700000039</c:v>
                </c:pt>
                <c:pt idx="1">
                  <c:v>776.65532899999994</c:v>
                </c:pt>
                <c:pt idx="2">
                  <c:v>677.9803449999996</c:v>
                </c:pt>
                <c:pt idx="3">
                  <c:v>511.19642100000004</c:v>
                </c:pt>
                <c:pt idx="4">
                  <c:v>341.04558800000007</c:v>
                </c:pt>
                <c:pt idx="5">
                  <c:v>190.28567199999995</c:v>
                </c:pt>
                <c:pt idx="6">
                  <c:v>172.49383399999999</c:v>
                </c:pt>
                <c:pt idx="7">
                  <c:v>180.81335999999999</c:v>
                </c:pt>
                <c:pt idx="8">
                  <c:v>227.12695600000001</c:v>
                </c:pt>
                <c:pt idx="9">
                  <c:v>0</c:v>
                </c:pt>
                <c:pt idx="10">
                  <c:v>0</c:v>
                </c:pt>
                <c:pt idx="11">
                  <c:v>0</c:v>
                </c:pt>
              </c:numCache>
            </c:numRef>
          </c:val>
          <c:extLst>
            <c:ext xmlns:c16="http://schemas.microsoft.com/office/drawing/2014/chart" uri="{C3380CC4-5D6E-409C-BE32-E72D297353CC}">
              <c16:uniqueId val="{00000002-8971-45B2-AD1E-4895FF357A54}"/>
            </c:ext>
          </c:extLst>
        </c:ser>
        <c:ser>
          <c:idx val="3"/>
          <c:order val="3"/>
          <c:tx>
            <c:strRef>
              <c:f>'5.2'!$A$10</c:f>
              <c:strCache>
                <c:ptCount val="1"/>
                <c:pt idx="0">
                  <c:v>Karlovarský kraj</c:v>
                </c:pt>
              </c:strCache>
            </c:strRef>
          </c:tx>
          <c:invertIfNegative val="0"/>
          <c:val>
            <c:numRef>
              <c:f>'5.2'!$B$10:$M$10</c:f>
              <c:numCache>
                <c:formatCode>#\ ##0.0</c:formatCode>
                <c:ptCount val="12"/>
                <c:pt idx="0">
                  <c:v>453.49001599999991</c:v>
                </c:pt>
                <c:pt idx="1">
                  <c:v>427.49753600000003</c:v>
                </c:pt>
                <c:pt idx="2">
                  <c:v>375.03861199999994</c:v>
                </c:pt>
                <c:pt idx="3">
                  <c:v>308.487031</c:v>
                </c:pt>
                <c:pt idx="4">
                  <c:v>236.58215499999994</c:v>
                </c:pt>
                <c:pt idx="5">
                  <c:v>107.53032800000001</c:v>
                </c:pt>
                <c:pt idx="6">
                  <c:v>121.25883799999998</c:v>
                </c:pt>
                <c:pt idx="7">
                  <c:v>119.19514000000001</c:v>
                </c:pt>
                <c:pt idx="8">
                  <c:v>165.53351100000003</c:v>
                </c:pt>
                <c:pt idx="9">
                  <c:v>0</c:v>
                </c:pt>
                <c:pt idx="10">
                  <c:v>0</c:v>
                </c:pt>
                <c:pt idx="11">
                  <c:v>0</c:v>
                </c:pt>
              </c:numCache>
            </c:numRef>
          </c:val>
          <c:extLst>
            <c:ext xmlns:c16="http://schemas.microsoft.com/office/drawing/2014/chart" uri="{C3380CC4-5D6E-409C-BE32-E72D297353CC}">
              <c16:uniqueId val="{00000003-8971-45B2-AD1E-4895FF357A54}"/>
            </c:ext>
          </c:extLst>
        </c:ser>
        <c:ser>
          <c:idx val="4"/>
          <c:order val="4"/>
          <c:tx>
            <c:strRef>
              <c:f>'5.2'!$A$11</c:f>
              <c:strCache>
                <c:ptCount val="1"/>
                <c:pt idx="0">
                  <c:v>Kraj Vysočina</c:v>
                </c:pt>
              </c:strCache>
            </c:strRef>
          </c:tx>
          <c:invertIfNegative val="0"/>
          <c:val>
            <c:numRef>
              <c:f>'5.2'!$B$11:$M$11</c:f>
              <c:numCache>
                <c:formatCode>#\ ##0.0</c:formatCode>
                <c:ptCount val="12"/>
                <c:pt idx="0">
                  <c:v>244.29943499999999</c:v>
                </c:pt>
                <c:pt idx="1">
                  <c:v>216.13082699999998</c:v>
                </c:pt>
                <c:pt idx="2">
                  <c:v>200.39994499999997</c:v>
                </c:pt>
                <c:pt idx="3">
                  <c:v>153.61447600000002</c:v>
                </c:pt>
                <c:pt idx="4">
                  <c:v>97.942093999999955</c:v>
                </c:pt>
                <c:pt idx="5">
                  <c:v>43.358367999999999</c:v>
                </c:pt>
                <c:pt idx="6">
                  <c:v>39.793419</c:v>
                </c:pt>
                <c:pt idx="7">
                  <c:v>40.932940000000002</c:v>
                </c:pt>
                <c:pt idx="8">
                  <c:v>60.004356000000001</c:v>
                </c:pt>
                <c:pt idx="9">
                  <c:v>0</c:v>
                </c:pt>
                <c:pt idx="10">
                  <c:v>0</c:v>
                </c:pt>
                <c:pt idx="11">
                  <c:v>0</c:v>
                </c:pt>
              </c:numCache>
            </c:numRef>
          </c:val>
          <c:extLst>
            <c:ext xmlns:c16="http://schemas.microsoft.com/office/drawing/2014/chart" uri="{C3380CC4-5D6E-409C-BE32-E72D297353CC}">
              <c16:uniqueId val="{00000004-8971-45B2-AD1E-4895FF357A54}"/>
            </c:ext>
          </c:extLst>
        </c:ser>
        <c:ser>
          <c:idx val="5"/>
          <c:order val="5"/>
          <c:tx>
            <c:strRef>
              <c:f>'5.2'!$A$12</c:f>
              <c:strCache>
                <c:ptCount val="1"/>
                <c:pt idx="0">
                  <c:v>Královéhradecký kraj</c:v>
                </c:pt>
              </c:strCache>
            </c:strRef>
          </c:tx>
          <c:invertIfNegative val="0"/>
          <c:val>
            <c:numRef>
              <c:f>'5.2'!$B$12:$M$12</c:f>
              <c:numCache>
                <c:formatCode>#\ ##0.0</c:formatCode>
                <c:ptCount val="12"/>
                <c:pt idx="0">
                  <c:v>420.73820199999994</c:v>
                </c:pt>
                <c:pt idx="1">
                  <c:v>389.57989299999991</c:v>
                </c:pt>
                <c:pt idx="2">
                  <c:v>355.2925699999999</c:v>
                </c:pt>
                <c:pt idx="3">
                  <c:v>276.35368199999999</c:v>
                </c:pt>
                <c:pt idx="4">
                  <c:v>206.40161900000001</c:v>
                </c:pt>
                <c:pt idx="5">
                  <c:v>120.73067</c:v>
                </c:pt>
                <c:pt idx="6">
                  <c:v>100.26722999999998</c:v>
                </c:pt>
                <c:pt idx="7">
                  <c:v>111.16188699999999</c:v>
                </c:pt>
                <c:pt idx="8">
                  <c:v>146.34957000000003</c:v>
                </c:pt>
                <c:pt idx="9">
                  <c:v>0</c:v>
                </c:pt>
                <c:pt idx="10">
                  <c:v>0</c:v>
                </c:pt>
                <c:pt idx="11">
                  <c:v>0</c:v>
                </c:pt>
              </c:numCache>
            </c:numRef>
          </c:val>
          <c:extLst>
            <c:ext xmlns:c16="http://schemas.microsoft.com/office/drawing/2014/chart" uri="{C3380CC4-5D6E-409C-BE32-E72D297353CC}">
              <c16:uniqueId val="{00000005-8971-45B2-AD1E-4895FF357A54}"/>
            </c:ext>
          </c:extLst>
        </c:ser>
        <c:ser>
          <c:idx val="6"/>
          <c:order val="6"/>
          <c:tx>
            <c:strRef>
              <c:f>'5.2'!$A$13</c:f>
              <c:strCache>
                <c:ptCount val="1"/>
                <c:pt idx="0">
                  <c:v>Liberecký kraj</c:v>
                </c:pt>
              </c:strCache>
            </c:strRef>
          </c:tx>
          <c:invertIfNegative val="0"/>
          <c:val>
            <c:numRef>
              <c:f>'5.2'!$B$13:$M$13</c:f>
              <c:numCache>
                <c:formatCode>#\ ##0.0</c:formatCode>
                <c:ptCount val="12"/>
                <c:pt idx="0">
                  <c:v>320.40437200000002</c:v>
                </c:pt>
                <c:pt idx="1">
                  <c:v>282.820629</c:v>
                </c:pt>
                <c:pt idx="2">
                  <c:v>254.18935500000003</c:v>
                </c:pt>
                <c:pt idx="3">
                  <c:v>212.26786000000004</c:v>
                </c:pt>
                <c:pt idx="4">
                  <c:v>146.70076599999999</c:v>
                </c:pt>
                <c:pt idx="5">
                  <c:v>64.736096000000003</c:v>
                </c:pt>
                <c:pt idx="6">
                  <c:v>60.208314999999999</c:v>
                </c:pt>
                <c:pt idx="7">
                  <c:v>63.392781000000006</c:v>
                </c:pt>
                <c:pt idx="8">
                  <c:v>90.080263999999971</c:v>
                </c:pt>
                <c:pt idx="9">
                  <c:v>0</c:v>
                </c:pt>
                <c:pt idx="10">
                  <c:v>0</c:v>
                </c:pt>
                <c:pt idx="11">
                  <c:v>0</c:v>
                </c:pt>
              </c:numCache>
            </c:numRef>
          </c:val>
          <c:extLst>
            <c:ext xmlns:c16="http://schemas.microsoft.com/office/drawing/2014/chart" uri="{C3380CC4-5D6E-409C-BE32-E72D297353CC}">
              <c16:uniqueId val="{00000006-8971-45B2-AD1E-4895FF357A54}"/>
            </c:ext>
          </c:extLst>
        </c:ser>
        <c:ser>
          <c:idx val="7"/>
          <c:order val="7"/>
          <c:tx>
            <c:strRef>
              <c:f>'5.2'!$A$14</c:f>
              <c:strCache>
                <c:ptCount val="1"/>
                <c:pt idx="0">
                  <c:v>Moravskoslezský kraj</c:v>
                </c:pt>
              </c:strCache>
            </c:strRef>
          </c:tx>
          <c:invertIfNegative val="0"/>
          <c:val>
            <c:numRef>
              <c:f>'5.2'!$B$14:$M$14</c:f>
              <c:numCache>
                <c:formatCode>#\ ##0.0</c:formatCode>
                <c:ptCount val="12"/>
                <c:pt idx="0">
                  <c:v>2305.6975090000005</c:v>
                </c:pt>
                <c:pt idx="1">
                  <c:v>2151.8762889999994</c:v>
                </c:pt>
                <c:pt idx="2">
                  <c:v>1877.1268050000001</c:v>
                </c:pt>
                <c:pt idx="3">
                  <c:v>1497.4524269999997</c:v>
                </c:pt>
                <c:pt idx="4">
                  <c:v>939.69120899999962</c:v>
                </c:pt>
                <c:pt idx="5">
                  <c:v>503.68797400000005</c:v>
                </c:pt>
                <c:pt idx="6">
                  <c:v>464.74449900000013</c:v>
                </c:pt>
                <c:pt idx="7">
                  <c:v>550.68398100000002</c:v>
                </c:pt>
                <c:pt idx="8">
                  <c:v>687.29085500000008</c:v>
                </c:pt>
                <c:pt idx="9">
                  <c:v>0</c:v>
                </c:pt>
                <c:pt idx="10">
                  <c:v>0</c:v>
                </c:pt>
                <c:pt idx="11">
                  <c:v>0</c:v>
                </c:pt>
              </c:numCache>
            </c:numRef>
          </c:val>
          <c:extLst>
            <c:ext xmlns:c16="http://schemas.microsoft.com/office/drawing/2014/chart" uri="{C3380CC4-5D6E-409C-BE32-E72D297353CC}">
              <c16:uniqueId val="{00000007-8971-45B2-AD1E-4895FF357A54}"/>
            </c:ext>
          </c:extLst>
        </c:ser>
        <c:ser>
          <c:idx val="8"/>
          <c:order val="8"/>
          <c:tx>
            <c:strRef>
              <c:f>'5.2'!$A$15</c:f>
              <c:strCache>
                <c:ptCount val="1"/>
                <c:pt idx="0">
                  <c:v>Olomoucký kraj</c:v>
                </c:pt>
              </c:strCache>
            </c:strRef>
          </c:tx>
          <c:invertIfNegative val="0"/>
          <c:val>
            <c:numRef>
              <c:f>'5.2'!$B$15:$M$15</c:f>
              <c:numCache>
                <c:formatCode>#\ ##0.0</c:formatCode>
                <c:ptCount val="12"/>
                <c:pt idx="0">
                  <c:v>514.96690299999989</c:v>
                </c:pt>
                <c:pt idx="1">
                  <c:v>491.94318899999985</c:v>
                </c:pt>
                <c:pt idx="2">
                  <c:v>426.08309800000006</c:v>
                </c:pt>
                <c:pt idx="3">
                  <c:v>314.32204200000001</c:v>
                </c:pt>
                <c:pt idx="4">
                  <c:v>194.36753300000001</c:v>
                </c:pt>
                <c:pt idx="5">
                  <c:v>105.687646</c:v>
                </c:pt>
                <c:pt idx="6">
                  <c:v>100.56694800000004</c:v>
                </c:pt>
                <c:pt idx="7">
                  <c:v>106.33117400000002</c:v>
                </c:pt>
                <c:pt idx="8">
                  <c:v>134.42328599999999</c:v>
                </c:pt>
                <c:pt idx="9">
                  <c:v>0</c:v>
                </c:pt>
                <c:pt idx="10">
                  <c:v>0</c:v>
                </c:pt>
                <c:pt idx="11">
                  <c:v>0</c:v>
                </c:pt>
              </c:numCache>
            </c:numRef>
          </c:val>
          <c:extLst>
            <c:ext xmlns:c16="http://schemas.microsoft.com/office/drawing/2014/chart" uri="{C3380CC4-5D6E-409C-BE32-E72D297353CC}">
              <c16:uniqueId val="{00000008-8971-45B2-AD1E-4895FF357A54}"/>
            </c:ext>
          </c:extLst>
        </c:ser>
        <c:ser>
          <c:idx val="9"/>
          <c:order val="9"/>
          <c:tx>
            <c:strRef>
              <c:f>'5.2'!$A$16</c:f>
              <c:strCache>
                <c:ptCount val="1"/>
                <c:pt idx="0">
                  <c:v>Pardubický kraj</c:v>
                </c:pt>
              </c:strCache>
            </c:strRef>
          </c:tx>
          <c:invertIfNegative val="0"/>
          <c:val>
            <c:numRef>
              <c:f>'5.2'!$B$16:$M$16</c:f>
              <c:numCache>
                <c:formatCode>#\ ##0.0</c:formatCode>
                <c:ptCount val="12"/>
                <c:pt idx="0">
                  <c:v>677.01496799999995</c:v>
                </c:pt>
                <c:pt idx="1">
                  <c:v>627.0714959999998</c:v>
                </c:pt>
                <c:pt idx="2">
                  <c:v>557.78117799999984</c:v>
                </c:pt>
                <c:pt idx="3">
                  <c:v>405.97129000000007</c:v>
                </c:pt>
                <c:pt idx="4">
                  <c:v>243.34482599999996</c:v>
                </c:pt>
                <c:pt idx="5">
                  <c:v>86.571506999999997</c:v>
                </c:pt>
                <c:pt idx="6">
                  <c:v>76.287947000000003</c:v>
                </c:pt>
                <c:pt idx="7">
                  <c:v>80.468171999999996</c:v>
                </c:pt>
                <c:pt idx="8">
                  <c:v>127.176498</c:v>
                </c:pt>
                <c:pt idx="9">
                  <c:v>0</c:v>
                </c:pt>
                <c:pt idx="10">
                  <c:v>0</c:v>
                </c:pt>
                <c:pt idx="11">
                  <c:v>0</c:v>
                </c:pt>
              </c:numCache>
            </c:numRef>
          </c:val>
          <c:extLst>
            <c:ext xmlns:c16="http://schemas.microsoft.com/office/drawing/2014/chart" uri="{C3380CC4-5D6E-409C-BE32-E72D297353CC}">
              <c16:uniqueId val="{00000009-8971-45B2-AD1E-4895FF357A54}"/>
            </c:ext>
          </c:extLst>
        </c:ser>
        <c:ser>
          <c:idx val="10"/>
          <c:order val="10"/>
          <c:tx>
            <c:strRef>
              <c:f>'5.2'!$A$17</c:f>
              <c:strCache>
                <c:ptCount val="1"/>
                <c:pt idx="0">
                  <c:v>Plzeňský kraj</c:v>
                </c:pt>
              </c:strCache>
            </c:strRef>
          </c:tx>
          <c:invertIfNegative val="0"/>
          <c:val>
            <c:numRef>
              <c:f>'5.2'!$B$17:$M$17</c:f>
              <c:numCache>
                <c:formatCode>#\ ##0.0</c:formatCode>
                <c:ptCount val="12"/>
                <c:pt idx="0">
                  <c:v>627.84847000000002</c:v>
                </c:pt>
                <c:pt idx="1">
                  <c:v>580.56371399999978</c:v>
                </c:pt>
                <c:pt idx="2">
                  <c:v>518.97228000000007</c:v>
                </c:pt>
                <c:pt idx="3">
                  <c:v>414.40788599999996</c:v>
                </c:pt>
                <c:pt idx="4">
                  <c:v>277.64255400000008</c:v>
                </c:pt>
                <c:pt idx="5">
                  <c:v>129.16438100000002</c:v>
                </c:pt>
                <c:pt idx="6">
                  <c:v>107.87861800000002</c:v>
                </c:pt>
                <c:pt idx="7">
                  <c:v>99.628957000000014</c:v>
                </c:pt>
                <c:pt idx="8">
                  <c:v>146.69276500000001</c:v>
                </c:pt>
                <c:pt idx="9">
                  <c:v>0</c:v>
                </c:pt>
                <c:pt idx="10">
                  <c:v>0</c:v>
                </c:pt>
                <c:pt idx="11">
                  <c:v>0</c:v>
                </c:pt>
              </c:numCache>
            </c:numRef>
          </c:val>
          <c:extLst>
            <c:ext xmlns:c16="http://schemas.microsoft.com/office/drawing/2014/chart" uri="{C3380CC4-5D6E-409C-BE32-E72D297353CC}">
              <c16:uniqueId val="{0000000A-8971-45B2-AD1E-4895FF357A54}"/>
            </c:ext>
          </c:extLst>
        </c:ser>
        <c:ser>
          <c:idx val="11"/>
          <c:order val="11"/>
          <c:tx>
            <c:strRef>
              <c:f>'5.2'!$A$18</c:f>
              <c:strCache>
                <c:ptCount val="1"/>
                <c:pt idx="0">
                  <c:v>Středočeský kraj</c:v>
                </c:pt>
              </c:strCache>
            </c:strRef>
          </c:tx>
          <c:invertIfNegative val="0"/>
          <c:val>
            <c:numRef>
              <c:f>'5.2'!$B$18:$M$18</c:f>
              <c:numCache>
                <c:formatCode>#\ ##0.0</c:formatCode>
                <c:ptCount val="12"/>
                <c:pt idx="0">
                  <c:v>2894.355603</c:v>
                </c:pt>
                <c:pt idx="1">
                  <c:v>2563.3566739999997</c:v>
                </c:pt>
                <c:pt idx="2">
                  <c:v>2453.151793</c:v>
                </c:pt>
                <c:pt idx="3">
                  <c:v>1994.0597320000004</c:v>
                </c:pt>
                <c:pt idx="4">
                  <c:v>1446.3850439999997</c:v>
                </c:pt>
                <c:pt idx="5">
                  <c:v>763.96990399999993</c:v>
                </c:pt>
                <c:pt idx="6">
                  <c:v>565.0029629999998</c:v>
                </c:pt>
                <c:pt idx="7">
                  <c:v>696.89638000000014</c:v>
                </c:pt>
                <c:pt idx="8">
                  <c:v>977.0337619999998</c:v>
                </c:pt>
                <c:pt idx="9">
                  <c:v>0</c:v>
                </c:pt>
                <c:pt idx="10">
                  <c:v>0</c:v>
                </c:pt>
                <c:pt idx="11">
                  <c:v>0</c:v>
                </c:pt>
              </c:numCache>
            </c:numRef>
          </c:val>
          <c:extLst>
            <c:ext xmlns:c16="http://schemas.microsoft.com/office/drawing/2014/chart" uri="{C3380CC4-5D6E-409C-BE32-E72D297353CC}">
              <c16:uniqueId val="{0000000B-8971-45B2-AD1E-4895FF357A54}"/>
            </c:ext>
          </c:extLst>
        </c:ser>
        <c:ser>
          <c:idx val="12"/>
          <c:order val="12"/>
          <c:tx>
            <c:strRef>
              <c:f>'5.2'!$A$19</c:f>
              <c:strCache>
                <c:ptCount val="1"/>
                <c:pt idx="0">
                  <c:v>Ústecký kraj</c:v>
                </c:pt>
              </c:strCache>
            </c:strRef>
          </c:tx>
          <c:invertIfNegative val="0"/>
          <c:val>
            <c:numRef>
              <c:f>'5.2'!$B$19:$M$19</c:f>
              <c:numCache>
                <c:formatCode>#\ ##0.0</c:formatCode>
                <c:ptCount val="12"/>
                <c:pt idx="0">
                  <c:v>1602.0486180000005</c:v>
                </c:pt>
                <c:pt idx="1">
                  <c:v>1576.6992900000005</c:v>
                </c:pt>
                <c:pt idx="2">
                  <c:v>1452.0228370000004</c:v>
                </c:pt>
                <c:pt idx="3">
                  <c:v>1192.8907449999999</c:v>
                </c:pt>
                <c:pt idx="4">
                  <c:v>945.05581299999972</c:v>
                </c:pt>
                <c:pt idx="5">
                  <c:v>536.62120000000016</c:v>
                </c:pt>
                <c:pt idx="6">
                  <c:v>440.45077600000002</c:v>
                </c:pt>
                <c:pt idx="7">
                  <c:v>478.41275199999984</c:v>
                </c:pt>
                <c:pt idx="8">
                  <c:v>597.86672099999976</c:v>
                </c:pt>
                <c:pt idx="9">
                  <c:v>0</c:v>
                </c:pt>
                <c:pt idx="10">
                  <c:v>0</c:v>
                </c:pt>
                <c:pt idx="11">
                  <c:v>0</c:v>
                </c:pt>
              </c:numCache>
            </c:numRef>
          </c:val>
          <c:extLst>
            <c:ext xmlns:c16="http://schemas.microsoft.com/office/drawing/2014/chart" uri="{C3380CC4-5D6E-409C-BE32-E72D297353CC}">
              <c16:uniqueId val="{0000000C-8971-45B2-AD1E-4895FF357A54}"/>
            </c:ext>
          </c:extLst>
        </c:ser>
        <c:ser>
          <c:idx val="13"/>
          <c:order val="13"/>
          <c:tx>
            <c:strRef>
              <c:f>'5.2'!$A$20</c:f>
              <c:strCache>
                <c:ptCount val="1"/>
                <c:pt idx="0">
                  <c:v>Zlínský kraj</c:v>
                </c:pt>
              </c:strCache>
            </c:strRef>
          </c:tx>
          <c:invertIfNegative val="0"/>
          <c:val>
            <c:numRef>
              <c:f>'5.2'!$B$20:$M$20</c:f>
              <c:numCache>
                <c:formatCode>#\ ##0.0</c:formatCode>
                <c:ptCount val="12"/>
                <c:pt idx="0">
                  <c:v>560.17350199999987</c:v>
                </c:pt>
                <c:pt idx="1">
                  <c:v>544.79742199999998</c:v>
                </c:pt>
                <c:pt idx="2">
                  <c:v>491.02668600000004</c:v>
                </c:pt>
                <c:pt idx="3">
                  <c:v>365.99005924382772</c:v>
                </c:pt>
                <c:pt idx="4">
                  <c:v>243.56815785555267</c:v>
                </c:pt>
                <c:pt idx="5">
                  <c:v>164.28515255084514</c:v>
                </c:pt>
                <c:pt idx="6">
                  <c:v>129.36830063963293</c:v>
                </c:pt>
                <c:pt idx="7">
                  <c:v>153.20919781325455</c:v>
                </c:pt>
                <c:pt idx="8">
                  <c:v>182.21807835256843</c:v>
                </c:pt>
                <c:pt idx="9">
                  <c:v>0</c:v>
                </c:pt>
                <c:pt idx="10">
                  <c:v>0</c:v>
                </c:pt>
                <c:pt idx="11">
                  <c:v>0</c:v>
                </c:pt>
              </c:numCache>
            </c:numRef>
          </c:val>
          <c:extLst>
            <c:ext xmlns:c16="http://schemas.microsoft.com/office/drawing/2014/chart" uri="{C3380CC4-5D6E-409C-BE32-E72D297353CC}">
              <c16:uniqueId val="{0000000D-8971-45B2-AD1E-4895FF357A54}"/>
            </c:ext>
          </c:extLst>
        </c:ser>
        <c:dLbls>
          <c:showLegendKey val="0"/>
          <c:showVal val="0"/>
          <c:showCatName val="0"/>
          <c:showSerName val="0"/>
          <c:showPercent val="0"/>
          <c:showBubbleSize val="0"/>
        </c:dLbls>
        <c:gapWidth val="101"/>
        <c:overlap val="100"/>
        <c:axId val="200927488"/>
        <c:axId val="200937472"/>
      </c:barChart>
      <c:catAx>
        <c:axId val="200927488"/>
        <c:scaling>
          <c:orientation val="minMax"/>
        </c:scaling>
        <c:delete val="0"/>
        <c:axPos val="b"/>
        <c:majorTickMark val="none"/>
        <c:minorTickMark val="none"/>
        <c:tickLblPos val="nextTo"/>
        <c:txPr>
          <a:bodyPr/>
          <a:lstStyle/>
          <a:p>
            <a:pPr>
              <a:defRPr sz="900"/>
            </a:pPr>
            <a:endParaRPr lang="cs-CZ"/>
          </a:p>
        </c:txPr>
        <c:crossAx val="200937472"/>
        <c:crosses val="autoZero"/>
        <c:auto val="1"/>
        <c:lblAlgn val="ctr"/>
        <c:lblOffset val="100"/>
        <c:noMultiLvlLbl val="0"/>
      </c:catAx>
      <c:valAx>
        <c:axId val="2009374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092748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'5.2'!$O$7</c:f>
              <c:strCache>
                <c:ptCount val="1"/>
              </c:strCache>
            </c:strRef>
          </c:tx>
          <c:invertIfNegative val="0"/>
          <c:cat>
            <c:numRef>
              <c:f>'5.2'!$P$6</c:f>
              <c:numCache>
                <c:formatCode>General</c:formatCode>
                <c:ptCount val="1"/>
              </c:numCache>
            </c:numRef>
          </c:cat>
          <c:val>
            <c:numRef>
              <c:f>'5.2'!$P$7</c:f>
              <c:numCache>
                <c:formatCode>General</c:formatCode>
                <c:ptCount val="1"/>
              </c:numCache>
            </c:numRef>
          </c:val>
          <c:extLst>
            <c:ext xmlns:c16="http://schemas.microsoft.com/office/drawing/2014/chart" uri="{C3380CC4-5D6E-409C-BE32-E72D297353CC}">
              <c16:uniqueId val="{00000000-BF8D-462D-A977-427E6967AD97}"/>
            </c:ext>
          </c:extLst>
        </c:ser>
        <c:ser>
          <c:idx val="1"/>
          <c:order val="1"/>
          <c:tx>
            <c:strRef>
              <c:f>'5.2'!$O$8</c:f>
              <c:strCache>
                <c:ptCount val="1"/>
              </c:strCache>
            </c:strRef>
          </c:tx>
          <c:invertIfNegative val="0"/>
          <c:cat>
            <c:numRef>
              <c:f>'5.2'!$P$6</c:f>
              <c:numCache>
                <c:formatCode>General</c:formatCode>
                <c:ptCount val="1"/>
              </c:numCache>
            </c:numRef>
          </c:cat>
          <c:val>
            <c:numRef>
              <c:f>'5.2'!$P$8</c:f>
              <c:numCache>
                <c:formatCode>General</c:formatCode>
                <c:ptCount val="1"/>
              </c:numCache>
            </c:numRef>
          </c:val>
          <c:extLst>
            <c:ext xmlns:c16="http://schemas.microsoft.com/office/drawing/2014/chart" uri="{C3380CC4-5D6E-409C-BE32-E72D297353CC}">
              <c16:uniqueId val="{00000001-BF8D-462D-A977-427E6967AD97}"/>
            </c:ext>
          </c:extLst>
        </c:ser>
        <c:ser>
          <c:idx val="2"/>
          <c:order val="2"/>
          <c:tx>
            <c:strRef>
              <c:f>'5.2'!$O$9</c:f>
              <c:strCache>
                <c:ptCount val="1"/>
              </c:strCache>
            </c:strRef>
          </c:tx>
          <c:invertIfNegative val="0"/>
          <c:cat>
            <c:numRef>
              <c:f>'5.2'!$P$6</c:f>
              <c:numCache>
                <c:formatCode>General</c:formatCode>
                <c:ptCount val="1"/>
              </c:numCache>
            </c:numRef>
          </c:cat>
          <c:val>
            <c:numRef>
              <c:f>'5.2'!$P$9</c:f>
              <c:numCache>
                <c:formatCode>General</c:formatCode>
                <c:ptCount val="1"/>
              </c:numCache>
            </c:numRef>
          </c:val>
          <c:extLst>
            <c:ext xmlns:c16="http://schemas.microsoft.com/office/drawing/2014/chart" uri="{C3380CC4-5D6E-409C-BE32-E72D297353CC}">
              <c16:uniqueId val="{00000002-BF8D-462D-A977-427E6967AD97}"/>
            </c:ext>
          </c:extLst>
        </c:ser>
        <c:ser>
          <c:idx val="3"/>
          <c:order val="3"/>
          <c:tx>
            <c:strRef>
              <c:f>'5.2'!$O$10</c:f>
              <c:strCache>
                <c:ptCount val="1"/>
              </c:strCache>
            </c:strRef>
          </c:tx>
          <c:invertIfNegative val="0"/>
          <c:cat>
            <c:numRef>
              <c:f>'5.2'!$P$6</c:f>
              <c:numCache>
                <c:formatCode>General</c:formatCode>
                <c:ptCount val="1"/>
              </c:numCache>
            </c:numRef>
          </c:cat>
          <c:val>
            <c:numRef>
              <c:f>'5.2'!$P$10</c:f>
              <c:numCache>
                <c:formatCode>General</c:formatCode>
                <c:ptCount val="1"/>
              </c:numCache>
            </c:numRef>
          </c:val>
          <c:extLst>
            <c:ext xmlns:c16="http://schemas.microsoft.com/office/drawing/2014/chart" uri="{C3380CC4-5D6E-409C-BE32-E72D297353CC}">
              <c16:uniqueId val="{00000003-BF8D-462D-A977-427E6967AD97}"/>
            </c:ext>
          </c:extLst>
        </c:ser>
        <c:ser>
          <c:idx val="4"/>
          <c:order val="4"/>
          <c:tx>
            <c:strRef>
              <c:f>'5.2'!$O$11</c:f>
              <c:strCache>
                <c:ptCount val="1"/>
              </c:strCache>
            </c:strRef>
          </c:tx>
          <c:invertIfNegative val="0"/>
          <c:cat>
            <c:numRef>
              <c:f>'5.2'!$P$6</c:f>
              <c:numCache>
                <c:formatCode>General</c:formatCode>
                <c:ptCount val="1"/>
              </c:numCache>
            </c:numRef>
          </c:cat>
          <c:val>
            <c:numRef>
              <c:f>'5.2'!$P$11</c:f>
              <c:numCache>
                <c:formatCode>General</c:formatCode>
                <c:ptCount val="1"/>
              </c:numCache>
            </c:numRef>
          </c:val>
          <c:extLst>
            <c:ext xmlns:c16="http://schemas.microsoft.com/office/drawing/2014/chart" uri="{C3380CC4-5D6E-409C-BE32-E72D297353CC}">
              <c16:uniqueId val="{00000004-BF8D-462D-A977-427E6967AD97}"/>
            </c:ext>
          </c:extLst>
        </c:ser>
        <c:ser>
          <c:idx val="5"/>
          <c:order val="5"/>
          <c:tx>
            <c:strRef>
              <c:f>'5.2'!$O$12</c:f>
              <c:strCache>
                <c:ptCount val="1"/>
              </c:strCache>
            </c:strRef>
          </c:tx>
          <c:invertIfNegative val="0"/>
          <c:cat>
            <c:numRef>
              <c:f>'5.2'!$P$6</c:f>
              <c:numCache>
                <c:formatCode>General</c:formatCode>
                <c:ptCount val="1"/>
              </c:numCache>
            </c:numRef>
          </c:cat>
          <c:val>
            <c:numRef>
              <c:f>'5.2'!$P$12</c:f>
              <c:numCache>
                <c:formatCode>General</c:formatCode>
                <c:ptCount val="1"/>
              </c:numCache>
            </c:numRef>
          </c:val>
          <c:extLst>
            <c:ext xmlns:c16="http://schemas.microsoft.com/office/drawing/2014/chart" uri="{C3380CC4-5D6E-409C-BE32-E72D297353CC}">
              <c16:uniqueId val="{00000005-BF8D-462D-A977-427E6967AD97}"/>
            </c:ext>
          </c:extLst>
        </c:ser>
        <c:ser>
          <c:idx val="6"/>
          <c:order val="6"/>
          <c:tx>
            <c:strRef>
              <c:f>'5.2'!$O$13</c:f>
              <c:strCache>
                <c:ptCount val="1"/>
              </c:strCache>
            </c:strRef>
          </c:tx>
          <c:invertIfNegative val="0"/>
          <c:cat>
            <c:numRef>
              <c:f>'5.2'!$P$6</c:f>
              <c:numCache>
                <c:formatCode>General</c:formatCode>
                <c:ptCount val="1"/>
              </c:numCache>
            </c:numRef>
          </c:cat>
          <c:val>
            <c:numRef>
              <c:f>'5.2'!$P$13</c:f>
              <c:numCache>
                <c:formatCode>General</c:formatCode>
                <c:ptCount val="1"/>
              </c:numCache>
            </c:numRef>
          </c:val>
          <c:extLst>
            <c:ext xmlns:c16="http://schemas.microsoft.com/office/drawing/2014/chart" uri="{C3380CC4-5D6E-409C-BE32-E72D297353CC}">
              <c16:uniqueId val="{00000006-BF8D-462D-A977-427E6967AD97}"/>
            </c:ext>
          </c:extLst>
        </c:ser>
        <c:ser>
          <c:idx val="7"/>
          <c:order val="7"/>
          <c:tx>
            <c:strRef>
              <c:f>'5.2'!$O$14</c:f>
              <c:strCache>
                <c:ptCount val="1"/>
              </c:strCache>
            </c:strRef>
          </c:tx>
          <c:invertIfNegative val="0"/>
          <c:cat>
            <c:numRef>
              <c:f>'5.2'!$P$6</c:f>
              <c:numCache>
                <c:formatCode>General</c:formatCode>
                <c:ptCount val="1"/>
              </c:numCache>
            </c:numRef>
          </c:cat>
          <c:val>
            <c:numRef>
              <c:f>'5.2'!$P$14</c:f>
              <c:numCache>
                <c:formatCode>General</c:formatCode>
                <c:ptCount val="1"/>
              </c:numCache>
            </c:numRef>
          </c:val>
          <c:extLst>
            <c:ext xmlns:c16="http://schemas.microsoft.com/office/drawing/2014/chart" uri="{C3380CC4-5D6E-409C-BE32-E72D297353CC}">
              <c16:uniqueId val="{00000007-BF8D-462D-A977-427E6967AD97}"/>
            </c:ext>
          </c:extLst>
        </c:ser>
        <c:ser>
          <c:idx val="8"/>
          <c:order val="8"/>
          <c:tx>
            <c:strRef>
              <c:f>'5.2'!$O$15</c:f>
              <c:strCache>
                <c:ptCount val="1"/>
              </c:strCache>
            </c:strRef>
          </c:tx>
          <c:invertIfNegative val="0"/>
          <c:cat>
            <c:numRef>
              <c:f>'5.2'!$P$6</c:f>
              <c:numCache>
                <c:formatCode>General</c:formatCode>
                <c:ptCount val="1"/>
              </c:numCache>
            </c:numRef>
          </c:cat>
          <c:val>
            <c:numRef>
              <c:f>'5.2'!$P$15</c:f>
              <c:numCache>
                <c:formatCode>General</c:formatCode>
                <c:ptCount val="1"/>
              </c:numCache>
            </c:numRef>
          </c:val>
          <c:extLst>
            <c:ext xmlns:c16="http://schemas.microsoft.com/office/drawing/2014/chart" uri="{C3380CC4-5D6E-409C-BE32-E72D297353CC}">
              <c16:uniqueId val="{00000008-BF8D-462D-A977-427E6967AD97}"/>
            </c:ext>
          </c:extLst>
        </c:ser>
        <c:ser>
          <c:idx val="9"/>
          <c:order val="9"/>
          <c:tx>
            <c:strRef>
              <c:f>'5.2'!$O$16</c:f>
              <c:strCache>
                <c:ptCount val="1"/>
              </c:strCache>
            </c:strRef>
          </c:tx>
          <c:invertIfNegative val="0"/>
          <c:cat>
            <c:numRef>
              <c:f>'5.2'!$P$6</c:f>
              <c:numCache>
                <c:formatCode>General</c:formatCode>
                <c:ptCount val="1"/>
              </c:numCache>
            </c:numRef>
          </c:cat>
          <c:val>
            <c:numRef>
              <c:f>'5.2'!$P$16</c:f>
              <c:numCache>
                <c:formatCode>General</c:formatCode>
                <c:ptCount val="1"/>
              </c:numCache>
            </c:numRef>
          </c:val>
          <c:extLst>
            <c:ext xmlns:c16="http://schemas.microsoft.com/office/drawing/2014/chart" uri="{C3380CC4-5D6E-409C-BE32-E72D297353CC}">
              <c16:uniqueId val="{00000009-BF8D-462D-A977-427E6967AD97}"/>
            </c:ext>
          </c:extLst>
        </c:ser>
        <c:ser>
          <c:idx val="10"/>
          <c:order val="10"/>
          <c:tx>
            <c:strRef>
              <c:f>'5.2'!$O$17</c:f>
              <c:strCache>
                <c:ptCount val="1"/>
              </c:strCache>
            </c:strRef>
          </c:tx>
          <c:invertIfNegative val="0"/>
          <c:cat>
            <c:numRef>
              <c:f>'5.2'!$P$6</c:f>
              <c:numCache>
                <c:formatCode>General</c:formatCode>
                <c:ptCount val="1"/>
              </c:numCache>
            </c:numRef>
          </c:cat>
          <c:val>
            <c:numRef>
              <c:f>'5.2'!$P$17</c:f>
              <c:numCache>
                <c:formatCode>General</c:formatCode>
                <c:ptCount val="1"/>
              </c:numCache>
            </c:numRef>
          </c:val>
          <c:extLst>
            <c:ext xmlns:c16="http://schemas.microsoft.com/office/drawing/2014/chart" uri="{C3380CC4-5D6E-409C-BE32-E72D297353CC}">
              <c16:uniqueId val="{0000000A-BF8D-462D-A977-427E6967AD97}"/>
            </c:ext>
          </c:extLst>
        </c:ser>
        <c:ser>
          <c:idx val="11"/>
          <c:order val="11"/>
          <c:tx>
            <c:strRef>
              <c:f>'5.2'!$O$18</c:f>
              <c:strCache>
                <c:ptCount val="1"/>
              </c:strCache>
            </c:strRef>
          </c:tx>
          <c:invertIfNegative val="0"/>
          <c:cat>
            <c:numRef>
              <c:f>'5.2'!$P$6</c:f>
              <c:numCache>
                <c:formatCode>General</c:formatCode>
                <c:ptCount val="1"/>
              </c:numCache>
            </c:numRef>
          </c:cat>
          <c:val>
            <c:numRef>
              <c:f>'5.2'!$P$18</c:f>
              <c:numCache>
                <c:formatCode>General</c:formatCode>
                <c:ptCount val="1"/>
              </c:numCache>
            </c:numRef>
          </c:val>
          <c:extLst>
            <c:ext xmlns:c16="http://schemas.microsoft.com/office/drawing/2014/chart" uri="{C3380CC4-5D6E-409C-BE32-E72D297353CC}">
              <c16:uniqueId val="{0000000B-BF8D-462D-A977-427E6967AD97}"/>
            </c:ext>
          </c:extLst>
        </c:ser>
        <c:ser>
          <c:idx val="12"/>
          <c:order val="12"/>
          <c:tx>
            <c:strRef>
              <c:f>'5.2'!$O$19</c:f>
              <c:strCache>
                <c:ptCount val="1"/>
              </c:strCache>
            </c:strRef>
          </c:tx>
          <c:invertIfNegative val="0"/>
          <c:cat>
            <c:numRef>
              <c:f>'5.2'!$P$6</c:f>
              <c:numCache>
                <c:formatCode>General</c:formatCode>
                <c:ptCount val="1"/>
              </c:numCache>
            </c:numRef>
          </c:cat>
          <c:val>
            <c:numRef>
              <c:f>'5.2'!$P$19</c:f>
              <c:numCache>
                <c:formatCode>General</c:formatCode>
                <c:ptCount val="1"/>
              </c:numCache>
            </c:numRef>
          </c:val>
          <c:extLst>
            <c:ext xmlns:c16="http://schemas.microsoft.com/office/drawing/2014/chart" uri="{C3380CC4-5D6E-409C-BE32-E72D297353CC}">
              <c16:uniqueId val="{0000000C-BF8D-462D-A977-427E6967AD97}"/>
            </c:ext>
          </c:extLst>
        </c:ser>
        <c:ser>
          <c:idx val="13"/>
          <c:order val="13"/>
          <c:tx>
            <c:strRef>
              <c:f>'5.2'!$O$20</c:f>
              <c:strCache>
                <c:ptCount val="1"/>
              </c:strCache>
            </c:strRef>
          </c:tx>
          <c:invertIfNegative val="0"/>
          <c:cat>
            <c:numRef>
              <c:f>'5.2'!$P$6</c:f>
              <c:numCache>
                <c:formatCode>General</c:formatCode>
                <c:ptCount val="1"/>
              </c:numCache>
            </c:numRef>
          </c:cat>
          <c:val>
            <c:numRef>
              <c:f>'5.2'!$P$20</c:f>
              <c:numCache>
                <c:formatCode>General</c:formatCode>
                <c:ptCount val="1"/>
              </c:numCache>
            </c:numRef>
          </c:val>
          <c:extLst>
            <c:ext xmlns:c16="http://schemas.microsoft.com/office/drawing/2014/chart" uri="{C3380CC4-5D6E-409C-BE32-E72D297353CC}">
              <c16:uniqueId val="{0000000D-BF8D-462D-A977-427E6967AD97}"/>
            </c:ext>
          </c:extLst>
        </c:ser>
        <c:dLbls>
          <c:showLegendKey val="0"/>
          <c:showVal val="0"/>
          <c:showCatName val="0"/>
          <c:showSerName val="0"/>
          <c:showPercent val="0"/>
          <c:showBubbleSize val="0"/>
        </c:dLbls>
        <c:gapWidth val="150"/>
        <c:axId val="225004928"/>
        <c:axId val="225014912"/>
      </c:barChart>
      <c:catAx>
        <c:axId val="225004928"/>
        <c:scaling>
          <c:orientation val="minMax"/>
        </c:scaling>
        <c:delete val="1"/>
        <c:axPos val="b"/>
        <c:numFmt formatCode="General" sourceLinked="1"/>
        <c:majorTickMark val="out"/>
        <c:minorTickMark val="none"/>
        <c:tickLblPos val="nextTo"/>
        <c:crossAx val="225014912"/>
        <c:crosses val="autoZero"/>
        <c:auto val="1"/>
        <c:lblAlgn val="ctr"/>
        <c:lblOffset val="100"/>
        <c:noMultiLvlLbl val="0"/>
      </c:catAx>
      <c:valAx>
        <c:axId val="225014912"/>
        <c:scaling>
          <c:orientation val="minMax"/>
        </c:scaling>
        <c:delete val="1"/>
        <c:axPos val="l"/>
        <c:numFmt formatCode="General" sourceLinked="1"/>
        <c:majorTickMark val="out"/>
        <c:minorTickMark val="none"/>
        <c:tickLblPos val="nextTo"/>
        <c:crossAx val="22500492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 krajích ČR </a:t>
            </a:r>
            <a:r>
              <a:rPr lang="en-US" sz="1000"/>
              <a:t>(</a:t>
            </a:r>
            <a:r>
              <a:rPr lang="cs-CZ" sz="1000"/>
              <a:t>TJ</a:t>
            </a:r>
            <a:r>
              <a:rPr lang="en-US" sz="1000"/>
              <a:t>)</a:t>
            </a:r>
          </a:p>
        </c:rich>
      </c:tx>
      <c:overlay val="0"/>
    </c:title>
    <c:autoTitleDeleted val="0"/>
    <c:plotArea>
      <c:layout>
        <c:manualLayout>
          <c:layoutTarget val="inner"/>
          <c:xMode val="edge"/>
          <c:yMode val="edge"/>
          <c:x val="4.5996108930792527E-2"/>
          <c:y val="0.11518229385634159"/>
          <c:w val="0.94077636128817232"/>
          <c:h val="0.81844075420015616"/>
        </c:manualLayout>
      </c:layout>
      <c:barChart>
        <c:barDir val="col"/>
        <c:grouping val="stacked"/>
        <c:varyColors val="0"/>
        <c:ser>
          <c:idx val="0"/>
          <c:order val="0"/>
          <c:tx>
            <c:strRef>
              <c:f>'5.3'!$A$5</c:f>
              <c:strCache>
                <c:ptCount val="1"/>
                <c:pt idx="0">
                  <c:v>Biomasa</c:v>
                </c:pt>
              </c:strCache>
            </c:strRef>
          </c:tx>
          <c:spPr>
            <a:solidFill>
              <a:schemeClr val="accent3">
                <a:lumMod val="75000"/>
              </a:schemeClr>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'5.3'!$B$5:$O$5</c:f>
              <c:numCache>
                <c:formatCode>#\ ##0.0</c:formatCode>
                <c:ptCount val="14"/>
                <c:pt idx="0">
                  <c:v>0</c:v>
                </c:pt>
                <c:pt idx="1">
                  <c:v>192.03562800000003</c:v>
                </c:pt>
                <c:pt idx="2">
                  <c:v>52.480309999999996</c:v>
                </c:pt>
                <c:pt idx="3">
                  <c:v>39.280379999999994</c:v>
                </c:pt>
                <c:pt idx="4">
                  <c:v>41.846277000000001</c:v>
                </c:pt>
                <c:pt idx="5">
                  <c:v>114.60313000000001</c:v>
                </c:pt>
                <c:pt idx="6">
                  <c:v>0</c:v>
                </c:pt>
                <c:pt idx="7">
                  <c:v>155.74469099999999</c:v>
                </c:pt>
                <c:pt idx="8">
                  <c:v>29.001506999999997</c:v>
                </c:pt>
                <c:pt idx="9">
                  <c:v>3.3852619999999995</c:v>
                </c:pt>
                <c:pt idx="10">
                  <c:v>110.16076799999999</c:v>
                </c:pt>
                <c:pt idx="11">
                  <c:v>63.727407000000007</c:v>
                </c:pt>
                <c:pt idx="12">
                  <c:v>271.15102300000007</c:v>
                </c:pt>
                <c:pt idx="13">
                  <c:v>41.750201000000004</c:v>
                </c:pt>
              </c:numCache>
            </c:numRef>
          </c:val>
          <c:extLst>
            <c:ext xmlns:c16="http://schemas.microsoft.com/office/drawing/2014/chart" uri="{C3380CC4-5D6E-409C-BE32-E72D297353CC}">
              <c16:uniqueId val="{00000000-38A2-4B2C-9F19-A00980DAF414}"/>
            </c:ext>
          </c:extLst>
        </c:ser>
        <c:ser>
          <c:idx val="1"/>
          <c:order val="1"/>
          <c:tx>
            <c:strRef>
              <c:f>'5.3'!$A$6</c:f>
              <c:strCache>
                <c:ptCount val="1"/>
                <c:pt idx="0">
                  <c:v>Bioplyn</c:v>
                </c:pt>
              </c:strCache>
            </c:strRef>
          </c:tx>
          <c:spPr>
            <a:solidFill>
              <a:schemeClr val="bg2">
                <a:lumMod val="50000"/>
              </a:schemeClr>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'5.3'!$B$6:$O$6</c:f>
              <c:numCache>
                <c:formatCode>#\ ##0.0</c:formatCode>
                <c:ptCount val="14"/>
                <c:pt idx="0">
                  <c:v>7.7779999999999996</c:v>
                </c:pt>
                <c:pt idx="1">
                  <c:v>18.838963000000003</c:v>
                </c:pt>
                <c:pt idx="2">
                  <c:v>14.085709999999999</c:v>
                </c:pt>
                <c:pt idx="3">
                  <c:v>0.80800000000000005</c:v>
                </c:pt>
                <c:pt idx="4">
                  <c:v>6.726909</c:v>
                </c:pt>
                <c:pt idx="5">
                  <c:v>5.1171680000000004</c:v>
                </c:pt>
                <c:pt idx="6">
                  <c:v>2.1450500000000003</c:v>
                </c:pt>
                <c:pt idx="7">
                  <c:v>8.6843999999999991E-2</c:v>
                </c:pt>
                <c:pt idx="8">
                  <c:v>6.6861110000000004</c:v>
                </c:pt>
                <c:pt idx="9">
                  <c:v>9.2843399999999967</c:v>
                </c:pt>
                <c:pt idx="10">
                  <c:v>8.6659500000000005</c:v>
                </c:pt>
                <c:pt idx="11">
                  <c:v>8.2649150000000002</c:v>
                </c:pt>
                <c:pt idx="12">
                  <c:v>4.4249109999999998</c:v>
                </c:pt>
                <c:pt idx="13">
                  <c:v>1.4885900000000001</c:v>
                </c:pt>
              </c:numCache>
            </c:numRef>
          </c:val>
          <c:extLst>
            <c:ext xmlns:c16="http://schemas.microsoft.com/office/drawing/2014/chart" uri="{C3380CC4-5D6E-409C-BE32-E72D297353CC}">
              <c16:uniqueId val="{00000001-38A2-4B2C-9F19-A00980DAF414}"/>
            </c:ext>
          </c:extLst>
        </c:ser>
        <c:ser>
          <c:idx val="2"/>
          <c:order val="2"/>
          <c:tx>
            <c:strRef>
              <c:f>'5.3'!$A$7</c:f>
              <c:strCache>
                <c:ptCount val="1"/>
                <c:pt idx="0">
                  <c:v>Černé uhlí</c:v>
                </c:pt>
              </c:strCache>
            </c:strRef>
          </c:tx>
          <c:spPr>
            <a:solidFill>
              <a:schemeClr val="tx1"/>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'5.3'!$B$7:$O$7</c:f>
              <c:numCache>
                <c:formatCode>#\ ##0.0</c:formatCode>
                <c:ptCount val="14"/>
                <c:pt idx="0">
                  <c:v>0</c:v>
                </c:pt>
                <c:pt idx="1">
                  <c:v>0</c:v>
                </c:pt>
                <c:pt idx="2">
                  <c:v>0</c:v>
                </c:pt>
                <c:pt idx="3">
                  <c:v>0</c:v>
                </c:pt>
                <c:pt idx="4">
                  <c:v>0</c:v>
                </c:pt>
                <c:pt idx="5">
                  <c:v>3.9308700000000001</c:v>
                </c:pt>
                <c:pt idx="6">
                  <c:v>0</c:v>
                </c:pt>
                <c:pt idx="7">
                  <c:v>710.66946499999983</c:v>
                </c:pt>
                <c:pt idx="8">
                  <c:v>0</c:v>
                </c:pt>
                <c:pt idx="9">
                  <c:v>1.1399999999999999</c:v>
                </c:pt>
                <c:pt idx="10">
                  <c:v>0</c:v>
                </c:pt>
                <c:pt idx="11">
                  <c:v>0</c:v>
                </c:pt>
                <c:pt idx="12">
                  <c:v>0.60311999999999999</c:v>
                </c:pt>
                <c:pt idx="13">
                  <c:v>31.845400000000001</c:v>
                </c:pt>
              </c:numCache>
            </c:numRef>
          </c:val>
          <c:extLst>
            <c:ext xmlns:c16="http://schemas.microsoft.com/office/drawing/2014/chart" uri="{C3380CC4-5D6E-409C-BE32-E72D297353CC}">
              <c16:uniqueId val="{00000002-38A2-4B2C-9F19-A00980DAF414}"/>
            </c:ext>
          </c:extLst>
        </c:ser>
        <c:ser>
          <c:idx val="3"/>
          <c:order val="3"/>
          <c:tx>
            <c:strRef>
              <c:f>'5.3'!$A$8</c:f>
              <c:strCache>
                <c:ptCount val="1"/>
                <c:pt idx="0">
                  <c:v>Elektrická energie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'5.3'!$B$8:$O$8</c:f>
              <c:numCache>
                <c:formatCode>#\ ##0.0</c:formatCode>
                <c:ptCount val="14"/>
                <c:pt idx="0">
                  <c:v>2.2890000000000001</c:v>
                </c:pt>
                <c:pt idx="1">
                  <c:v>6.0376000000000006E-2</c:v>
                </c:pt>
                <c:pt idx="2">
                  <c:v>1.34</c:v>
                </c:pt>
                <c:pt idx="3">
                  <c:v>0</c:v>
                </c:pt>
                <c:pt idx="4">
                  <c:v>4.2999999999999997E-2</c:v>
                </c:pt>
                <c:pt idx="5">
                  <c:v>0</c:v>
                </c:pt>
                <c:pt idx="6">
                  <c:v>0</c:v>
                </c:pt>
                <c:pt idx="7">
                  <c:v>6.4747999999999986E-2</c:v>
                </c:pt>
                <c:pt idx="8">
                  <c:v>0.59275199999999995</c:v>
                </c:pt>
                <c:pt idx="9">
                  <c:v>5.3630000000000004</c:v>
                </c:pt>
                <c:pt idx="10">
                  <c:v>0.91489999999999994</c:v>
                </c:pt>
                <c:pt idx="11">
                  <c:v>0</c:v>
                </c:pt>
                <c:pt idx="12">
                  <c:v>0</c:v>
                </c:pt>
                <c:pt idx="13">
                  <c:v>0.20119999999999999</c:v>
                </c:pt>
              </c:numCache>
            </c:numRef>
          </c:val>
          <c:extLst>
            <c:ext xmlns:c16="http://schemas.microsoft.com/office/drawing/2014/chart" uri="{C3380CC4-5D6E-409C-BE32-E72D297353CC}">
              <c16:uniqueId val="{00000003-38A2-4B2C-9F19-A00980DAF414}"/>
            </c:ext>
          </c:extLst>
        </c:ser>
        <c:ser>
          <c:idx val="4"/>
          <c:order val="4"/>
          <c:tx>
            <c:strRef>
              <c:f>'5.3'!$A$9</c:f>
              <c:strCache>
                <c:ptCount val="1"/>
                <c:pt idx="0">
                  <c:v>Energie prostředí (tepelné čerpadlo)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'5.3'!$B$9:$O$9</c:f>
              <c:numCache>
                <c:formatCode>#\ ##0.0</c:formatCode>
                <c:ptCount val="14"/>
                <c:pt idx="0">
                  <c:v>1.282</c:v>
                </c:pt>
                <c:pt idx="1">
                  <c:v>0</c:v>
                </c:pt>
                <c:pt idx="2">
                  <c:v>0.06</c:v>
                </c:pt>
                <c:pt idx="3">
                  <c:v>1.2415099999999999</c:v>
                </c:pt>
                <c:pt idx="4">
                  <c:v>0</c:v>
                </c:pt>
                <c:pt idx="5">
                  <c:v>0</c:v>
                </c:pt>
                <c:pt idx="6">
                  <c:v>0</c:v>
                </c:pt>
                <c:pt idx="7">
                  <c:v>0</c:v>
                </c:pt>
                <c:pt idx="8">
                  <c:v>0</c:v>
                </c:pt>
                <c:pt idx="9">
                  <c:v>0</c:v>
                </c:pt>
                <c:pt idx="10">
                  <c:v>0</c:v>
                </c:pt>
                <c:pt idx="11">
                  <c:v>0</c:v>
                </c:pt>
                <c:pt idx="12">
                  <c:v>0.39900000000000002</c:v>
                </c:pt>
                <c:pt idx="13">
                  <c:v>0</c:v>
                </c:pt>
              </c:numCache>
            </c:numRef>
          </c:val>
          <c:extLst>
            <c:ext xmlns:c16="http://schemas.microsoft.com/office/drawing/2014/chart" uri="{C3380CC4-5D6E-409C-BE32-E72D297353CC}">
              <c16:uniqueId val="{00000004-38A2-4B2C-9F19-A00980DAF414}"/>
            </c:ext>
          </c:extLst>
        </c:ser>
        <c:ser>
          <c:idx val="5"/>
          <c:order val="5"/>
          <c:tx>
            <c:strRef>
              <c:f>'5.3'!$A$10</c:f>
              <c:strCache>
                <c:ptCount val="1"/>
                <c:pt idx="0">
                  <c:v>Energie Slunce (solární kolektor)</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'5.3'!$B$10:$O$10</c:f>
              <c:numCache>
                <c:formatCode>#\ ##0.0</c:formatCode>
                <c:ptCount val="14"/>
                <c:pt idx="0">
                  <c:v>0</c:v>
                </c:pt>
                <c:pt idx="1">
                  <c:v>0</c:v>
                </c:pt>
                <c:pt idx="2">
                  <c:v>6.8000000000000005E-2</c:v>
                </c:pt>
                <c:pt idx="3">
                  <c:v>4.4010000000000007E-2</c:v>
                </c:pt>
                <c:pt idx="4">
                  <c:v>5.8599999999999992E-2</c:v>
                </c:pt>
                <c:pt idx="5">
                  <c:v>0</c:v>
                </c:pt>
                <c:pt idx="6">
                  <c:v>0</c:v>
                </c:pt>
                <c:pt idx="7">
                  <c:v>0</c:v>
                </c:pt>
                <c:pt idx="8">
                  <c:v>0</c:v>
                </c:pt>
                <c:pt idx="9">
                  <c:v>0</c:v>
                </c:pt>
                <c:pt idx="10">
                  <c:v>0</c:v>
                </c:pt>
                <c:pt idx="11">
                  <c:v>0</c:v>
                </c:pt>
                <c:pt idx="12">
                  <c:v>3.2000000000000001E-2</c:v>
                </c:pt>
                <c:pt idx="13">
                  <c:v>0</c:v>
                </c:pt>
              </c:numCache>
            </c:numRef>
          </c:val>
          <c:extLst>
            <c:ext xmlns:c16="http://schemas.microsoft.com/office/drawing/2014/chart" uri="{C3380CC4-5D6E-409C-BE32-E72D297353CC}">
              <c16:uniqueId val="{00000005-38A2-4B2C-9F19-A00980DAF414}"/>
            </c:ext>
          </c:extLst>
        </c:ser>
        <c:ser>
          <c:idx val="6"/>
          <c:order val="6"/>
          <c:tx>
            <c:strRef>
              <c:f>'5.3'!$A$11</c:f>
              <c:strCache>
                <c:ptCount val="1"/>
                <c:pt idx="0">
                  <c:v>Hnědé uhlí</c:v>
                </c:pt>
              </c:strCache>
            </c:strRef>
          </c:tx>
          <c:spPr>
            <a:solidFill>
              <a:srgbClr val="6E493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'5.3'!$B$11:$O$11</c:f>
              <c:numCache>
                <c:formatCode>#\ ##0.0</c:formatCode>
                <c:ptCount val="14"/>
                <c:pt idx="0">
                  <c:v>0</c:v>
                </c:pt>
                <c:pt idx="1">
                  <c:v>218.39656300000001</c:v>
                </c:pt>
                <c:pt idx="2">
                  <c:v>0.47699999999999998</c:v>
                </c:pt>
                <c:pt idx="3">
                  <c:v>225.18421600000002</c:v>
                </c:pt>
                <c:pt idx="4">
                  <c:v>1.7609999999999999</c:v>
                </c:pt>
                <c:pt idx="5">
                  <c:v>108.83712</c:v>
                </c:pt>
                <c:pt idx="6">
                  <c:v>0.39619000000000004</c:v>
                </c:pt>
                <c:pt idx="7">
                  <c:v>13.768688000000001</c:v>
                </c:pt>
                <c:pt idx="8">
                  <c:v>166.28342600000002</c:v>
                </c:pt>
                <c:pt idx="9">
                  <c:v>224.35472000000001</c:v>
                </c:pt>
                <c:pt idx="10">
                  <c:v>168.935506</c:v>
                </c:pt>
                <c:pt idx="11">
                  <c:v>911.131755</c:v>
                </c:pt>
                <c:pt idx="12">
                  <c:v>1042.4458969999996</c:v>
                </c:pt>
                <c:pt idx="13">
                  <c:v>249.34150299999999</c:v>
                </c:pt>
              </c:numCache>
            </c:numRef>
          </c:val>
          <c:extLst>
            <c:ext xmlns:c16="http://schemas.microsoft.com/office/drawing/2014/chart" uri="{C3380CC4-5D6E-409C-BE32-E72D297353CC}">
              <c16:uniqueId val="{00000006-38A2-4B2C-9F19-A00980DAF414}"/>
            </c:ext>
          </c:extLst>
        </c:ser>
        <c:ser>
          <c:idx val="7"/>
          <c:order val="7"/>
          <c:tx>
            <c:strRef>
              <c:f>'5.3'!$A$12</c:f>
              <c:strCache>
                <c:ptCount val="1"/>
                <c:pt idx="0">
                  <c:v>Jaderné palivo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'5.3'!$B$12:$O$12</c:f>
              <c:numCache>
                <c:formatCode>#\ ##0.0</c:formatCode>
                <c:ptCount val="14"/>
                <c:pt idx="0">
                  <c:v>0</c:v>
                </c:pt>
                <c:pt idx="1">
                  <c:v>16.747310000000002</c:v>
                </c:pt>
                <c:pt idx="2">
                  <c:v>0</c:v>
                </c:pt>
                <c:pt idx="3">
                  <c:v>0</c:v>
                </c:pt>
                <c:pt idx="4">
                  <c:v>4.4721299999999999</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38A2-4B2C-9F19-A00980DAF414}"/>
            </c:ext>
          </c:extLst>
        </c:ser>
        <c:ser>
          <c:idx val="8"/>
          <c:order val="8"/>
          <c:tx>
            <c:strRef>
              <c:f>'5.3'!$A$13</c:f>
              <c:strCache>
                <c:ptCount val="1"/>
                <c:pt idx="0">
                  <c:v>Koks</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'5.3'!$B$13:$O$13</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8-38A2-4B2C-9F19-A00980DAF414}"/>
            </c:ext>
          </c:extLst>
        </c:ser>
        <c:ser>
          <c:idx val="9"/>
          <c:order val="9"/>
          <c:tx>
            <c:strRef>
              <c:f>'5.3'!$A$14</c:f>
              <c:strCache>
                <c:ptCount val="1"/>
                <c:pt idx="0">
                  <c:v>Odpadní teplo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'5.3'!$B$14:$O$14</c:f>
              <c:numCache>
                <c:formatCode>#\ ##0.0</c:formatCode>
                <c:ptCount val="14"/>
                <c:pt idx="0">
                  <c:v>0</c:v>
                </c:pt>
                <c:pt idx="1">
                  <c:v>0</c:v>
                </c:pt>
                <c:pt idx="2">
                  <c:v>6.2713400000000004</c:v>
                </c:pt>
                <c:pt idx="3">
                  <c:v>1.34E-2</c:v>
                </c:pt>
                <c:pt idx="4">
                  <c:v>4.547555</c:v>
                </c:pt>
                <c:pt idx="5">
                  <c:v>0</c:v>
                </c:pt>
                <c:pt idx="6">
                  <c:v>0.54400000000000004</c:v>
                </c:pt>
                <c:pt idx="7">
                  <c:v>112.99369</c:v>
                </c:pt>
                <c:pt idx="8">
                  <c:v>0</c:v>
                </c:pt>
                <c:pt idx="9">
                  <c:v>3.694</c:v>
                </c:pt>
                <c:pt idx="10">
                  <c:v>0</c:v>
                </c:pt>
                <c:pt idx="11">
                  <c:v>30.746758000000003</c:v>
                </c:pt>
                <c:pt idx="12">
                  <c:v>3.4000000000000002E-2</c:v>
                </c:pt>
                <c:pt idx="13">
                  <c:v>2.4809999999999999</c:v>
                </c:pt>
              </c:numCache>
            </c:numRef>
          </c:val>
          <c:extLst>
            <c:ext xmlns:c16="http://schemas.microsoft.com/office/drawing/2014/chart" uri="{C3380CC4-5D6E-409C-BE32-E72D297353CC}">
              <c16:uniqueId val="{00000009-38A2-4B2C-9F19-A00980DAF414}"/>
            </c:ext>
          </c:extLst>
        </c:ser>
        <c:ser>
          <c:idx val="10"/>
          <c:order val="10"/>
          <c:tx>
            <c:strRef>
              <c:f>'5.3'!$A$15</c:f>
              <c:strCache>
                <c:ptCount val="1"/>
                <c:pt idx="0">
                  <c:v>Ostatní kapalná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'5.3'!$B$15:$O$15</c:f>
              <c:numCache>
                <c:formatCode>#\ ##0.0</c:formatCode>
                <c:ptCount val="14"/>
                <c:pt idx="0">
                  <c:v>0</c:v>
                </c:pt>
                <c:pt idx="1">
                  <c:v>11.843354</c:v>
                </c:pt>
                <c:pt idx="2">
                  <c:v>0</c:v>
                </c:pt>
                <c:pt idx="3">
                  <c:v>0</c:v>
                </c:pt>
                <c:pt idx="4">
                  <c:v>0</c:v>
                </c:pt>
                <c:pt idx="5">
                  <c:v>0</c:v>
                </c:pt>
                <c:pt idx="6">
                  <c:v>0</c:v>
                </c:pt>
                <c:pt idx="7">
                  <c:v>0</c:v>
                </c:pt>
                <c:pt idx="8">
                  <c:v>0</c:v>
                </c:pt>
                <c:pt idx="9">
                  <c:v>0</c:v>
                </c:pt>
                <c:pt idx="10">
                  <c:v>0</c:v>
                </c:pt>
                <c:pt idx="11">
                  <c:v>2.0663360000000002</c:v>
                </c:pt>
                <c:pt idx="12">
                  <c:v>0</c:v>
                </c:pt>
                <c:pt idx="13">
                  <c:v>0.43</c:v>
                </c:pt>
              </c:numCache>
            </c:numRef>
          </c:val>
          <c:extLst>
            <c:ext xmlns:c16="http://schemas.microsoft.com/office/drawing/2014/chart" uri="{C3380CC4-5D6E-409C-BE32-E72D297353CC}">
              <c16:uniqueId val="{0000000A-38A2-4B2C-9F19-A00980DAF414}"/>
            </c:ext>
          </c:extLst>
        </c:ser>
        <c:ser>
          <c:idx val="11"/>
          <c:order val="11"/>
          <c:tx>
            <c:strRef>
              <c:f>'5.3'!$A$16</c:f>
              <c:strCache>
                <c:ptCount val="1"/>
                <c:pt idx="0">
                  <c:v>Ostatní pevná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'5.3'!$B$16:$O$16</c:f>
              <c:numCache>
                <c:formatCode>#\ ##0.0</c:formatCode>
                <c:ptCount val="14"/>
                <c:pt idx="0">
                  <c:v>151.04900000000001</c:v>
                </c:pt>
                <c:pt idx="1">
                  <c:v>2.4171529999999999</c:v>
                </c:pt>
                <c:pt idx="2">
                  <c:v>293.12799999999999</c:v>
                </c:pt>
                <c:pt idx="3">
                  <c:v>0</c:v>
                </c:pt>
                <c:pt idx="4">
                  <c:v>0.774505</c:v>
                </c:pt>
                <c:pt idx="5">
                  <c:v>0</c:v>
                </c:pt>
                <c:pt idx="6">
                  <c:v>106.273</c:v>
                </c:pt>
                <c:pt idx="7">
                  <c:v>3.2519999999999998</c:v>
                </c:pt>
                <c:pt idx="8">
                  <c:v>0</c:v>
                </c:pt>
                <c:pt idx="9">
                  <c:v>0</c:v>
                </c:pt>
                <c:pt idx="10">
                  <c:v>3.8929999999999998</c:v>
                </c:pt>
                <c:pt idx="11">
                  <c:v>12.735826000000001</c:v>
                </c:pt>
                <c:pt idx="12">
                  <c:v>8.3587699999999998</c:v>
                </c:pt>
                <c:pt idx="13">
                  <c:v>5.3562999999999992</c:v>
                </c:pt>
              </c:numCache>
            </c:numRef>
          </c:val>
          <c:extLst>
            <c:ext xmlns:c16="http://schemas.microsoft.com/office/drawing/2014/chart" uri="{C3380CC4-5D6E-409C-BE32-E72D297353CC}">
              <c16:uniqueId val="{0000000B-38A2-4B2C-9F19-A00980DAF414}"/>
            </c:ext>
          </c:extLst>
        </c:ser>
        <c:ser>
          <c:idx val="12"/>
          <c:order val="12"/>
          <c:tx>
            <c:strRef>
              <c:f>'5.3'!$A$17</c:f>
              <c:strCache>
                <c:ptCount val="1"/>
                <c:pt idx="0">
                  <c:v>Ostatní plyny</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'5.3'!$B$17:$O$17</c:f>
              <c:numCache>
                <c:formatCode>#\ ##0.0</c:formatCode>
                <c:ptCount val="14"/>
                <c:pt idx="0">
                  <c:v>0</c:v>
                </c:pt>
                <c:pt idx="1">
                  <c:v>8.8093999999999992E-2</c:v>
                </c:pt>
                <c:pt idx="2">
                  <c:v>0</c:v>
                </c:pt>
                <c:pt idx="3">
                  <c:v>0</c:v>
                </c:pt>
                <c:pt idx="4">
                  <c:v>0</c:v>
                </c:pt>
                <c:pt idx="5">
                  <c:v>0</c:v>
                </c:pt>
                <c:pt idx="6">
                  <c:v>0</c:v>
                </c:pt>
                <c:pt idx="7">
                  <c:v>546.50519299999985</c:v>
                </c:pt>
                <c:pt idx="8">
                  <c:v>0</c:v>
                </c:pt>
                <c:pt idx="9">
                  <c:v>0</c:v>
                </c:pt>
                <c:pt idx="10">
                  <c:v>0</c:v>
                </c:pt>
                <c:pt idx="11">
                  <c:v>195.89829200000003</c:v>
                </c:pt>
                <c:pt idx="12">
                  <c:v>30.632000000000001</c:v>
                </c:pt>
                <c:pt idx="13">
                  <c:v>18.934999999999999</c:v>
                </c:pt>
              </c:numCache>
            </c:numRef>
          </c:val>
          <c:extLst>
            <c:ext xmlns:c16="http://schemas.microsoft.com/office/drawing/2014/chart" uri="{C3380CC4-5D6E-409C-BE32-E72D297353CC}">
              <c16:uniqueId val="{0000000C-38A2-4B2C-9F19-A00980DAF414}"/>
            </c:ext>
          </c:extLst>
        </c:ser>
        <c:ser>
          <c:idx val="13"/>
          <c:order val="13"/>
          <c:tx>
            <c:strRef>
              <c:f>'5.3'!$A$18</c:f>
              <c:strCache>
                <c:ptCount val="1"/>
                <c:pt idx="0">
                  <c:v>Ostatní</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'5.3'!$B$18:$O$18</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38A2-4B2C-9F19-A00980DAF414}"/>
            </c:ext>
          </c:extLst>
        </c:ser>
        <c:ser>
          <c:idx val="14"/>
          <c:order val="14"/>
          <c:tx>
            <c:strRef>
              <c:f>'5.3'!$A$19</c:f>
              <c:strCache>
                <c:ptCount val="1"/>
                <c:pt idx="0">
                  <c:v>Topné oleje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'5.3'!$B$19:$O$19</c:f>
              <c:numCache>
                <c:formatCode>#\ ##0.0</c:formatCode>
                <c:ptCount val="14"/>
                <c:pt idx="0">
                  <c:v>2.4929999999999999</c:v>
                </c:pt>
                <c:pt idx="1">
                  <c:v>1.1182269999999999</c:v>
                </c:pt>
                <c:pt idx="2">
                  <c:v>3.4999559999999996</c:v>
                </c:pt>
                <c:pt idx="3">
                  <c:v>0</c:v>
                </c:pt>
                <c:pt idx="4">
                  <c:v>3.2113000000000003E-2</c:v>
                </c:pt>
                <c:pt idx="5">
                  <c:v>4.4039999999999996E-2</c:v>
                </c:pt>
                <c:pt idx="6">
                  <c:v>0</c:v>
                </c:pt>
                <c:pt idx="7">
                  <c:v>0.45798700000000003</c:v>
                </c:pt>
                <c:pt idx="8">
                  <c:v>17.268669999999993</c:v>
                </c:pt>
                <c:pt idx="9">
                  <c:v>0</c:v>
                </c:pt>
                <c:pt idx="10">
                  <c:v>0.32250000000000001</c:v>
                </c:pt>
                <c:pt idx="11">
                  <c:v>3.4480200000000001</c:v>
                </c:pt>
                <c:pt idx="12">
                  <c:v>1.3470379999999997</c:v>
                </c:pt>
                <c:pt idx="13">
                  <c:v>0.48670000000000002</c:v>
                </c:pt>
              </c:numCache>
            </c:numRef>
          </c:val>
          <c:extLst>
            <c:ext xmlns:c16="http://schemas.microsoft.com/office/drawing/2014/chart" uri="{C3380CC4-5D6E-409C-BE32-E72D297353CC}">
              <c16:uniqueId val="{0000000E-38A2-4B2C-9F19-A00980DAF414}"/>
            </c:ext>
          </c:extLst>
        </c:ser>
        <c:ser>
          <c:idx val="15"/>
          <c:order val="15"/>
          <c:tx>
            <c:strRef>
              <c:f>'5.3'!$A$20</c:f>
              <c:strCache>
                <c:ptCount val="1"/>
                <c:pt idx="0">
                  <c:v>Zemní plyn</c:v>
                </c:pt>
              </c:strCache>
            </c:strRef>
          </c:tx>
          <c:spPr>
            <a:solidFill>
              <a:srgbClr val="EBE600"/>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'5.3'!$B$20:$O$20</c:f>
              <c:numCache>
                <c:formatCode>#\ ##0.0</c:formatCode>
                <c:ptCount val="14"/>
                <c:pt idx="0">
                  <c:v>355.15304200000003</c:v>
                </c:pt>
                <c:pt idx="1">
                  <c:v>59.683303999999971</c:v>
                </c:pt>
                <c:pt idx="2">
                  <c:v>209.02383399999999</c:v>
                </c:pt>
                <c:pt idx="3">
                  <c:v>139.41597300000009</c:v>
                </c:pt>
                <c:pt idx="4">
                  <c:v>80.468625999999986</c:v>
                </c:pt>
                <c:pt idx="5">
                  <c:v>125.24635900000001</c:v>
                </c:pt>
                <c:pt idx="6">
                  <c:v>104.32311999999997</c:v>
                </c:pt>
                <c:pt idx="7">
                  <c:v>159.17602899999997</c:v>
                </c:pt>
                <c:pt idx="8">
                  <c:v>121.48894199999999</c:v>
                </c:pt>
                <c:pt idx="9">
                  <c:v>36.711295</c:v>
                </c:pt>
                <c:pt idx="10">
                  <c:v>61.307715999999985</c:v>
                </c:pt>
                <c:pt idx="11">
                  <c:v>1010.9137959999996</c:v>
                </c:pt>
                <c:pt idx="12">
                  <c:v>157.30248999999998</c:v>
                </c:pt>
                <c:pt idx="13">
                  <c:v>112.47968280545589</c:v>
                </c:pt>
              </c:numCache>
            </c:numRef>
          </c:val>
          <c:extLst>
            <c:ext xmlns:c16="http://schemas.microsoft.com/office/drawing/2014/chart" uri="{C3380CC4-5D6E-409C-BE32-E72D297353CC}">
              <c16:uniqueId val="{0000000F-38A2-4B2C-9F19-A00980DAF414}"/>
            </c:ext>
          </c:extLst>
        </c:ser>
        <c:dLbls>
          <c:showLegendKey val="0"/>
          <c:showVal val="0"/>
          <c:showCatName val="0"/>
          <c:showSerName val="0"/>
          <c:showPercent val="0"/>
          <c:showBubbleSize val="0"/>
        </c:dLbls>
        <c:gapWidth val="104"/>
        <c:overlap val="100"/>
        <c:axId val="236740608"/>
        <c:axId val="236742144"/>
      </c:barChart>
      <c:catAx>
        <c:axId val="236740608"/>
        <c:scaling>
          <c:orientation val="minMax"/>
        </c:scaling>
        <c:delete val="0"/>
        <c:axPos val="b"/>
        <c:numFmt formatCode="General" sourceLinked="0"/>
        <c:majorTickMark val="none"/>
        <c:minorTickMark val="none"/>
        <c:tickLblPos val="low"/>
        <c:txPr>
          <a:bodyPr rot="0" vert="horz"/>
          <a:lstStyle/>
          <a:p>
            <a:pPr>
              <a:defRPr sz="900"/>
            </a:pPr>
            <a:endParaRPr lang="cs-CZ"/>
          </a:p>
        </c:txPr>
        <c:crossAx val="236742144"/>
        <c:crosses val="autoZero"/>
        <c:auto val="1"/>
        <c:lblAlgn val="ctr"/>
        <c:lblOffset val="100"/>
        <c:noMultiLvlLbl val="0"/>
      </c:catAx>
      <c:valAx>
        <c:axId val="2367421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67406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2D02-4ED2-AF91-F130B22914A0}"/>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2D02-4ED2-AF91-F130B22914A0}"/>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2D02-4ED2-AF91-F130B22914A0}"/>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2D02-4ED2-AF91-F130B22914A0}"/>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2D02-4ED2-AF91-F130B22914A0}"/>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2D02-4ED2-AF91-F130B22914A0}"/>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2D02-4ED2-AF91-F130B22914A0}"/>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2D02-4ED2-AF91-F130B22914A0}"/>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2D02-4ED2-AF91-F130B22914A0}"/>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2D02-4ED2-AF91-F130B22914A0}"/>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2D02-4ED2-AF91-F130B22914A0}"/>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2D02-4ED2-AF91-F130B22914A0}"/>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2D02-4ED2-AF91-F130B22914A0}"/>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2D02-4ED2-AF91-F130B22914A0}"/>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2D02-4ED2-AF91-F130B22914A0}"/>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2D02-4ED2-AF91-F130B22914A0}"/>
            </c:ext>
          </c:extLst>
        </c:ser>
        <c:dLbls>
          <c:showLegendKey val="0"/>
          <c:showVal val="0"/>
          <c:showCatName val="0"/>
          <c:showSerName val="0"/>
          <c:showPercent val="0"/>
          <c:showBubbleSize val="0"/>
        </c:dLbls>
        <c:gapWidth val="150"/>
        <c:axId val="237334528"/>
        <c:axId val="237336064"/>
      </c:barChart>
      <c:catAx>
        <c:axId val="237334528"/>
        <c:scaling>
          <c:orientation val="minMax"/>
        </c:scaling>
        <c:delete val="1"/>
        <c:axPos val="b"/>
        <c:numFmt formatCode="General" sourceLinked="1"/>
        <c:majorTickMark val="out"/>
        <c:minorTickMark val="none"/>
        <c:tickLblPos val="nextTo"/>
        <c:crossAx val="237336064"/>
        <c:crosses val="autoZero"/>
        <c:auto val="1"/>
        <c:lblAlgn val="ctr"/>
        <c:lblOffset val="100"/>
        <c:noMultiLvlLbl val="0"/>
      </c:catAx>
      <c:valAx>
        <c:axId val="237336064"/>
        <c:scaling>
          <c:orientation val="minMax"/>
        </c:scaling>
        <c:delete val="1"/>
        <c:axPos val="l"/>
        <c:numFmt formatCode="0.0%" sourceLinked="1"/>
        <c:majorTickMark val="out"/>
        <c:minorTickMark val="none"/>
        <c:tickLblPos val="nextTo"/>
        <c:crossAx val="23733452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baseline="0"/>
              <a:t>uhlí</a:t>
            </a:r>
            <a:r>
              <a:rPr lang="en-US" sz="1000"/>
              <a:t> na </a:t>
            </a:r>
            <a:r>
              <a:rPr lang="cs-CZ" sz="1000"/>
              <a:t>dodávkách tepla</a:t>
            </a:r>
            <a:endParaRPr lang="en-US" sz="1000"/>
          </a:p>
        </c:rich>
      </c:tx>
      <c:layout>
        <c:manualLayout>
          <c:xMode val="edge"/>
          <c:yMode val="edge"/>
          <c:x val="0.17386428607252119"/>
          <c:y val="7.5125519287045136E-3"/>
        </c:manualLayout>
      </c:layout>
      <c:overlay val="1"/>
    </c:title>
    <c:autoTitleDeleted val="0"/>
    <c:plotArea>
      <c:layout>
        <c:manualLayout>
          <c:layoutTarget val="inner"/>
          <c:xMode val="edge"/>
          <c:yMode val="edge"/>
          <c:x val="0.32611464968152865"/>
          <c:y val="0.29716447675542856"/>
          <c:w val="0.42897069108711805"/>
          <c:h val="0.53671169543468455"/>
        </c:manualLayout>
      </c:layout>
      <c:doughnutChart>
        <c:varyColors val="1"/>
        <c:ser>
          <c:idx val="0"/>
          <c:order val="0"/>
          <c:dPt>
            <c:idx val="1"/>
            <c:bubble3D val="0"/>
            <c:spPr>
              <a:solidFill>
                <a:schemeClr val="tx1"/>
              </a:solidFill>
            </c:spPr>
            <c:extLst>
              <c:ext xmlns:c16="http://schemas.microsoft.com/office/drawing/2014/chart" uri="{C3380CC4-5D6E-409C-BE32-E72D297353CC}">
                <c16:uniqueId val="{00000001-41F8-4D21-B3EA-1AC6ADEA76A0}"/>
              </c:ext>
            </c:extLst>
          </c:dPt>
          <c:dPt>
            <c:idx val="4"/>
            <c:bubble3D val="0"/>
            <c:spPr>
              <a:solidFill>
                <a:srgbClr val="6E4932"/>
              </a:solidFill>
            </c:spPr>
            <c:extLst>
              <c:ext xmlns:c16="http://schemas.microsoft.com/office/drawing/2014/chart" uri="{C3380CC4-5D6E-409C-BE32-E72D297353CC}">
                <c16:uniqueId val="{00000003-41F8-4D21-B3EA-1AC6ADEA76A0}"/>
              </c:ext>
            </c:extLst>
          </c:dPt>
          <c:dLbls>
            <c:dLbl>
              <c:idx val="0"/>
              <c:layout>
                <c:manualLayout>
                  <c:x val="1.2594527254447699E-3"/>
                  <c:y val="-0.13564786149161376"/>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1F8-4D21-B3EA-1AC6ADEA76A0}"/>
                </c:ext>
              </c:extLst>
            </c:dLbl>
            <c:dLbl>
              <c:idx val="1"/>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1-41F8-4D21-B3EA-1AC6ADEA76A0}"/>
                </c:ext>
              </c:extLst>
            </c:dLbl>
            <c:dLbl>
              <c:idx val="2"/>
              <c:layout>
                <c:manualLayout>
                  <c:x val="0.1431859439834024"/>
                  <c:y val="-6.2015473593127708E-2"/>
                </c:manualLayout>
              </c:layout>
              <c:numFmt formatCode="0.0%" sourceLinked="0"/>
              <c:spPr/>
              <c:txPr>
                <a:bodyPr/>
                <a:lstStyle/>
                <a:p>
                  <a:pPr>
                    <a:defRPr sz="900"/>
                  </a:pPr>
                  <a:endParaRPr lang="cs-CZ"/>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1F8-4D21-B3EA-1AC6ADEA76A0}"/>
                </c:ext>
              </c:extLst>
            </c:dLbl>
            <c:dLbl>
              <c:idx val="4"/>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3-41F8-4D21-B3EA-1AC6ADEA76A0}"/>
                </c:ext>
              </c:extLst>
            </c:dLbl>
            <c:dLbl>
              <c:idx val="5"/>
              <c:delete val="1"/>
              <c:extLst>
                <c:ext xmlns:c15="http://schemas.microsoft.com/office/drawing/2012/chart" uri="{CE6537A1-D6FC-4f65-9D91-7224C49458BB}"/>
                <c:ext xmlns:c16="http://schemas.microsoft.com/office/drawing/2014/chart" uri="{C3380CC4-5D6E-409C-BE32-E72D297353CC}">
                  <c16:uniqueId val="{00000006-41F8-4D21-B3EA-1AC6ADEA76A0}"/>
                </c:ext>
              </c:extLst>
            </c:dLbl>
            <c:dLbl>
              <c:idx val="6"/>
              <c:delete val="1"/>
              <c:extLst>
                <c:ext xmlns:c15="http://schemas.microsoft.com/office/drawing/2012/chart" uri="{CE6537A1-D6FC-4f65-9D91-7224C49458BB}"/>
                <c:ext xmlns:c16="http://schemas.microsoft.com/office/drawing/2014/chart" uri="{C3380CC4-5D6E-409C-BE32-E72D297353CC}">
                  <c16:uniqueId val="{00000007-41F8-4D21-B3EA-1AC6ADEA76A0}"/>
                </c:ext>
              </c:extLst>
            </c:dLbl>
            <c:dLbl>
              <c:idx val="7"/>
              <c:delete val="1"/>
              <c:extLst>
                <c:ext xmlns:c15="http://schemas.microsoft.com/office/drawing/2012/chart" uri="{CE6537A1-D6FC-4f65-9D91-7224C49458BB}"/>
                <c:ext xmlns:c16="http://schemas.microsoft.com/office/drawing/2014/chart" uri="{C3380CC4-5D6E-409C-BE32-E72D297353CC}">
                  <c16:uniqueId val="{00000008-41F8-4D21-B3EA-1AC6ADEA76A0}"/>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'5.4'!$A$7:$A$14</c:f>
              <c:strCache>
                <c:ptCount val="8"/>
                <c:pt idx="0">
                  <c:v>Černé uhlí tříděné</c:v>
                </c:pt>
                <c:pt idx="1">
                  <c:v>Černé uhlí průmyslové</c:v>
                </c:pt>
                <c:pt idx="2">
                  <c:v>Černouhelné kaly a granulát</c:v>
                </c:pt>
                <c:pt idx="3">
                  <c:v>Hnědé uhlí tříděné</c:v>
                </c:pt>
                <c:pt idx="4">
                  <c:v>Hnědé uhlí průmyslové</c:v>
                </c:pt>
                <c:pt idx="5">
                  <c:v>Hnědé uhlí - Brikety</c:v>
                </c:pt>
                <c:pt idx="6">
                  <c:v>Hnědé uhlí - Lignit</c:v>
                </c:pt>
                <c:pt idx="7">
                  <c:v>Hnědé uhlí - Mourové kaly</c:v>
                </c:pt>
              </c:strCache>
            </c:strRef>
          </c:cat>
          <c:val>
            <c:numRef>
              <c:f>'5.4'!$E$7:$E$14</c:f>
              <c:numCache>
                <c:formatCode>0%</c:formatCode>
                <c:ptCount val="8"/>
                <c:pt idx="0">
                  <c:v>5.3501647140454123E-3</c:v>
                </c:pt>
                <c:pt idx="1">
                  <c:v>0.17531379983077391</c:v>
                </c:pt>
                <c:pt idx="2">
                  <c:v>2.7380228758333634E-3</c:v>
                </c:pt>
                <c:pt idx="3">
                  <c:v>5.9839839698647118E-2</c:v>
                </c:pt>
                <c:pt idx="4">
                  <c:v>0.75675817288070013</c:v>
                </c:pt>
                <c:pt idx="5">
                  <c:v>0</c:v>
                </c:pt>
                <c:pt idx="6">
                  <c:v>0</c:v>
                </c:pt>
                <c:pt idx="7">
                  <c:v>0</c:v>
                </c:pt>
              </c:numCache>
            </c:numRef>
          </c:val>
          <c:extLst>
            <c:ext xmlns:c16="http://schemas.microsoft.com/office/drawing/2014/chart" uri="{C3380CC4-5D6E-409C-BE32-E72D297353CC}">
              <c16:uniqueId val="{00000009-41F8-4D21-B3EA-1AC6ADEA76A0}"/>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Bilance tepla (TJ)</a:t>
            </a:r>
          </a:p>
        </c:rich>
      </c:tx>
      <c:overlay val="0"/>
    </c:title>
    <c:autoTitleDeleted val="0"/>
    <c:plotArea>
      <c:layout/>
      <c:barChart>
        <c:barDir val="col"/>
        <c:grouping val="stacked"/>
        <c:varyColors val="0"/>
        <c:ser>
          <c:idx val="0"/>
          <c:order val="0"/>
          <c:tx>
            <c:strRef>
              <c:f>'3'!$A$18</c:f>
              <c:strCache>
                <c:ptCount val="1"/>
                <c:pt idx="0">
                  <c:v>Výroba tepla brutto</c:v>
                </c:pt>
              </c:strCache>
            </c:strRef>
          </c:tx>
          <c:invertIfNegative val="0"/>
          <c:val>
            <c:numRef>
              <c:f>'3'!$B$18:$M$18</c:f>
              <c:numCache>
                <c:formatCode>#\ ##0.0</c:formatCode>
                <c:ptCount val="12"/>
                <c:pt idx="0">
                  <c:v>20023.515622999999</c:v>
                </c:pt>
                <c:pt idx="1">
                  <c:v>18078.470326999999</c:v>
                </c:pt>
                <c:pt idx="2">
                  <c:v>17113.607479999999</c:v>
                </c:pt>
                <c:pt idx="3">
                  <c:v>14190.212973874337</c:v>
                </c:pt>
                <c:pt idx="4">
                  <c:v>11456.483469999999</c:v>
                </c:pt>
                <c:pt idx="5">
                  <c:v>7918.0033330000006</c:v>
                </c:pt>
                <c:pt idx="6">
                  <c:v>7465.8295689999986</c:v>
                </c:pt>
                <c:pt idx="7">
                  <c:v>7839.0748380000014</c:v>
                </c:pt>
                <c:pt idx="8">
                  <c:v>8876.3921769999997</c:v>
                </c:pt>
                <c:pt idx="9">
                  <c:v>0</c:v>
                </c:pt>
                <c:pt idx="10">
                  <c:v>0</c:v>
                </c:pt>
                <c:pt idx="11">
                  <c:v>0</c:v>
                </c:pt>
              </c:numCache>
            </c:numRef>
          </c:val>
          <c:extLst>
            <c:ext xmlns:c16="http://schemas.microsoft.com/office/drawing/2014/chart" uri="{C3380CC4-5D6E-409C-BE32-E72D297353CC}">
              <c16:uniqueId val="{00000000-B18E-46F9-95C2-DE9E8E7C3794}"/>
            </c:ext>
          </c:extLst>
        </c:ser>
        <c:ser>
          <c:idx val="1"/>
          <c:order val="1"/>
          <c:tx>
            <c:strRef>
              <c:f>'3'!$A$19</c:f>
              <c:strCache>
                <c:ptCount val="1"/>
                <c:pt idx="0">
                  <c:v>Technologická vlastní spotřeba tepla </c:v>
                </c:pt>
              </c:strCache>
            </c:strRef>
          </c:tx>
          <c:invertIfNegative val="0"/>
          <c:val>
            <c:numRef>
              <c:f>'3'!$B$19:$M$19</c:f>
              <c:numCache>
                <c:formatCode>#\ ##0.0</c:formatCode>
                <c:ptCount val="12"/>
                <c:pt idx="0">
                  <c:v>-1002.419921</c:v>
                </c:pt>
                <c:pt idx="1">
                  <c:v>-914.01328399999989</c:v>
                </c:pt>
                <c:pt idx="2">
                  <c:v>-838.80795400000034</c:v>
                </c:pt>
                <c:pt idx="3">
                  <c:v>-819.60526599999992</c:v>
                </c:pt>
                <c:pt idx="4">
                  <c:v>-827.32241699999952</c:v>
                </c:pt>
                <c:pt idx="5">
                  <c:v>-779.81033800000057</c:v>
                </c:pt>
                <c:pt idx="6">
                  <c:v>-733.10514700000033</c:v>
                </c:pt>
                <c:pt idx="7">
                  <c:v>-754.57333400000039</c:v>
                </c:pt>
                <c:pt idx="8">
                  <c:v>-785.54949000000022</c:v>
                </c:pt>
                <c:pt idx="9">
                  <c:v>0</c:v>
                </c:pt>
                <c:pt idx="10">
                  <c:v>0</c:v>
                </c:pt>
                <c:pt idx="11">
                  <c:v>0</c:v>
                </c:pt>
              </c:numCache>
            </c:numRef>
          </c:val>
          <c:extLst>
            <c:ext xmlns:c16="http://schemas.microsoft.com/office/drawing/2014/chart" uri="{C3380CC4-5D6E-409C-BE32-E72D297353CC}">
              <c16:uniqueId val="{00000001-B18E-46F9-95C2-DE9E8E7C3794}"/>
            </c:ext>
          </c:extLst>
        </c:ser>
        <c:ser>
          <c:idx val="2"/>
          <c:order val="2"/>
          <c:tx>
            <c:strRef>
              <c:f>'3'!$A$20</c:f>
              <c:strCache>
                <c:ptCount val="1"/>
                <c:pt idx="0">
                  <c:v>Ztráty</c:v>
                </c:pt>
              </c:strCache>
            </c:strRef>
          </c:tx>
          <c:invertIfNegative val="0"/>
          <c:val>
            <c:numRef>
              <c:f>'3'!$B$20:$M$20</c:f>
              <c:numCache>
                <c:formatCode>#\ ##0.0</c:formatCode>
                <c:ptCount val="12"/>
                <c:pt idx="0">
                  <c:v>-1383.8750070000017</c:v>
                </c:pt>
                <c:pt idx="1">
                  <c:v>-1218.554386999999</c:v>
                </c:pt>
                <c:pt idx="2">
                  <c:v>-1352.8046789999996</c:v>
                </c:pt>
                <c:pt idx="3">
                  <c:v>-1177.5345819788797</c:v>
                </c:pt>
                <c:pt idx="4">
                  <c:v>-1012.5389856022633</c:v>
                </c:pt>
                <c:pt idx="5">
                  <c:v>-772.69997360040509</c:v>
                </c:pt>
                <c:pt idx="6">
                  <c:v>-712.16125900820816</c:v>
                </c:pt>
                <c:pt idx="7">
                  <c:v>-777.3067955054463</c:v>
                </c:pt>
                <c:pt idx="8">
                  <c:v>-817.55332618413672</c:v>
                </c:pt>
                <c:pt idx="9">
                  <c:v>0</c:v>
                </c:pt>
                <c:pt idx="10">
                  <c:v>0</c:v>
                </c:pt>
                <c:pt idx="11">
                  <c:v>0</c:v>
                </c:pt>
              </c:numCache>
            </c:numRef>
          </c:val>
          <c:extLst>
            <c:ext xmlns:c16="http://schemas.microsoft.com/office/drawing/2014/chart" uri="{C3380CC4-5D6E-409C-BE32-E72D297353CC}">
              <c16:uniqueId val="{00000002-B18E-46F9-95C2-DE9E8E7C3794}"/>
            </c:ext>
          </c:extLst>
        </c:ser>
        <c:ser>
          <c:idx val="3"/>
          <c:order val="3"/>
          <c:tx>
            <c:strRef>
              <c:f>'3'!$A$21</c:f>
              <c:strCache>
                <c:ptCount val="1"/>
                <c:pt idx="0">
                  <c:v>Vlastní spotřeba tepla</c:v>
                </c:pt>
              </c:strCache>
            </c:strRef>
          </c:tx>
          <c:invertIfNegative val="0"/>
          <c:val>
            <c:numRef>
              <c:f>'3'!$B$21:$M$21</c:f>
              <c:numCache>
                <c:formatCode>#\ ##0.0</c:formatCode>
                <c:ptCount val="12"/>
                <c:pt idx="0">
                  <c:v>-4718.4641209999945</c:v>
                </c:pt>
                <c:pt idx="1">
                  <c:v>-4007.4091499999954</c:v>
                </c:pt>
                <c:pt idx="2">
                  <c:v>-4143.1570180000026</c:v>
                </c:pt>
                <c:pt idx="3">
                  <c:v>-3657.5868326516315</c:v>
                </c:pt>
                <c:pt idx="4">
                  <c:v>-3664.1058285421827</c:v>
                </c:pt>
                <c:pt idx="5">
                  <c:v>-3211.4109348487477</c:v>
                </c:pt>
                <c:pt idx="6">
                  <c:v>-3236.6402993521638</c:v>
                </c:pt>
                <c:pt idx="7">
                  <c:v>-3276.083023681299</c:v>
                </c:pt>
                <c:pt idx="8">
                  <c:v>-3365.0714074632956</c:v>
                </c:pt>
                <c:pt idx="9">
                  <c:v>0</c:v>
                </c:pt>
                <c:pt idx="10">
                  <c:v>0</c:v>
                </c:pt>
                <c:pt idx="11">
                  <c:v>0</c:v>
                </c:pt>
              </c:numCache>
            </c:numRef>
          </c:val>
          <c:extLst>
            <c:ext xmlns:c16="http://schemas.microsoft.com/office/drawing/2014/chart" uri="{C3380CC4-5D6E-409C-BE32-E72D297353CC}">
              <c16:uniqueId val="{00000003-B18E-46F9-95C2-DE9E8E7C3794}"/>
            </c:ext>
          </c:extLst>
        </c:ser>
        <c:ser>
          <c:idx val="4"/>
          <c:order val="4"/>
          <c:tx>
            <c:strRef>
              <c:f>'3'!$A$22</c:f>
              <c:strCache>
                <c:ptCount val="1"/>
                <c:pt idx="0">
                  <c:v>Dodávky tepla</c:v>
                </c:pt>
              </c:strCache>
            </c:strRef>
          </c:tx>
          <c:invertIfNegative val="0"/>
          <c:val>
            <c:numRef>
              <c:f>'3'!$B$22:$M$22</c:f>
              <c:numCache>
                <c:formatCode>#\ ##0.0</c:formatCode>
                <c:ptCount val="12"/>
                <c:pt idx="0">
                  <c:v>-12867.181557999997</c:v>
                </c:pt>
                <c:pt idx="1">
                  <c:v>-11913.302939999994</c:v>
                </c:pt>
                <c:pt idx="2">
                  <c:v>-10754.211891999999</c:v>
                </c:pt>
                <c:pt idx="3">
                  <c:v>-8509.3632352438271</c:v>
                </c:pt>
                <c:pt idx="4">
                  <c:v>-5922.9211488555538</c:v>
                </c:pt>
                <c:pt idx="5">
                  <c:v>-3133.1624795508451</c:v>
                </c:pt>
                <c:pt idx="6">
                  <c:v>-2746.5547196396319</c:v>
                </c:pt>
                <c:pt idx="7">
                  <c:v>-3009.8292488132547</c:v>
                </c:pt>
                <c:pt idx="8">
                  <c:v>-3886.1340773525681</c:v>
                </c:pt>
                <c:pt idx="9">
                  <c:v>0</c:v>
                </c:pt>
                <c:pt idx="10">
                  <c:v>0</c:v>
                </c:pt>
                <c:pt idx="11">
                  <c:v>0</c:v>
                </c:pt>
              </c:numCache>
            </c:numRef>
          </c:val>
          <c:extLst>
            <c:ext xmlns:c16="http://schemas.microsoft.com/office/drawing/2014/chart" uri="{C3380CC4-5D6E-409C-BE32-E72D297353CC}">
              <c16:uniqueId val="{00000004-B18E-46F9-95C2-DE9E8E7C3794}"/>
            </c:ext>
          </c:extLst>
        </c:ser>
        <c:ser>
          <c:idx val="5"/>
          <c:order val="5"/>
          <c:tx>
            <c:strRef>
              <c:f>'3'!$A$23</c:f>
              <c:strCache>
                <c:ptCount val="1"/>
                <c:pt idx="0">
                  <c:v>Bilanční rozdíl</c:v>
                </c:pt>
              </c:strCache>
            </c:strRef>
          </c:tx>
          <c:invertIfNegative val="0"/>
          <c:val>
            <c:numRef>
              <c:f>'3'!$B$23:$M$23</c:f>
              <c:numCache>
                <c:formatCode>#\ ##0.0</c:formatCode>
                <c:ptCount val="12"/>
                <c:pt idx="0">
                  <c:v>-51.575016000006144</c:v>
                </c:pt>
                <c:pt idx="1">
                  <c:v>-25.190566000010222</c:v>
                </c:pt>
                <c:pt idx="2">
                  <c:v>-24.625936999997066</c:v>
                </c:pt>
                <c:pt idx="3">
                  <c:v>-26.1230579999974</c:v>
                </c:pt>
                <c:pt idx="4">
                  <c:v>-29.59509000000071</c:v>
                </c:pt>
                <c:pt idx="5">
                  <c:v>-20.919607000002088</c:v>
                </c:pt>
                <c:pt idx="6">
                  <c:v>-37.368143999994118</c:v>
                </c:pt>
                <c:pt idx="7">
                  <c:v>-21.282436000000416</c:v>
                </c:pt>
                <c:pt idx="8">
                  <c:v>-22.083875999999236</c:v>
                </c:pt>
                <c:pt idx="9">
                  <c:v>0</c:v>
                </c:pt>
                <c:pt idx="10">
                  <c:v>0</c:v>
                </c:pt>
                <c:pt idx="11">
                  <c:v>0</c:v>
                </c:pt>
              </c:numCache>
            </c:numRef>
          </c:val>
          <c:extLst>
            <c:ext xmlns:c16="http://schemas.microsoft.com/office/drawing/2014/chart" uri="{C3380CC4-5D6E-409C-BE32-E72D297353CC}">
              <c16:uniqueId val="{00000005-B18E-46F9-95C2-DE9E8E7C3794}"/>
            </c:ext>
          </c:extLst>
        </c:ser>
        <c:dLbls>
          <c:showLegendKey val="0"/>
          <c:showVal val="0"/>
          <c:showCatName val="0"/>
          <c:showSerName val="0"/>
          <c:showPercent val="0"/>
          <c:showBubbleSize val="0"/>
        </c:dLbls>
        <c:gapWidth val="104"/>
        <c:overlap val="100"/>
        <c:axId val="318048896"/>
        <c:axId val="169066880"/>
      </c:barChart>
      <c:catAx>
        <c:axId val="318048896"/>
        <c:scaling>
          <c:orientation val="minMax"/>
        </c:scaling>
        <c:delete val="0"/>
        <c:axPos val="b"/>
        <c:majorTickMark val="none"/>
        <c:minorTickMark val="none"/>
        <c:tickLblPos val="low"/>
        <c:txPr>
          <a:bodyPr/>
          <a:lstStyle/>
          <a:p>
            <a:pPr>
              <a:defRPr sz="900"/>
            </a:pPr>
            <a:endParaRPr lang="cs-CZ"/>
          </a:p>
        </c:txPr>
        <c:crossAx val="169066880"/>
        <c:crosses val="autoZero"/>
        <c:auto val="1"/>
        <c:lblAlgn val="ctr"/>
        <c:lblOffset val="100"/>
        <c:noMultiLvlLbl val="0"/>
      </c:catAx>
      <c:valAx>
        <c:axId val="169066880"/>
        <c:scaling>
          <c:orientation val="minMax"/>
          <c:max val="25000"/>
          <c:min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318048896"/>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uhlí GJ)</a:t>
            </a:r>
            <a:endParaRPr lang="en-US" sz="1000"/>
          </a:p>
        </c:rich>
      </c:tx>
      <c:layout>
        <c:manualLayout>
          <c:xMode val="edge"/>
          <c:yMode val="edge"/>
          <c:x val="0.32937465277777778"/>
          <c:y val="0"/>
        </c:manualLayout>
      </c:layout>
      <c:overlay val="1"/>
    </c:title>
    <c:autoTitleDeleted val="0"/>
    <c:plotArea>
      <c:layout>
        <c:manualLayout>
          <c:layoutTarget val="inner"/>
          <c:xMode val="edge"/>
          <c:yMode val="edge"/>
          <c:x val="0.14918381912787218"/>
          <c:y val="0.198089705453485"/>
          <c:w val="0.85081618087212785"/>
          <c:h val="0.60623015456401286"/>
        </c:manualLayout>
      </c:layout>
      <c:barChart>
        <c:barDir val="col"/>
        <c:grouping val="stacked"/>
        <c:varyColors val="0"/>
        <c:ser>
          <c:idx val="0"/>
          <c:order val="0"/>
          <c:tx>
            <c:strRef>
              <c:f>'5.4'!$A$7</c:f>
              <c:strCache>
                <c:ptCount val="1"/>
                <c:pt idx="0">
                  <c:v>Černé uhlí tříděné</c:v>
                </c:pt>
              </c:strCache>
            </c:strRef>
          </c:tx>
          <c:invertIfNegative val="0"/>
          <c:dPt>
            <c:idx val="1"/>
            <c:invertIfNegative val="0"/>
            <c:bubble3D val="0"/>
            <c:explosion val="51"/>
            <c:extLst>
              <c:ext xmlns:c16="http://schemas.microsoft.com/office/drawing/2014/chart" uri="{C3380CC4-5D6E-409C-BE32-E72D297353CC}">
                <c16:uniqueId val="{00000000-9DCF-445A-A51D-1FF49FC6AB67}"/>
              </c:ext>
            </c:extLst>
          </c:dPt>
          <c:dPt>
            <c:idx val="3"/>
            <c:invertIfNegative val="0"/>
            <c:bubble3D val="0"/>
            <c:explosion val="52"/>
            <c:extLst>
              <c:ext xmlns:c16="http://schemas.microsoft.com/office/drawing/2014/chart" uri="{C3380CC4-5D6E-409C-BE32-E72D297353CC}">
                <c16:uniqueId val="{00000001-9DCF-445A-A51D-1FF49FC6AB67}"/>
              </c:ext>
            </c:extLst>
          </c:dPt>
          <c:dPt>
            <c:idx val="4"/>
            <c:invertIfNegative val="0"/>
            <c:bubble3D val="0"/>
            <c:extLst>
              <c:ext xmlns:c16="http://schemas.microsoft.com/office/drawing/2014/chart" uri="{C3380CC4-5D6E-409C-BE32-E72D297353CC}">
                <c16:uniqueId val="{00000002-9DCF-445A-A51D-1FF49FC6AB67}"/>
              </c:ext>
            </c:extLst>
          </c:dPt>
          <c:dPt>
            <c:idx val="5"/>
            <c:invertIfNegative val="0"/>
            <c:bubble3D val="0"/>
            <c:extLst>
              <c:ext xmlns:c16="http://schemas.microsoft.com/office/drawing/2014/chart" uri="{C3380CC4-5D6E-409C-BE32-E72D297353CC}">
                <c16:uniqueId val="{00000003-9DCF-445A-A51D-1FF49FC6AB67}"/>
              </c:ext>
            </c:extLst>
          </c:dPt>
          <c:dPt>
            <c:idx val="6"/>
            <c:invertIfNegative val="0"/>
            <c:bubble3D val="0"/>
            <c:extLst>
              <c:ext xmlns:c16="http://schemas.microsoft.com/office/drawing/2014/chart" uri="{C3380CC4-5D6E-409C-BE32-E72D297353CC}">
                <c16:uniqueId val="{00000004-9DCF-445A-A51D-1FF49FC6AB67}"/>
              </c:ext>
            </c:extLst>
          </c:dPt>
          <c:dPt>
            <c:idx val="7"/>
            <c:invertIfNegative val="0"/>
            <c:bubble3D val="0"/>
            <c:spPr>
              <a:solidFill>
                <a:srgbClr val="FFC000"/>
              </a:solidFill>
            </c:spPr>
            <c:extLst>
              <c:ext xmlns:c16="http://schemas.microsoft.com/office/drawing/2014/chart" uri="{C3380CC4-5D6E-409C-BE32-E72D297353CC}">
                <c16:uniqueId val="{00000006-9DCF-445A-A51D-1FF49FC6AB67}"/>
              </c:ext>
            </c:extLst>
          </c:dPt>
          <c:cat>
            <c:strRef>
              <c:f>'5.4'!$B$4:$D$4</c:f>
              <c:strCache>
                <c:ptCount val="3"/>
                <c:pt idx="0">
                  <c:v>Červenec</c:v>
                </c:pt>
                <c:pt idx="1">
                  <c:v>Srpen</c:v>
                </c:pt>
                <c:pt idx="2">
                  <c:v>Září</c:v>
                </c:pt>
              </c:strCache>
            </c:strRef>
          </c:cat>
          <c:val>
            <c:numRef>
              <c:f>'5.4'!$B$7:$D$7</c:f>
              <c:numCache>
                <c:formatCode>#\ ##0.0</c:formatCode>
                <c:ptCount val="3"/>
                <c:pt idx="0">
                  <c:v>66.650000000000006</c:v>
                </c:pt>
                <c:pt idx="1">
                  <c:v>881.85</c:v>
                </c:pt>
                <c:pt idx="2">
                  <c:v>20877.509999999998</c:v>
                </c:pt>
              </c:numCache>
            </c:numRef>
          </c:val>
          <c:extLst>
            <c:ext xmlns:c16="http://schemas.microsoft.com/office/drawing/2014/chart" uri="{C3380CC4-5D6E-409C-BE32-E72D297353CC}">
              <c16:uniqueId val="{00000007-9DCF-445A-A51D-1FF49FC6AB67}"/>
            </c:ext>
          </c:extLst>
        </c:ser>
        <c:ser>
          <c:idx val="1"/>
          <c:order val="1"/>
          <c:tx>
            <c:strRef>
              <c:f>'5.4'!$A$8</c:f>
              <c:strCache>
                <c:ptCount val="1"/>
                <c:pt idx="0">
                  <c:v>Černé uhlí průmyslové</c:v>
                </c:pt>
              </c:strCache>
            </c:strRef>
          </c:tx>
          <c:spPr>
            <a:solidFill>
              <a:schemeClr val="tx1"/>
            </a:solidFill>
          </c:spPr>
          <c:invertIfNegative val="0"/>
          <c:cat>
            <c:strRef>
              <c:f>'5.4'!$B$4:$D$4</c:f>
              <c:strCache>
                <c:ptCount val="3"/>
                <c:pt idx="0">
                  <c:v>Červenec</c:v>
                </c:pt>
                <c:pt idx="1">
                  <c:v>Srpen</c:v>
                </c:pt>
                <c:pt idx="2">
                  <c:v>Září</c:v>
                </c:pt>
              </c:strCache>
            </c:strRef>
          </c:cat>
          <c:val>
            <c:numRef>
              <c:f>'5.4'!$B$8:$D$8</c:f>
              <c:numCache>
                <c:formatCode>#\ ##0.0</c:formatCode>
                <c:ptCount val="3"/>
                <c:pt idx="0">
                  <c:v>192476.50499999998</c:v>
                </c:pt>
                <c:pt idx="1">
                  <c:v>219528.609</c:v>
                </c:pt>
                <c:pt idx="2">
                  <c:v>303187.96000000002</c:v>
                </c:pt>
              </c:numCache>
            </c:numRef>
          </c:val>
          <c:extLst>
            <c:ext xmlns:c16="http://schemas.microsoft.com/office/drawing/2014/chart" uri="{C3380CC4-5D6E-409C-BE32-E72D297353CC}">
              <c16:uniqueId val="{00000008-9DCF-445A-A51D-1FF49FC6AB67}"/>
            </c:ext>
          </c:extLst>
        </c:ser>
        <c:ser>
          <c:idx val="2"/>
          <c:order val="2"/>
          <c:tx>
            <c:strRef>
              <c:f>'5.4'!$A$9</c:f>
              <c:strCache>
                <c:ptCount val="1"/>
                <c:pt idx="0">
                  <c:v>Černouhelné kaly a granulát</c:v>
                </c:pt>
              </c:strCache>
            </c:strRef>
          </c:tx>
          <c:invertIfNegative val="0"/>
          <c:cat>
            <c:strRef>
              <c:f>'5.4'!$B$4:$D$4</c:f>
              <c:strCache>
                <c:ptCount val="3"/>
                <c:pt idx="0">
                  <c:v>Červenec</c:v>
                </c:pt>
                <c:pt idx="1">
                  <c:v>Srpen</c:v>
                </c:pt>
                <c:pt idx="2">
                  <c:v>Září</c:v>
                </c:pt>
              </c:strCache>
            </c:strRef>
          </c:cat>
          <c:val>
            <c:numRef>
              <c:f>'5.4'!$B$9:$D$9</c:f>
              <c:numCache>
                <c:formatCode>#\ ##0.0</c:formatCode>
                <c:ptCount val="3"/>
                <c:pt idx="0">
                  <c:v>10853.621000000001</c:v>
                </c:pt>
                <c:pt idx="1">
                  <c:v>316.14999999999998</c:v>
                </c:pt>
                <c:pt idx="2">
                  <c:v>0</c:v>
                </c:pt>
              </c:numCache>
            </c:numRef>
          </c:val>
          <c:extLst>
            <c:ext xmlns:c16="http://schemas.microsoft.com/office/drawing/2014/chart" uri="{C3380CC4-5D6E-409C-BE32-E72D297353CC}">
              <c16:uniqueId val="{00000009-9DCF-445A-A51D-1FF49FC6AB67}"/>
            </c:ext>
          </c:extLst>
        </c:ser>
        <c:ser>
          <c:idx val="3"/>
          <c:order val="3"/>
          <c:tx>
            <c:strRef>
              <c:f>'5.4'!$A$10</c:f>
              <c:strCache>
                <c:ptCount val="1"/>
                <c:pt idx="0">
                  <c:v>Hnědé uhlí tříděné</c:v>
                </c:pt>
              </c:strCache>
            </c:strRef>
          </c:tx>
          <c:invertIfNegative val="0"/>
          <c:cat>
            <c:strRef>
              <c:f>'5.4'!$B$4:$D$4</c:f>
              <c:strCache>
                <c:ptCount val="3"/>
                <c:pt idx="0">
                  <c:v>Červenec</c:v>
                </c:pt>
                <c:pt idx="1">
                  <c:v>Srpen</c:v>
                </c:pt>
                <c:pt idx="2">
                  <c:v>Září</c:v>
                </c:pt>
              </c:strCache>
            </c:strRef>
          </c:cat>
          <c:val>
            <c:numRef>
              <c:f>'5.4'!$B$10:$D$10</c:f>
              <c:numCache>
                <c:formatCode>#\ ##0.0</c:formatCode>
                <c:ptCount val="3"/>
                <c:pt idx="0">
                  <c:v>62758.983999999997</c:v>
                </c:pt>
                <c:pt idx="1">
                  <c:v>74568.153999999995</c:v>
                </c:pt>
                <c:pt idx="2">
                  <c:v>106789.63399999999</c:v>
                </c:pt>
              </c:numCache>
            </c:numRef>
          </c:val>
          <c:extLst>
            <c:ext xmlns:c16="http://schemas.microsoft.com/office/drawing/2014/chart" uri="{C3380CC4-5D6E-409C-BE32-E72D297353CC}">
              <c16:uniqueId val="{0000000A-9DCF-445A-A51D-1FF49FC6AB67}"/>
            </c:ext>
          </c:extLst>
        </c:ser>
        <c:ser>
          <c:idx val="4"/>
          <c:order val="4"/>
          <c:tx>
            <c:strRef>
              <c:f>'5.4'!$A$11</c:f>
              <c:strCache>
                <c:ptCount val="1"/>
                <c:pt idx="0">
                  <c:v>Hnědé uhlí průmyslové</c:v>
                </c:pt>
              </c:strCache>
            </c:strRef>
          </c:tx>
          <c:spPr>
            <a:solidFill>
              <a:srgbClr val="6E4932"/>
            </a:solidFill>
          </c:spPr>
          <c:invertIfNegative val="0"/>
          <c:cat>
            <c:strRef>
              <c:f>'5.4'!$B$4:$D$4</c:f>
              <c:strCache>
                <c:ptCount val="3"/>
                <c:pt idx="0">
                  <c:v>Červenec</c:v>
                </c:pt>
                <c:pt idx="1">
                  <c:v>Srpen</c:v>
                </c:pt>
                <c:pt idx="2">
                  <c:v>Září</c:v>
                </c:pt>
              </c:strCache>
            </c:strRef>
          </c:cat>
          <c:val>
            <c:numRef>
              <c:f>'5.4'!$B$11:$D$11</c:f>
              <c:numCache>
                <c:formatCode>#\ ##0.0</c:formatCode>
                <c:ptCount val="3"/>
                <c:pt idx="0">
                  <c:v>813284.3060000001</c:v>
                </c:pt>
                <c:pt idx="1">
                  <c:v>939301.90200000023</c:v>
                </c:pt>
                <c:pt idx="2">
                  <c:v>1334610.6039999996</c:v>
                </c:pt>
              </c:numCache>
            </c:numRef>
          </c:val>
          <c:extLst>
            <c:ext xmlns:c16="http://schemas.microsoft.com/office/drawing/2014/chart" uri="{C3380CC4-5D6E-409C-BE32-E72D297353CC}">
              <c16:uniqueId val="{0000000B-9DCF-445A-A51D-1FF49FC6AB67}"/>
            </c:ext>
          </c:extLst>
        </c:ser>
        <c:ser>
          <c:idx val="5"/>
          <c:order val="5"/>
          <c:tx>
            <c:strRef>
              <c:f>'5.4'!$A$12</c:f>
              <c:strCache>
                <c:ptCount val="1"/>
                <c:pt idx="0">
                  <c:v>Hnědé uhlí - Brikety</c:v>
                </c:pt>
              </c:strCache>
            </c:strRef>
          </c:tx>
          <c:invertIfNegative val="0"/>
          <c:cat>
            <c:strRef>
              <c:f>'5.4'!$B$4:$D$4</c:f>
              <c:strCache>
                <c:ptCount val="3"/>
                <c:pt idx="0">
                  <c:v>Červenec</c:v>
                </c:pt>
                <c:pt idx="1">
                  <c:v>Srpen</c:v>
                </c:pt>
                <c:pt idx="2">
                  <c:v>Září</c:v>
                </c:pt>
              </c:strCache>
            </c:strRef>
          </c:cat>
          <c:val>
            <c:numRef>
              <c:f>'5.4'!$B$12:$D$12</c:f>
              <c:numCache>
                <c:formatCode>#\ ##0.0</c:formatCode>
                <c:ptCount val="3"/>
                <c:pt idx="0">
                  <c:v>0</c:v>
                </c:pt>
                <c:pt idx="1">
                  <c:v>0</c:v>
                </c:pt>
                <c:pt idx="2">
                  <c:v>0</c:v>
                </c:pt>
              </c:numCache>
            </c:numRef>
          </c:val>
          <c:extLst>
            <c:ext xmlns:c16="http://schemas.microsoft.com/office/drawing/2014/chart" uri="{C3380CC4-5D6E-409C-BE32-E72D297353CC}">
              <c16:uniqueId val="{0000000C-9DCF-445A-A51D-1FF49FC6AB67}"/>
            </c:ext>
          </c:extLst>
        </c:ser>
        <c:ser>
          <c:idx val="6"/>
          <c:order val="6"/>
          <c:tx>
            <c:strRef>
              <c:f>'5.4'!$A$13</c:f>
              <c:strCache>
                <c:ptCount val="1"/>
                <c:pt idx="0">
                  <c:v>Hnědé uhlí - Lignit</c:v>
                </c:pt>
              </c:strCache>
            </c:strRef>
          </c:tx>
          <c:invertIfNegative val="0"/>
          <c:cat>
            <c:strRef>
              <c:f>'5.4'!$B$4:$D$4</c:f>
              <c:strCache>
                <c:ptCount val="3"/>
                <c:pt idx="0">
                  <c:v>Červenec</c:v>
                </c:pt>
                <c:pt idx="1">
                  <c:v>Srpen</c:v>
                </c:pt>
                <c:pt idx="2">
                  <c:v>Září</c:v>
                </c:pt>
              </c:strCache>
            </c:strRef>
          </c:cat>
          <c:val>
            <c:numRef>
              <c:f>'5.4'!$B$13:$D$13</c:f>
              <c:numCache>
                <c:formatCode>#\ ##0.0</c:formatCode>
                <c:ptCount val="3"/>
                <c:pt idx="0">
                  <c:v>0</c:v>
                </c:pt>
                <c:pt idx="1">
                  <c:v>0</c:v>
                </c:pt>
                <c:pt idx="2">
                  <c:v>0</c:v>
                </c:pt>
              </c:numCache>
            </c:numRef>
          </c:val>
          <c:extLst>
            <c:ext xmlns:c16="http://schemas.microsoft.com/office/drawing/2014/chart" uri="{C3380CC4-5D6E-409C-BE32-E72D297353CC}">
              <c16:uniqueId val="{0000000D-9DCF-445A-A51D-1FF49FC6AB67}"/>
            </c:ext>
          </c:extLst>
        </c:ser>
        <c:ser>
          <c:idx val="7"/>
          <c:order val="7"/>
          <c:tx>
            <c:strRef>
              <c:f>'5.4'!$A$14</c:f>
              <c:strCache>
                <c:ptCount val="1"/>
                <c:pt idx="0">
                  <c:v>Hnědé uhlí - Mourové kaly</c:v>
                </c:pt>
              </c:strCache>
            </c:strRef>
          </c:tx>
          <c:invertIfNegative val="0"/>
          <c:cat>
            <c:strRef>
              <c:f>'5.4'!$B$4:$D$4</c:f>
              <c:strCache>
                <c:ptCount val="3"/>
                <c:pt idx="0">
                  <c:v>Červenec</c:v>
                </c:pt>
                <c:pt idx="1">
                  <c:v>Srpen</c:v>
                </c:pt>
                <c:pt idx="2">
                  <c:v>Září</c:v>
                </c:pt>
              </c:strCache>
            </c:strRef>
          </c:cat>
          <c:val>
            <c:numRef>
              <c:f>'5.4'!$B$14:$D$14</c:f>
              <c:numCache>
                <c:formatCode>#\ ##0.0</c:formatCode>
                <c:ptCount val="3"/>
                <c:pt idx="0">
                  <c:v>0</c:v>
                </c:pt>
                <c:pt idx="1">
                  <c:v>0</c:v>
                </c:pt>
                <c:pt idx="2">
                  <c:v>0</c:v>
                </c:pt>
              </c:numCache>
            </c:numRef>
          </c:val>
          <c:extLst>
            <c:ext xmlns:c16="http://schemas.microsoft.com/office/drawing/2014/chart" uri="{C3380CC4-5D6E-409C-BE32-E72D297353CC}">
              <c16:uniqueId val="{0000000E-9DCF-445A-A51D-1FF49FC6AB67}"/>
            </c:ext>
          </c:extLst>
        </c:ser>
        <c:dLbls>
          <c:showLegendKey val="0"/>
          <c:showVal val="0"/>
          <c:showCatName val="0"/>
          <c:showSerName val="0"/>
          <c:showPercent val="0"/>
          <c:showBubbleSize val="0"/>
        </c:dLbls>
        <c:gapWidth val="104"/>
        <c:overlap val="100"/>
        <c:axId val="237614976"/>
        <c:axId val="237616512"/>
      </c:barChart>
      <c:catAx>
        <c:axId val="237614976"/>
        <c:scaling>
          <c:orientation val="minMax"/>
        </c:scaling>
        <c:delete val="0"/>
        <c:axPos val="b"/>
        <c:numFmt formatCode="General" sourceLinked="1"/>
        <c:majorTickMark val="none"/>
        <c:minorTickMark val="none"/>
        <c:tickLblPos val="nextTo"/>
        <c:txPr>
          <a:bodyPr/>
          <a:lstStyle/>
          <a:p>
            <a:pPr>
              <a:defRPr sz="900"/>
            </a:pPr>
            <a:endParaRPr lang="cs-CZ"/>
          </a:p>
        </c:txPr>
        <c:crossAx val="237616512"/>
        <c:crosses val="autoZero"/>
        <c:auto val="1"/>
        <c:lblAlgn val="ctr"/>
        <c:lblOffset val="100"/>
        <c:noMultiLvlLbl val="0"/>
      </c:catAx>
      <c:valAx>
        <c:axId val="23761651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7614976"/>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biomasy na </a:t>
            </a:r>
            <a:r>
              <a:rPr lang="cs-CZ" sz="1000"/>
              <a:t>dodávkách tepla</a:t>
            </a:r>
          </a:p>
        </c:rich>
      </c:tx>
      <c:layout>
        <c:manualLayout>
          <c:xMode val="edge"/>
          <c:yMode val="edge"/>
          <c:x val="0.18856132659553795"/>
          <c:y val="0"/>
        </c:manualLayout>
      </c:layout>
      <c:overlay val="0"/>
    </c:title>
    <c:autoTitleDeleted val="0"/>
    <c:plotArea>
      <c:layout>
        <c:manualLayout>
          <c:layoutTarget val="inner"/>
          <c:xMode val="edge"/>
          <c:yMode val="edge"/>
          <c:x val="0.21755065616797897"/>
          <c:y val="0.24831236352411473"/>
          <c:w val="0.61555065616797899"/>
          <c:h val="0.66907718194521393"/>
        </c:manualLayout>
      </c:layout>
      <c:doughnutChart>
        <c:varyColors val="1"/>
        <c:ser>
          <c:idx val="0"/>
          <c:order val="0"/>
          <c:dLbls>
            <c:dLbl>
              <c:idx val="0"/>
              <c:layout>
                <c:manualLayout>
                  <c:x val="0.02"/>
                  <c:y val="-7.246380946240411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0BB-4B0B-A51C-2C3A857069D9}"/>
                </c:ext>
              </c:extLst>
            </c:dLbl>
            <c:dLbl>
              <c:idx val="1"/>
              <c:layout>
                <c:manualLayout>
                  <c:x val="1.3333333333333334E-2"/>
                  <c:y val="0"/>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0BB-4B0B-A51C-2C3A857069D9}"/>
                </c:ext>
              </c:extLst>
            </c:dLbl>
            <c:dLbl>
              <c:idx val="2"/>
              <c:delete val="1"/>
              <c:extLst>
                <c:ext xmlns:c15="http://schemas.microsoft.com/office/drawing/2012/chart" uri="{CE6537A1-D6FC-4f65-9D91-7224C49458BB}"/>
                <c:ext xmlns:c16="http://schemas.microsoft.com/office/drawing/2014/chart" uri="{C3380CC4-5D6E-409C-BE32-E72D297353CC}">
                  <c16:uniqueId val="{00000002-20BB-4B0B-A51C-2C3A857069D9}"/>
                </c:ext>
              </c:extLst>
            </c:dLbl>
            <c:dLbl>
              <c:idx val="3"/>
              <c:delete val="1"/>
              <c:extLst>
                <c:ext xmlns:c15="http://schemas.microsoft.com/office/drawing/2012/chart" uri="{CE6537A1-D6FC-4f65-9D91-7224C49458BB}"/>
                <c:ext xmlns:c16="http://schemas.microsoft.com/office/drawing/2014/chart" uri="{C3380CC4-5D6E-409C-BE32-E72D297353CC}">
                  <c16:uniqueId val="{00000003-20BB-4B0B-A51C-2C3A857069D9}"/>
                </c:ext>
              </c:extLst>
            </c:dLbl>
            <c:dLbl>
              <c:idx val="4"/>
              <c:delete val="1"/>
              <c:extLst>
                <c:ext xmlns:c15="http://schemas.microsoft.com/office/drawing/2012/chart" uri="{CE6537A1-D6FC-4f65-9D91-7224C49458BB}"/>
                <c:ext xmlns:c16="http://schemas.microsoft.com/office/drawing/2014/chart" uri="{C3380CC4-5D6E-409C-BE32-E72D297353CC}">
                  <c16:uniqueId val="{00000004-20BB-4B0B-A51C-2C3A857069D9}"/>
                </c:ext>
              </c:extLst>
            </c:dLbl>
            <c:dLbl>
              <c:idx val="6"/>
              <c:layout>
                <c:manualLayout>
                  <c:x val="6.111040515849597E-17"/>
                  <c:y val="-1.449276189248082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0BB-4B0B-A51C-2C3A857069D9}"/>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'5.4'!$A$24:$A$30</c:f>
              <c:strCache>
                <c:ptCount val="7"/>
                <c:pt idx="0">
                  <c:v>Brikety a pelety</c:v>
                </c:pt>
                <c:pt idx="1">
                  <c:v>Celulózové výluhy</c:v>
                </c:pt>
                <c:pt idx="2">
                  <c:v>Kapalná biopaliva</c:v>
                </c:pt>
                <c:pt idx="3">
                  <c:v>Ostatní biomasa</c:v>
                </c:pt>
                <c:pt idx="4">
                  <c:v>Palivové dříví</c:v>
                </c:pt>
                <c:pt idx="5">
                  <c:v>Piliny, kůra, štěpky, dřevní odpad</c:v>
                </c:pt>
                <c:pt idx="6">
                  <c:v>Rostlinné materiály neaglomerované</c:v>
                </c:pt>
              </c:strCache>
            </c:strRef>
          </c:cat>
          <c:val>
            <c:numRef>
              <c:f>'5.4'!$E$24:$E$30</c:f>
              <c:numCache>
                <c:formatCode>0%</c:formatCode>
                <c:ptCount val="7"/>
                <c:pt idx="0">
                  <c:v>5.2625616515065872E-2</c:v>
                </c:pt>
                <c:pt idx="1">
                  <c:v>0.17633899080318924</c:v>
                </c:pt>
                <c:pt idx="2">
                  <c:v>0</c:v>
                </c:pt>
                <c:pt idx="3">
                  <c:v>0</c:v>
                </c:pt>
                <c:pt idx="4">
                  <c:v>0</c:v>
                </c:pt>
                <c:pt idx="5">
                  <c:v>0.74559942965435921</c:v>
                </c:pt>
                <c:pt idx="6">
                  <c:v>2.5435963027385693E-2</c:v>
                </c:pt>
              </c:numCache>
            </c:numRef>
          </c:val>
          <c:extLst>
            <c:ext xmlns:c16="http://schemas.microsoft.com/office/drawing/2014/chart" uri="{C3380CC4-5D6E-409C-BE32-E72D297353CC}">
              <c16:uniqueId val="{00000006-20BB-4B0B-A51C-2C3A857069D9}"/>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a:t>
            </a:r>
            <a:r>
              <a:rPr lang="cs-CZ" sz="1000" b="1" i="0" u="none" strike="noStrike" baseline="0">
                <a:effectLst/>
              </a:rPr>
              <a:t>biomasy</a:t>
            </a:r>
            <a:r>
              <a:rPr lang="cs-CZ" sz="1000"/>
              <a:t> (GJ)</a:t>
            </a:r>
            <a:endParaRPr lang="en-US" sz="1000"/>
          </a:p>
        </c:rich>
      </c:tx>
      <c:layout>
        <c:manualLayout>
          <c:xMode val="edge"/>
          <c:yMode val="edge"/>
          <c:x val="0.26046840277777777"/>
          <c:y val="0"/>
        </c:manualLayout>
      </c:layout>
      <c:overlay val="1"/>
    </c:title>
    <c:autoTitleDeleted val="0"/>
    <c:plotArea>
      <c:layout>
        <c:manualLayout>
          <c:layoutTarget val="inner"/>
          <c:xMode val="edge"/>
          <c:yMode val="edge"/>
          <c:x val="0.14918381912787218"/>
          <c:y val="0.20077493480694161"/>
          <c:w val="0.85081618087212785"/>
          <c:h val="0.60354473072218429"/>
        </c:manualLayout>
      </c:layout>
      <c:barChart>
        <c:barDir val="col"/>
        <c:grouping val="stacked"/>
        <c:varyColors val="0"/>
        <c:ser>
          <c:idx val="0"/>
          <c:order val="0"/>
          <c:tx>
            <c:strRef>
              <c:f>'5.4'!$A$24</c:f>
              <c:strCache>
                <c:ptCount val="1"/>
                <c:pt idx="0">
                  <c:v>Brikety a pelety</c:v>
                </c:pt>
              </c:strCache>
            </c:strRef>
          </c:tx>
          <c:invertIfNegative val="0"/>
          <c:dPt>
            <c:idx val="1"/>
            <c:invertIfNegative val="0"/>
            <c:bubble3D val="0"/>
            <c:explosion val="51"/>
            <c:extLst>
              <c:ext xmlns:c16="http://schemas.microsoft.com/office/drawing/2014/chart" uri="{C3380CC4-5D6E-409C-BE32-E72D297353CC}">
                <c16:uniqueId val="{00000000-F856-42C7-9E4C-47AA822DB6C6}"/>
              </c:ext>
            </c:extLst>
          </c:dPt>
          <c:dPt>
            <c:idx val="3"/>
            <c:invertIfNegative val="0"/>
            <c:bubble3D val="0"/>
            <c:explosion val="52"/>
            <c:extLst>
              <c:ext xmlns:c16="http://schemas.microsoft.com/office/drawing/2014/chart" uri="{C3380CC4-5D6E-409C-BE32-E72D297353CC}">
                <c16:uniqueId val="{00000001-F856-42C7-9E4C-47AA822DB6C6}"/>
              </c:ext>
            </c:extLst>
          </c:dPt>
          <c:dPt>
            <c:idx val="4"/>
            <c:invertIfNegative val="0"/>
            <c:bubble3D val="0"/>
            <c:extLst>
              <c:ext xmlns:c16="http://schemas.microsoft.com/office/drawing/2014/chart" uri="{C3380CC4-5D6E-409C-BE32-E72D297353CC}">
                <c16:uniqueId val="{00000002-F856-42C7-9E4C-47AA822DB6C6}"/>
              </c:ext>
            </c:extLst>
          </c:dPt>
          <c:dPt>
            <c:idx val="5"/>
            <c:invertIfNegative val="0"/>
            <c:bubble3D val="0"/>
            <c:extLst>
              <c:ext xmlns:c16="http://schemas.microsoft.com/office/drawing/2014/chart" uri="{C3380CC4-5D6E-409C-BE32-E72D297353CC}">
                <c16:uniqueId val="{00000003-F856-42C7-9E4C-47AA822DB6C6}"/>
              </c:ext>
            </c:extLst>
          </c:dPt>
          <c:dPt>
            <c:idx val="6"/>
            <c:invertIfNegative val="0"/>
            <c:bubble3D val="0"/>
            <c:extLst>
              <c:ext xmlns:c16="http://schemas.microsoft.com/office/drawing/2014/chart" uri="{C3380CC4-5D6E-409C-BE32-E72D297353CC}">
                <c16:uniqueId val="{00000004-F856-42C7-9E4C-47AA822DB6C6}"/>
              </c:ext>
            </c:extLst>
          </c:dPt>
          <c:dPt>
            <c:idx val="7"/>
            <c:invertIfNegative val="0"/>
            <c:bubble3D val="0"/>
            <c:extLst>
              <c:ext xmlns:c16="http://schemas.microsoft.com/office/drawing/2014/chart" uri="{C3380CC4-5D6E-409C-BE32-E72D297353CC}">
                <c16:uniqueId val="{00000005-F856-42C7-9E4C-47AA822DB6C6}"/>
              </c:ext>
            </c:extLst>
          </c:dPt>
          <c:cat>
            <c:strRef>
              <c:f>'5.4'!$B$21:$D$21</c:f>
              <c:strCache>
                <c:ptCount val="3"/>
                <c:pt idx="0">
                  <c:v>Červenec</c:v>
                </c:pt>
                <c:pt idx="1">
                  <c:v>Srpen</c:v>
                </c:pt>
                <c:pt idx="2">
                  <c:v>Září</c:v>
                </c:pt>
              </c:strCache>
            </c:strRef>
          </c:cat>
          <c:val>
            <c:numRef>
              <c:f>'5.4'!$B$24:$D$24</c:f>
              <c:numCache>
                <c:formatCode>#\ ##0.0</c:formatCode>
                <c:ptCount val="3"/>
                <c:pt idx="0">
                  <c:v>14549.278999999997</c:v>
                </c:pt>
                <c:pt idx="1">
                  <c:v>14659.108</c:v>
                </c:pt>
                <c:pt idx="2">
                  <c:v>29477.942000000003</c:v>
                </c:pt>
              </c:numCache>
            </c:numRef>
          </c:val>
          <c:extLst>
            <c:ext xmlns:c16="http://schemas.microsoft.com/office/drawing/2014/chart" uri="{C3380CC4-5D6E-409C-BE32-E72D297353CC}">
              <c16:uniqueId val="{00000006-F856-42C7-9E4C-47AA822DB6C6}"/>
            </c:ext>
          </c:extLst>
        </c:ser>
        <c:ser>
          <c:idx val="1"/>
          <c:order val="1"/>
          <c:tx>
            <c:strRef>
              <c:f>'5.4'!$A$25</c:f>
              <c:strCache>
                <c:ptCount val="1"/>
                <c:pt idx="0">
                  <c:v>Celulózové výluhy</c:v>
                </c:pt>
              </c:strCache>
            </c:strRef>
          </c:tx>
          <c:invertIfNegative val="0"/>
          <c:cat>
            <c:strRef>
              <c:f>'5.4'!$B$21:$D$21</c:f>
              <c:strCache>
                <c:ptCount val="3"/>
                <c:pt idx="0">
                  <c:v>Červenec</c:v>
                </c:pt>
                <c:pt idx="1">
                  <c:v>Srpen</c:v>
                </c:pt>
                <c:pt idx="2">
                  <c:v>Září</c:v>
                </c:pt>
              </c:strCache>
            </c:strRef>
          </c:cat>
          <c:val>
            <c:numRef>
              <c:f>'5.4'!$B$25:$D$25</c:f>
              <c:numCache>
                <c:formatCode>#\ ##0.0</c:formatCode>
                <c:ptCount val="3"/>
                <c:pt idx="0">
                  <c:v>68134.89</c:v>
                </c:pt>
                <c:pt idx="1">
                  <c:v>65788.009999999995</c:v>
                </c:pt>
                <c:pt idx="2">
                  <c:v>62724.45</c:v>
                </c:pt>
              </c:numCache>
            </c:numRef>
          </c:val>
          <c:extLst>
            <c:ext xmlns:c16="http://schemas.microsoft.com/office/drawing/2014/chart" uri="{C3380CC4-5D6E-409C-BE32-E72D297353CC}">
              <c16:uniqueId val="{00000007-F856-42C7-9E4C-47AA822DB6C6}"/>
            </c:ext>
          </c:extLst>
        </c:ser>
        <c:ser>
          <c:idx val="2"/>
          <c:order val="2"/>
          <c:tx>
            <c:strRef>
              <c:f>'5.4'!$A$26</c:f>
              <c:strCache>
                <c:ptCount val="1"/>
                <c:pt idx="0">
                  <c:v>Kapalná biopaliva</c:v>
                </c:pt>
              </c:strCache>
            </c:strRef>
          </c:tx>
          <c:invertIfNegative val="0"/>
          <c:cat>
            <c:strRef>
              <c:f>'5.4'!$B$21:$D$21</c:f>
              <c:strCache>
                <c:ptCount val="3"/>
                <c:pt idx="0">
                  <c:v>Červenec</c:v>
                </c:pt>
                <c:pt idx="1">
                  <c:v>Srpen</c:v>
                </c:pt>
                <c:pt idx="2">
                  <c:v>Září</c:v>
                </c:pt>
              </c:strCache>
            </c:strRef>
          </c:cat>
          <c:val>
            <c:numRef>
              <c:f>'5.4'!$B$26:$D$26</c:f>
              <c:numCache>
                <c:formatCode>#\ ##0.0</c:formatCode>
                <c:ptCount val="3"/>
                <c:pt idx="0">
                  <c:v>0</c:v>
                </c:pt>
                <c:pt idx="1">
                  <c:v>0</c:v>
                </c:pt>
                <c:pt idx="2">
                  <c:v>0</c:v>
                </c:pt>
              </c:numCache>
            </c:numRef>
          </c:val>
          <c:extLst>
            <c:ext xmlns:c16="http://schemas.microsoft.com/office/drawing/2014/chart" uri="{C3380CC4-5D6E-409C-BE32-E72D297353CC}">
              <c16:uniqueId val="{00000008-F856-42C7-9E4C-47AA822DB6C6}"/>
            </c:ext>
          </c:extLst>
        </c:ser>
        <c:ser>
          <c:idx val="3"/>
          <c:order val="3"/>
          <c:tx>
            <c:strRef>
              <c:f>'5.4'!$A$27</c:f>
              <c:strCache>
                <c:ptCount val="1"/>
                <c:pt idx="0">
                  <c:v>Ostatní biomasa</c:v>
                </c:pt>
              </c:strCache>
            </c:strRef>
          </c:tx>
          <c:invertIfNegative val="0"/>
          <c:cat>
            <c:strRef>
              <c:f>'5.4'!$B$21:$D$21</c:f>
              <c:strCache>
                <c:ptCount val="3"/>
                <c:pt idx="0">
                  <c:v>Červenec</c:v>
                </c:pt>
                <c:pt idx="1">
                  <c:v>Srpen</c:v>
                </c:pt>
                <c:pt idx="2">
                  <c:v>Září</c:v>
                </c:pt>
              </c:strCache>
            </c:strRef>
          </c:cat>
          <c:val>
            <c:numRef>
              <c:f>'5.4'!$B$27:$D$27</c:f>
              <c:numCache>
                <c:formatCode>#\ ##0.0</c:formatCode>
                <c:ptCount val="3"/>
                <c:pt idx="0">
                  <c:v>0</c:v>
                </c:pt>
                <c:pt idx="1">
                  <c:v>0</c:v>
                </c:pt>
                <c:pt idx="2">
                  <c:v>0</c:v>
                </c:pt>
              </c:numCache>
            </c:numRef>
          </c:val>
          <c:extLst>
            <c:ext xmlns:c16="http://schemas.microsoft.com/office/drawing/2014/chart" uri="{C3380CC4-5D6E-409C-BE32-E72D297353CC}">
              <c16:uniqueId val="{00000009-F856-42C7-9E4C-47AA822DB6C6}"/>
            </c:ext>
          </c:extLst>
        </c:ser>
        <c:ser>
          <c:idx val="4"/>
          <c:order val="4"/>
          <c:tx>
            <c:strRef>
              <c:f>'5.4'!$A$28</c:f>
              <c:strCache>
                <c:ptCount val="1"/>
                <c:pt idx="0">
                  <c:v>Palivové dříví</c:v>
                </c:pt>
              </c:strCache>
            </c:strRef>
          </c:tx>
          <c:invertIfNegative val="0"/>
          <c:cat>
            <c:strRef>
              <c:f>'5.4'!$B$21:$D$21</c:f>
              <c:strCache>
                <c:ptCount val="3"/>
                <c:pt idx="0">
                  <c:v>Červenec</c:v>
                </c:pt>
                <c:pt idx="1">
                  <c:v>Srpen</c:v>
                </c:pt>
                <c:pt idx="2">
                  <c:v>Září</c:v>
                </c:pt>
              </c:strCache>
            </c:strRef>
          </c:cat>
          <c:val>
            <c:numRef>
              <c:f>'5.4'!$B$28:$D$28</c:f>
              <c:numCache>
                <c:formatCode>#\ ##0.0</c:formatCode>
                <c:ptCount val="3"/>
                <c:pt idx="0">
                  <c:v>0</c:v>
                </c:pt>
                <c:pt idx="1">
                  <c:v>0</c:v>
                </c:pt>
                <c:pt idx="2">
                  <c:v>0</c:v>
                </c:pt>
              </c:numCache>
            </c:numRef>
          </c:val>
          <c:extLst>
            <c:ext xmlns:c16="http://schemas.microsoft.com/office/drawing/2014/chart" uri="{C3380CC4-5D6E-409C-BE32-E72D297353CC}">
              <c16:uniqueId val="{0000000A-F856-42C7-9E4C-47AA822DB6C6}"/>
            </c:ext>
          </c:extLst>
        </c:ser>
        <c:ser>
          <c:idx val="5"/>
          <c:order val="5"/>
          <c:tx>
            <c:strRef>
              <c:f>'5.4'!$A$29</c:f>
              <c:strCache>
                <c:ptCount val="1"/>
                <c:pt idx="0">
                  <c:v>Piliny, kůra, štěpky, dřevní odpad</c:v>
                </c:pt>
              </c:strCache>
            </c:strRef>
          </c:tx>
          <c:invertIfNegative val="0"/>
          <c:cat>
            <c:strRef>
              <c:f>'5.4'!$B$21:$D$21</c:f>
              <c:strCache>
                <c:ptCount val="3"/>
                <c:pt idx="0">
                  <c:v>Červenec</c:v>
                </c:pt>
                <c:pt idx="1">
                  <c:v>Srpen</c:v>
                </c:pt>
                <c:pt idx="2">
                  <c:v>Září</c:v>
                </c:pt>
              </c:strCache>
            </c:strRef>
          </c:cat>
          <c:val>
            <c:numRef>
              <c:f>'5.4'!$B$29:$D$29</c:f>
              <c:numCache>
                <c:formatCode>#\ ##0.0</c:formatCode>
                <c:ptCount val="3"/>
                <c:pt idx="0">
                  <c:v>231010.514</c:v>
                </c:pt>
                <c:pt idx="1">
                  <c:v>252406.829</c:v>
                </c:pt>
                <c:pt idx="2">
                  <c:v>348050.22600000008</c:v>
                </c:pt>
              </c:numCache>
            </c:numRef>
          </c:val>
          <c:extLst>
            <c:ext xmlns:c16="http://schemas.microsoft.com/office/drawing/2014/chart" uri="{C3380CC4-5D6E-409C-BE32-E72D297353CC}">
              <c16:uniqueId val="{0000000B-F856-42C7-9E4C-47AA822DB6C6}"/>
            </c:ext>
          </c:extLst>
        </c:ser>
        <c:ser>
          <c:idx val="6"/>
          <c:order val="6"/>
          <c:tx>
            <c:strRef>
              <c:f>'5.4'!$A$30</c:f>
              <c:strCache>
                <c:ptCount val="1"/>
                <c:pt idx="0">
                  <c:v>Rostlinné materiály neaglomerované</c:v>
                </c:pt>
              </c:strCache>
            </c:strRef>
          </c:tx>
          <c:invertIfNegative val="0"/>
          <c:cat>
            <c:strRef>
              <c:f>'5.4'!$B$21:$D$21</c:f>
              <c:strCache>
                <c:ptCount val="3"/>
                <c:pt idx="0">
                  <c:v>Červenec</c:v>
                </c:pt>
                <c:pt idx="1">
                  <c:v>Srpen</c:v>
                </c:pt>
                <c:pt idx="2">
                  <c:v>Září</c:v>
                </c:pt>
              </c:strCache>
            </c:strRef>
          </c:cat>
          <c:val>
            <c:numRef>
              <c:f>'5.4'!$B$30:$D$30</c:f>
              <c:numCache>
                <c:formatCode>#\ ##0.0</c:formatCode>
                <c:ptCount val="3"/>
                <c:pt idx="0">
                  <c:v>7029.2939999999999</c:v>
                </c:pt>
                <c:pt idx="1">
                  <c:v>11541.942999999999</c:v>
                </c:pt>
                <c:pt idx="2">
                  <c:v>9794.0990000000002</c:v>
                </c:pt>
              </c:numCache>
            </c:numRef>
          </c:val>
          <c:extLst>
            <c:ext xmlns:c16="http://schemas.microsoft.com/office/drawing/2014/chart" uri="{C3380CC4-5D6E-409C-BE32-E72D297353CC}">
              <c16:uniqueId val="{0000000C-F856-42C7-9E4C-47AA822DB6C6}"/>
            </c:ext>
          </c:extLst>
        </c:ser>
        <c:dLbls>
          <c:showLegendKey val="0"/>
          <c:showVal val="0"/>
          <c:showCatName val="0"/>
          <c:showSerName val="0"/>
          <c:showPercent val="0"/>
          <c:showBubbleSize val="0"/>
        </c:dLbls>
        <c:gapWidth val="104"/>
        <c:overlap val="100"/>
        <c:axId val="237857024"/>
        <c:axId val="237871104"/>
      </c:barChart>
      <c:catAx>
        <c:axId val="237857024"/>
        <c:scaling>
          <c:orientation val="minMax"/>
        </c:scaling>
        <c:delete val="0"/>
        <c:axPos val="b"/>
        <c:numFmt formatCode="General" sourceLinked="1"/>
        <c:majorTickMark val="none"/>
        <c:minorTickMark val="none"/>
        <c:tickLblPos val="nextTo"/>
        <c:txPr>
          <a:bodyPr/>
          <a:lstStyle/>
          <a:p>
            <a:pPr>
              <a:defRPr sz="900"/>
            </a:pPr>
            <a:endParaRPr lang="cs-CZ"/>
          </a:p>
        </c:txPr>
        <c:crossAx val="237871104"/>
        <c:crosses val="autoZero"/>
        <c:auto val="1"/>
        <c:lblAlgn val="ctr"/>
        <c:lblOffset val="100"/>
        <c:noMultiLvlLbl val="0"/>
      </c:catAx>
      <c:valAx>
        <c:axId val="2378711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7857024"/>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a:t>bioplynu</a:t>
            </a:r>
            <a:r>
              <a:rPr lang="en-US" sz="1000"/>
              <a:t> na </a:t>
            </a:r>
            <a:r>
              <a:rPr lang="cs-CZ" sz="1000"/>
              <a:t>dodávkách tepla</a:t>
            </a:r>
          </a:p>
        </c:rich>
      </c:tx>
      <c:layout>
        <c:manualLayout>
          <c:xMode val="edge"/>
          <c:yMode val="edge"/>
          <c:x val="0.18327903344065799"/>
          <c:y val="0"/>
        </c:manualLayout>
      </c:layout>
      <c:overlay val="0"/>
    </c:title>
    <c:autoTitleDeleted val="0"/>
    <c:plotArea>
      <c:layout>
        <c:manualLayout>
          <c:layoutTarget val="inner"/>
          <c:xMode val="edge"/>
          <c:yMode val="edge"/>
          <c:x val="0.28018243681049743"/>
          <c:y val="0.22858539234319847"/>
          <c:w val="0.48155135403071631"/>
          <c:h val="0.65371193885738377"/>
        </c:manualLayout>
      </c:layout>
      <c:doughnutChart>
        <c:varyColors val="1"/>
        <c:ser>
          <c:idx val="0"/>
          <c:order val="0"/>
          <c:dLbls>
            <c:dLbl>
              <c:idx val="0"/>
              <c:numFmt formatCode="0%" sourceLinked="0"/>
              <c:spPr/>
              <c:txPr>
                <a:bodyPr/>
                <a:lstStyle/>
                <a:p>
                  <a:pPr>
                    <a:defRPr sz="900"/>
                  </a:pPr>
                  <a:endParaRPr lang="cs-CZ"/>
                </a:p>
              </c:txPr>
              <c:showLegendKey val="0"/>
              <c:showVal val="0"/>
              <c:showCatName val="0"/>
              <c:showSerName val="0"/>
              <c:showPercent val="1"/>
              <c:showBubbleSize val="0"/>
              <c:extLst>
                <c:ext xmlns:c16="http://schemas.microsoft.com/office/drawing/2014/chart" uri="{C3380CC4-5D6E-409C-BE32-E72D297353CC}">
                  <c16:uniqueId val="{00000000-07E5-46D4-9BE1-5448C05BFF6C}"/>
                </c:ext>
              </c:extLst>
            </c:dLbl>
            <c:dLbl>
              <c:idx val="1"/>
              <c:layout>
                <c:manualLayout>
                  <c:x val="0.17906324232732371"/>
                  <c:y val="5.803835030175368E-2"/>
                </c:manualLayout>
              </c:layout>
              <c:numFmt formatCode="0.0%" sourceLinked="0"/>
              <c:spPr>
                <a:ln w="3175"/>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ADE-45DF-AB2B-A66324921DB6}"/>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'5.4'!$A$39:$A$41</c:f>
              <c:strCache>
                <c:ptCount val="3"/>
                <c:pt idx="0">
                  <c:v>Skládkový plyn</c:v>
                </c:pt>
                <c:pt idx="1">
                  <c:v>Kalový plyn (ČOV)</c:v>
                </c:pt>
                <c:pt idx="2">
                  <c:v>Ostatní bioplyn</c:v>
                </c:pt>
              </c:strCache>
            </c:strRef>
          </c:cat>
          <c:val>
            <c:numRef>
              <c:f>'5.4'!$E$39:$E$41</c:f>
              <c:numCache>
                <c:formatCode>0%</c:formatCode>
                <c:ptCount val="3"/>
                <c:pt idx="0">
                  <c:v>8.7202040231135813E-2</c:v>
                </c:pt>
                <c:pt idx="1">
                  <c:v>1.0987849012209672E-2</c:v>
                </c:pt>
                <c:pt idx="2">
                  <c:v>0.90181011075665451</c:v>
                </c:pt>
              </c:numCache>
            </c:numRef>
          </c:val>
          <c:extLst>
            <c:ext xmlns:c16="http://schemas.microsoft.com/office/drawing/2014/chart" uri="{C3380CC4-5D6E-409C-BE32-E72D297353CC}">
              <c16:uniqueId val="{00000002-1ADE-45DF-AB2B-A66324921DB6}"/>
            </c:ext>
          </c:extLst>
        </c:ser>
        <c:dLbls>
          <c:showLegendKey val="0"/>
          <c:showVal val="0"/>
          <c:showCatName val="0"/>
          <c:showSerName val="0"/>
          <c:showPercent val="0"/>
          <c:showBubbleSize val="0"/>
          <c:showLeaderLines val="1"/>
        </c:dLbls>
        <c:firstSliceAng val="61"/>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cs-CZ" sz="1000" baseline="0"/>
              <a:t>z bioplynu (GJ)</a:t>
            </a:r>
            <a:endParaRPr lang="cs-CZ" sz="1000"/>
          </a:p>
        </c:rich>
      </c:tx>
      <c:layout>
        <c:manualLayout>
          <c:xMode val="edge"/>
          <c:yMode val="edge"/>
          <c:x val="0.22604023205586388"/>
          <c:y val="0"/>
        </c:manualLayout>
      </c:layout>
      <c:overlay val="0"/>
    </c:title>
    <c:autoTitleDeleted val="0"/>
    <c:plotArea>
      <c:layout>
        <c:manualLayout>
          <c:layoutTarget val="inner"/>
          <c:xMode val="edge"/>
          <c:yMode val="edge"/>
          <c:x val="0.1236734401910453"/>
          <c:y val="0.20874583333333332"/>
          <c:w val="0.84557883094801833"/>
          <c:h val="0.61349374999999995"/>
        </c:manualLayout>
      </c:layout>
      <c:barChart>
        <c:barDir val="col"/>
        <c:grouping val="stacked"/>
        <c:varyColors val="0"/>
        <c:ser>
          <c:idx val="0"/>
          <c:order val="0"/>
          <c:tx>
            <c:strRef>
              <c:f>'5.4'!$A$39</c:f>
              <c:strCache>
                <c:ptCount val="1"/>
                <c:pt idx="0">
                  <c:v>Skládkový plyn</c:v>
                </c:pt>
              </c:strCache>
            </c:strRef>
          </c:tx>
          <c:invertIfNegative val="0"/>
          <c:cat>
            <c:strRef>
              <c:f>'5.4'!$B$36:$D$36</c:f>
              <c:strCache>
                <c:ptCount val="3"/>
                <c:pt idx="0">
                  <c:v>Červenec</c:v>
                </c:pt>
                <c:pt idx="1">
                  <c:v>Srpen</c:v>
                </c:pt>
                <c:pt idx="2">
                  <c:v>Září</c:v>
                </c:pt>
              </c:strCache>
            </c:strRef>
          </c:cat>
          <c:val>
            <c:numRef>
              <c:f>'5.4'!$B$39:$D$39</c:f>
              <c:numCache>
                <c:formatCode>#\ ##0.0</c:formatCode>
                <c:ptCount val="3"/>
                <c:pt idx="0">
                  <c:v>2530</c:v>
                </c:pt>
                <c:pt idx="1">
                  <c:v>2497</c:v>
                </c:pt>
                <c:pt idx="2">
                  <c:v>3205</c:v>
                </c:pt>
              </c:numCache>
            </c:numRef>
          </c:val>
          <c:extLst>
            <c:ext xmlns:c16="http://schemas.microsoft.com/office/drawing/2014/chart" uri="{C3380CC4-5D6E-409C-BE32-E72D297353CC}">
              <c16:uniqueId val="{00000000-0AEC-4104-8E73-25DAC72E3AF7}"/>
            </c:ext>
          </c:extLst>
        </c:ser>
        <c:ser>
          <c:idx val="1"/>
          <c:order val="1"/>
          <c:tx>
            <c:strRef>
              <c:f>'5.4'!$A$40</c:f>
              <c:strCache>
                <c:ptCount val="1"/>
                <c:pt idx="0">
                  <c:v>Kalový plyn (ČOV)</c:v>
                </c:pt>
              </c:strCache>
            </c:strRef>
          </c:tx>
          <c:invertIfNegative val="0"/>
          <c:cat>
            <c:strRef>
              <c:f>'5.4'!$B$36:$D$36</c:f>
              <c:strCache>
                <c:ptCount val="3"/>
                <c:pt idx="0">
                  <c:v>Červenec</c:v>
                </c:pt>
                <c:pt idx="1">
                  <c:v>Srpen</c:v>
                </c:pt>
                <c:pt idx="2">
                  <c:v>Září</c:v>
                </c:pt>
              </c:strCache>
            </c:strRef>
          </c:cat>
          <c:val>
            <c:numRef>
              <c:f>'5.4'!$B$40:$D$40</c:f>
              <c:numCache>
                <c:formatCode>#\ ##0.0</c:formatCode>
                <c:ptCount val="3"/>
                <c:pt idx="0">
                  <c:v>385.25400000000002</c:v>
                </c:pt>
                <c:pt idx="1">
                  <c:v>254.00299999999999</c:v>
                </c:pt>
                <c:pt idx="2">
                  <c:v>398.012</c:v>
                </c:pt>
              </c:numCache>
            </c:numRef>
          </c:val>
          <c:extLst>
            <c:ext xmlns:c16="http://schemas.microsoft.com/office/drawing/2014/chart" uri="{C3380CC4-5D6E-409C-BE32-E72D297353CC}">
              <c16:uniqueId val="{00000001-0AEC-4104-8E73-25DAC72E3AF7}"/>
            </c:ext>
          </c:extLst>
        </c:ser>
        <c:ser>
          <c:idx val="2"/>
          <c:order val="2"/>
          <c:tx>
            <c:strRef>
              <c:f>'5.4'!$A$41</c:f>
              <c:strCache>
                <c:ptCount val="1"/>
                <c:pt idx="0">
                  <c:v>Ostatní bioplyn</c:v>
                </c:pt>
              </c:strCache>
            </c:strRef>
          </c:tx>
          <c:invertIfNegative val="0"/>
          <c:cat>
            <c:strRef>
              <c:f>'5.4'!$B$36:$D$36</c:f>
              <c:strCache>
                <c:ptCount val="3"/>
                <c:pt idx="0">
                  <c:v>Červenec</c:v>
                </c:pt>
                <c:pt idx="1">
                  <c:v>Srpen</c:v>
                </c:pt>
                <c:pt idx="2">
                  <c:v>Září</c:v>
                </c:pt>
              </c:strCache>
            </c:strRef>
          </c:cat>
          <c:val>
            <c:numRef>
              <c:f>'5.4'!$B$41:$D$41</c:f>
              <c:numCache>
                <c:formatCode>#\ ##0.0</c:formatCode>
                <c:ptCount val="3"/>
                <c:pt idx="0">
                  <c:v>25573.517999999996</c:v>
                </c:pt>
                <c:pt idx="1">
                  <c:v>26614.547000000002</c:v>
                </c:pt>
                <c:pt idx="2">
                  <c:v>32944.127</c:v>
                </c:pt>
              </c:numCache>
            </c:numRef>
          </c:val>
          <c:extLst>
            <c:ext xmlns:c16="http://schemas.microsoft.com/office/drawing/2014/chart" uri="{C3380CC4-5D6E-409C-BE32-E72D297353CC}">
              <c16:uniqueId val="{00000002-0AEC-4104-8E73-25DAC72E3AF7}"/>
            </c:ext>
          </c:extLst>
        </c:ser>
        <c:dLbls>
          <c:showLegendKey val="0"/>
          <c:showVal val="0"/>
          <c:showCatName val="0"/>
          <c:showSerName val="0"/>
          <c:showPercent val="0"/>
          <c:showBubbleSize val="0"/>
        </c:dLbls>
        <c:gapWidth val="104"/>
        <c:overlap val="100"/>
        <c:axId val="247421568"/>
        <c:axId val="247443840"/>
      </c:barChart>
      <c:catAx>
        <c:axId val="247421568"/>
        <c:scaling>
          <c:orientation val="minMax"/>
        </c:scaling>
        <c:delete val="0"/>
        <c:axPos val="b"/>
        <c:numFmt formatCode="General" sourceLinked="1"/>
        <c:majorTickMark val="none"/>
        <c:minorTickMark val="none"/>
        <c:tickLblPos val="nextTo"/>
        <c:txPr>
          <a:bodyPr/>
          <a:lstStyle/>
          <a:p>
            <a:pPr>
              <a:defRPr sz="900"/>
            </a:pPr>
            <a:endParaRPr lang="cs-CZ"/>
          </a:p>
        </c:txPr>
        <c:crossAx val="247443840"/>
        <c:crosses val="autoZero"/>
        <c:auto val="1"/>
        <c:lblAlgn val="ctr"/>
        <c:lblOffset val="100"/>
        <c:noMultiLvlLbl val="0"/>
      </c:catAx>
      <c:valAx>
        <c:axId val="2474438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47421568"/>
        <c:crosses val="autoZero"/>
        <c:crossBetween val="between"/>
        <c:majorUnit val="1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'5.4'!$F$24</c:f>
              <c:strCache>
                <c:ptCount val="1"/>
              </c:strCache>
            </c:strRef>
          </c:tx>
          <c:invertIfNegative val="0"/>
          <c:cat>
            <c:numRef>
              <c:f>'5.4'!$G$23</c:f>
              <c:numCache>
                <c:formatCode>General</c:formatCode>
                <c:ptCount val="1"/>
              </c:numCache>
            </c:numRef>
          </c:cat>
          <c:val>
            <c:numRef>
              <c:f>'5.4'!$G$24</c:f>
              <c:numCache>
                <c:formatCode>General</c:formatCode>
                <c:ptCount val="1"/>
              </c:numCache>
            </c:numRef>
          </c:val>
          <c:extLst>
            <c:ext xmlns:c16="http://schemas.microsoft.com/office/drawing/2014/chart" uri="{C3380CC4-5D6E-409C-BE32-E72D297353CC}">
              <c16:uniqueId val="{00000000-B022-4EA7-AB59-10A39C2ED7E4}"/>
            </c:ext>
          </c:extLst>
        </c:ser>
        <c:ser>
          <c:idx val="1"/>
          <c:order val="1"/>
          <c:tx>
            <c:strRef>
              <c:f>'5.4'!$F$25</c:f>
              <c:strCache>
                <c:ptCount val="1"/>
              </c:strCache>
            </c:strRef>
          </c:tx>
          <c:invertIfNegative val="0"/>
          <c:cat>
            <c:numRef>
              <c:f>'5.4'!$G$23</c:f>
              <c:numCache>
                <c:formatCode>General</c:formatCode>
                <c:ptCount val="1"/>
              </c:numCache>
            </c:numRef>
          </c:cat>
          <c:val>
            <c:numRef>
              <c:f>'5.4'!$G$25</c:f>
              <c:numCache>
                <c:formatCode>General</c:formatCode>
                <c:ptCount val="1"/>
              </c:numCache>
            </c:numRef>
          </c:val>
          <c:extLst>
            <c:ext xmlns:c16="http://schemas.microsoft.com/office/drawing/2014/chart" uri="{C3380CC4-5D6E-409C-BE32-E72D297353CC}">
              <c16:uniqueId val="{00000001-B022-4EA7-AB59-10A39C2ED7E4}"/>
            </c:ext>
          </c:extLst>
        </c:ser>
        <c:ser>
          <c:idx val="2"/>
          <c:order val="2"/>
          <c:tx>
            <c:strRef>
              <c:f>'5.4'!$F$26</c:f>
              <c:strCache>
                <c:ptCount val="1"/>
              </c:strCache>
            </c:strRef>
          </c:tx>
          <c:invertIfNegative val="0"/>
          <c:cat>
            <c:numRef>
              <c:f>'5.4'!$G$23</c:f>
              <c:numCache>
                <c:formatCode>General</c:formatCode>
                <c:ptCount val="1"/>
              </c:numCache>
            </c:numRef>
          </c:cat>
          <c:val>
            <c:numRef>
              <c:f>'5.4'!$G$26</c:f>
              <c:numCache>
                <c:formatCode>General</c:formatCode>
                <c:ptCount val="1"/>
              </c:numCache>
            </c:numRef>
          </c:val>
          <c:extLst>
            <c:ext xmlns:c16="http://schemas.microsoft.com/office/drawing/2014/chart" uri="{C3380CC4-5D6E-409C-BE32-E72D297353CC}">
              <c16:uniqueId val="{00000002-B022-4EA7-AB59-10A39C2ED7E4}"/>
            </c:ext>
          </c:extLst>
        </c:ser>
        <c:ser>
          <c:idx val="3"/>
          <c:order val="3"/>
          <c:tx>
            <c:strRef>
              <c:f>'5.4'!$F$27</c:f>
              <c:strCache>
                <c:ptCount val="1"/>
              </c:strCache>
            </c:strRef>
          </c:tx>
          <c:invertIfNegative val="0"/>
          <c:cat>
            <c:numRef>
              <c:f>'5.4'!$G$23</c:f>
              <c:numCache>
                <c:formatCode>General</c:formatCode>
                <c:ptCount val="1"/>
              </c:numCache>
            </c:numRef>
          </c:cat>
          <c:val>
            <c:numRef>
              <c:f>'5.4'!$G$27</c:f>
              <c:numCache>
                <c:formatCode>General</c:formatCode>
                <c:ptCount val="1"/>
              </c:numCache>
            </c:numRef>
          </c:val>
          <c:extLst>
            <c:ext xmlns:c16="http://schemas.microsoft.com/office/drawing/2014/chart" uri="{C3380CC4-5D6E-409C-BE32-E72D297353CC}">
              <c16:uniqueId val="{00000003-B022-4EA7-AB59-10A39C2ED7E4}"/>
            </c:ext>
          </c:extLst>
        </c:ser>
        <c:ser>
          <c:idx val="4"/>
          <c:order val="4"/>
          <c:tx>
            <c:strRef>
              <c:f>'5.4'!$F$28</c:f>
              <c:strCache>
                <c:ptCount val="1"/>
              </c:strCache>
            </c:strRef>
          </c:tx>
          <c:invertIfNegative val="0"/>
          <c:cat>
            <c:numRef>
              <c:f>'5.4'!$G$23</c:f>
              <c:numCache>
                <c:formatCode>General</c:formatCode>
                <c:ptCount val="1"/>
              </c:numCache>
            </c:numRef>
          </c:cat>
          <c:val>
            <c:numRef>
              <c:f>'5.4'!$G$28</c:f>
              <c:numCache>
                <c:formatCode>General</c:formatCode>
                <c:ptCount val="1"/>
              </c:numCache>
            </c:numRef>
          </c:val>
          <c:extLst>
            <c:ext xmlns:c16="http://schemas.microsoft.com/office/drawing/2014/chart" uri="{C3380CC4-5D6E-409C-BE32-E72D297353CC}">
              <c16:uniqueId val="{00000004-B022-4EA7-AB59-10A39C2ED7E4}"/>
            </c:ext>
          </c:extLst>
        </c:ser>
        <c:ser>
          <c:idx val="5"/>
          <c:order val="5"/>
          <c:tx>
            <c:strRef>
              <c:f>'5.4'!$F$29</c:f>
              <c:strCache>
                <c:ptCount val="1"/>
              </c:strCache>
            </c:strRef>
          </c:tx>
          <c:invertIfNegative val="0"/>
          <c:cat>
            <c:numRef>
              <c:f>'5.4'!$G$23</c:f>
              <c:numCache>
                <c:formatCode>General</c:formatCode>
                <c:ptCount val="1"/>
              </c:numCache>
            </c:numRef>
          </c:cat>
          <c:val>
            <c:numRef>
              <c:f>'5.4'!$G$29</c:f>
              <c:numCache>
                <c:formatCode>General</c:formatCode>
                <c:ptCount val="1"/>
              </c:numCache>
            </c:numRef>
          </c:val>
          <c:extLst>
            <c:ext xmlns:c16="http://schemas.microsoft.com/office/drawing/2014/chart" uri="{C3380CC4-5D6E-409C-BE32-E72D297353CC}">
              <c16:uniqueId val="{00000005-B022-4EA7-AB59-10A39C2ED7E4}"/>
            </c:ext>
          </c:extLst>
        </c:ser>
        <c:ser>
          <c:idx val="6"/>
          <c:order val="6"/>
          <c:tx>
            <c:strRef>
              <c:f>'5.4'!$F$30</c:f>
              <c:strCache>
                <c:ptCount val="1"/>
              </c:strCache>
            </c:strRef>
          </c:tx>
          <c:invertIfNegative val="0"/>
          <c:cat>
            <c:numRef>
              <c:f>'5.4'!$G$23</c:f>
              <c:numCache>
                <c:formatCode>General</c:formatCode>
                <c:ptCount val="1"/>
              </c:numCache>
            </c:numRef>
          </c:cat>
          <c:val>
            <c:numRef>
              <c:f>'5.4'!$G$30</c:f>
              <c:numCache>
                <c:formatCode>General</c:formatCode>
                <c:ptCount val="1"/>
              </c:numCache>
            </c:numRef>
          </c:val>
          <c:extLst>
            <c:ext xmlns:c16="http://schemas.microsoft.com/office/drawing/2014/chart" uri="{C3380CC4-5D6E-409C-BE32-E72D297353CC}">
              <c16:uniqueId val="{00000006-B022-4EA7-AB59-10A39C2ED7E4}"/>
            </c:ext>
          </c:extLst>
        </c:ser>
        <c:dLbls>
          <c:showLegendKey val="0"/>
          <c:showVal val="0"/>
          <c:showCatName val="0"/>
          <c:showSerName val="0"/>
          <c:showPercent val="0"/>
          <c:showBubbleSize val="0"/>
        </c:dLbls>
        <c:gapWidth val="150"/>
        <c:axId val="247483776"/>
        <c:axId val="247489664"/>
      </c:barChart>
      <c:catAx>
        <c:axId val="247483776"/>
        <c:scaling>
          <c:orientation val="minMax"/>
        </c:scaling>
        <c:delete val="1"/>
        <c:axPos val="b"/>
        <c:numFmt formatCode="General" sourceLinked="1"/>
        <c:majorTickMark val="out"/>
        <c:minorTickMark val="none"/>
        <c:tickLblPos val="nextTo"/>
        <c:crossAx val="247489664"/>
        <c:crosses val="autoZero"/>
        <c:auto val="1"/>
        <c:lblAlgn val="ctr"/>
        <c:lblOffset val="100"/>
        <c:noMultiLvlLbl val="0"/>
      </c:catAx>
      <c:valAx>
        <c:axId val="247489664"/>
        <c:scaling>
          <c:orientation val="minMax"/>
        </c:scaling>
        <c:delete val="1"/>
        <c:axPos val="l"/>
        <c:numFmt formatCode="General" sourceLinked="1"/>
        <c:majorTickMark val="out"/>
        <c:minorTickMark val="none"/>
        <c:tickLblPos val="nextTo"/>
        <c:crossAx val="24748377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'5.4'!$F$39</c:f>
              <c:strCache>
                <c:ptCount val="1"/>
              </c:strCache>
            </c:strRef>
          </c:tx>
          <c:invertIfNegative val="0"/>
          <c:cat>
            <c:numRef>
              <c:f>'5.4'!$G$38</c:f>
              <c:numCache>
                <c:formatCode>General</c:formatCode>
                <c:ptCount val="1"/>
              </c:numCache>
            </c:numRef>
          </c:cat>
          <c:val>
            <c:numRef>
              <c:f>'5.4'!$G$39</c:f>
              <c:numCache>
                <c:formatCode>General</c:formatCode>
                <c:ptCount val="1"/>
              </c:numCache>
            </c:numRef>
          </c:val>
          <c:extLst>
            <c:ext xmlns:c16="http://schemas.microsoft.com/office/drawing/2014/chart" uri="{C3380CC4-5D6E-409C-BE32-E72D297353CC}">
              <c16:uniqueId val="{00000000-0DB5-4F68-B677-D72727CBDDB4}"/>
            </c:ext>
          </c:extLst>
        </c:ser>
        <c:ser>
          <c:idx val="1"/>
          <c:order val="1"/>
          <c:tx>
            <c:strRef>
              <c:f>'5.4'!$F$40</c:f>
              <c:strCache>
                <c:ptCount val="1"/>
              </c:strCache>
            </c:strRef>
          </c:tx>
          <c:invertIfNegative val="0"/>
          <c:cat>
            <c:numRef>
              <c:f>'5.4'!$G$38</c:f>
              <c:numCache>
                <c:formatCode>General</c:formatCode>
                <c:ptCount val="1"/>
              </c:numCache>
            </c:numRef>
          </c:cat>
          <c:val>
            <c:numRef>
              <c:f>'5.4'!$G$40</c:f>
              <c:numCache>
                <c:formatCode>General</c:formatCode>
                <c:ptCount val="1"/>
              </c:numCache>
            </c:numRef>
          </c:val>
          <c:extLst>
            <c:ext xmlns:c16="http://schemas.microsoft.com/office/drawing/2014/chart" uri="{C3380CC4-5D6E-409C-BE32-E72D297353CC}">
              <c16:uniqueId val="{00000001-0DB5-4F68-B677-D72727CBDDB4}"/>
            </c:ext>
          </c:extLst>
        </c:ser>
        <c:ser>
          <c:idx val="2"/>
          <c:order val="2"/>
          <c:tx>
            <c:strRef>
              <c:f>'5.4'!$F$41</c:f>
              <c:strCache>
                <c:ptCount val="1"/>
              </c:strCache>
            </c:strRef>
          </c:tx>
          <c:invertIfNegative val="0"/>
          <c:cat>
            <c:numRef>
              <c:f>'5.4'!$G$38</c:f>
              <c:numCache>
                <c:formatCode>General</c:formatCode>
                <c:ptCount val="1"/>
              </c:numCache>
            </c:numRef>
          </c:cat>
          <c:val>
            <c:numRef>
              <c:f>'5.4'!$G$41</c:f>
              <c:numCache>
                <c:formatCode>General</c:formatCode>
                <c:ptCount val="1"/>
              </c:numCache>
            </c:numRef>
          </c:val>
          <c:extLst>
            <c:ext xmlns:c16="http://schemas.microsoft.com/office/drawing/2014/chart" uri="{C3380CC4-5D6E-409C-BE32-E72D297353CC}">
              <c16:uniqueId val="{00000002-0DB5-4F68-B677-D72727CBDDB4}"/>
            </c:ext>
          </c:extLst>
        </c:ser>
        <c:dLbls>
          <c:showLegendKey val="0"/>
          <c:showVal val="0"/>
          <c:showCatName val="0"/>
          <c:showSerName val="0"/>
          <c:showPercent val="0"/>
          <c:showBubbleSize val="0"/>
        </c:dLbls>
        <c:gapWidth val="150"/>
        <c:axId val="247528832"/>
        <c:axId val="247612544"/>
      </c:barChart>
      <c:catAx>
        <c:axId val="247528832"/>
        <c:scaling>
          <c:orientation val="minMax"/>
        </c:scaling>
        <c:delete val="1"/>
        <c:axPos val="b"/>
        <c:numFmt formatCode="General" sourceLinked="1"/>
        <c:majorTickMark val="out"/>
        <c:minorTickMark val="none"/>
        <c:tickLblPos val="nextTo"/>
        <c:crossAx val="247612544"/>
        <c:crosses val="autoZero"/>
        <c:auto val="1"/>
        <c:lblAlgn val="ctr"/>
        <c:lblOffset val="100"/>
        <c:noMultiLvlLbl val="0"/>
      </c:catAx>
      <c:valAx>
        <c:axId val="247612544"/>
        <c:scaling>
          <c:orientation val="minMax"/>
        </c:scaling>
        <c:delete val="1"/>
        <c:axPos val="l"/>
        <c:numFmt formatCode="General" sourceLinked="1"/>
        <c:majorTickMark val="out"/>
        <c:minorTickMark val="none"/>
        <c:tickLblPos val="nextTo"/>
        <c:crossAx val="2475288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'5.4'!$F$7</c:f>
              <c:strCache>
                <c:ptCount val="1"/>
              </c:strCache>
            </c:strRef>
          </c:tx>
          <c:invertIfNegative val="0"/>
          <c:cat>
            <c:numRef>
              <c:f>'5.4'!$G$6</c:f>
              <c:numCache>
                <c:formatCode>General</c:formatCode>
                <c:ptCount val="1"/>
              </c:numCache>
            </c:numRef>
          </c:cat>
          <c:val>
            <c:numRef>
              <c:f>'5.4'!$G$7</c:f>
              <c:numCache>
                <c:formatCode>General</c:formatCode>
                <c:ptCount val="1"/>
              </c:numCache>
            </c:numRef>
          </c:val>
          <c:extLst>
            <c:ext xmlns:c16="http://schemas.microsoft.com/office/drawing/2014/chart" uri="{C3380CC4-5D6E-409C-BE32-E72D297353CC}">
              <c16:uniqueId val="{00000000-5A1C-4861-86BF-29377A5B7BCE}"/>
            </c:ext>
          </c:extLst>
        </c:ser>
        <c:ser>
          <c:idx val="1"/>
          <c:order val="1"/>
          <c:tx>
            <c:strRef>
              <c:f>'5.4'!$F$8</c:f>
              <c:strCache>
                <c:ptCount val="1"/>
              </c:strCache>
            </c:strRef>
          </c:tx>
          <c:spPr>
            <a:solidFill>
              <a:schemeClr val="tx1"/>
            </a:solidFill>
          </c:spPr>
          <c:invertIfNegative val="0"/>
          <c:cat>
            <c:numRef>
              <c:f>'5.4'!$G$6</c:f>
              <c:numCache>
                <c:formatCode>General</c:formatCode>
                <c:ptCount val="1"/>
              </c:numCache>
            </c:numRef>
          </c:cat>
          <c:val>
            <c:numRef>
              <c:f>'5.4'!$G$8</c:f>
              <c:numCache>
                <c:formatCode>General</c:formatCode>
                <c:ptCount val="1"/>
              </c:numCache>
            </c:numRef>
          </c:val>
          <c:extLst>
            <c:ext xmlns:c16="http://schemas.microsoft.com/office/drawing/2014/chart" uri="{C3380CC4-5D6E-409C-BE32-E72D297353CC}">
              <c16:uniqueId val="{00000001-5A1C-4861-86BF-29377A5B7BCE}"/>
            </c:ext>
          </c:extLst>
        </c:ser>
        <c:ser>
          <c:idx val="2"/>
          <c:order val="2"/>
          <c:tx>
            <c:strRef>
              <c:f>'5.4'!$F$9</c:f>
              <c:strCache>
                <c:ptCount val="1"/>
              </c:strCache>
            </c:strRef>
          </c:tx>
          <c:invertIfNegative val="0"/>
          <c:cat>
            <c:numRef>
              <c:f>'5.4'!$G$6</c:f>
              <c:numCache>
                <c:formatCode>General</c:formatCode>
                <c:ptCount val="1"/>
              </c:numCache>
            </c:numRef>
          </c:cat>
          <c:val>
            <c:numRef>
              <c:f>'5.4'!$G$9</c:f>
              <c:numCache>
                <c:formatCode>General</c:formatCode>
                <c:ptCount val="1"/>
              </c:numCache>
            </c:numRef>
          </c:val>
          <c:extLst>
            <c:ext xmlns:c16="http://schemas.microsoft.com/office/drawing/2014/chart" uri="{C3380CC4-5D6E-409C-BE32-E72D297353CC}">
              <c16:uniqueId val="{00000002-5A1C-4861-86BF-29377A5B7BCE}"/>
            </c:ext>
          </c:extLst>
        </c:ser>
        <c:ser>
          <c:idx val="3"/>
          <c:order val="3"/>
          <c:tx>
            <c:strRef>
              <c:f>'5.4'!$F$10</c:f>
              <c:strCache>
                <c:ptCount val="1"/>
              </c:strCache>
            </c:strRef>
          </c:tx>
          <c:invertIfNegative val="0"/>
          <c:cat>
            <c:numRef>
              <c:f>'5.4'!$G$6</c:f>
              <c:numCache>
                <c:formatCode>General</c:formatCode>
                <c:ptCount val="1"/>
              </c:numCache>
            </c:numRef>
          </c:cat>
          <c:val>
            <c:numRef>
              <c:f>'5.4'!$G$10</c:f>
              <c:numCache>
                <c:formatCode>General</c:formatCode>
                <c:ptCount val="1"/>
              </c:numCache>
            </c:numRef>
          </c:val>
          <c:extLst>
            <c:ext xmlns:c16="http://schemas.microsoft.com/office/drawing/2014/chart" uri="{C3380CC4-5D6E-409C-BE32-E72D297353CC}">
              <c16:uniqueId val="{00000003-5A1C-4861-86BF-29377A5B7BCE}"/>
            </c:ext>
          </c:extLst>
        </c:ser>
        <c:ser>
          <c:idx val="4"/>
          <c:order val="4"/>
          <c:tx>
            <c:strRef>
              <c:f>'5.4'!$F$11</c:f>
              <c:strCache>
                <c:ptCount val="1"/>
              </c:strCache>
            </c:strRef>
          </c:tx>
          <c:spPr>
            <a:solidFill>
              <a:srgbClr val="6E4932"/>
            </a:solidFill>
          </c:spPr>
          <c:invertIfNegative val="0"/>
          <c:cat>
            <c:numRef>
              <c:f>'5.4'!$G$6</c:f>
              <c:numCache>
                <c:formatCode>General</c:formatCode>
                <c:ptCount val="1"/>
              </c:numCache>
            </c:numRef>
          </c:cat>
          <c:val>
            <c:numRef>
              <c:f>'5.4'!$G$11</c:f>
              <c:numCache>
                <c:formatCode>General</c:formatCode>
                <c:ptCount val="1"/>
              </c:numCache>
            </c:numRef>
          </c:val>
          <c:extLst>
            <c:ext xmlns:c16="http://schemas.microsoft.com/office/drawing/2014/chart" uri="{C3380CC4-5D6E-409C-BE32-E72D297353CC}">
              <c16:uniqueId val="{00000004-5A1C-4861-86BF-29377A5B7BCE}"/>
            </c:ext>
          </c:extLst>
        </c:ser>
        <c:ser>
          <c:idx val="5"/>
          <c:order val="5"/>
          <c:tx>
            <c:strRef>
              <c:f>'5.4'!$F$12</c:f>
              <c:strCache>
                <c:ptCount val="1"/>
              </c:strCache>
            </c:strRef>
          </c:tx>
          <c:invertIfNegative val="0"/>
          <c:cat>
            <c:numRef>
              <c:f>'5.4'!$G$6</c:f>
              <c:numCache>
                <c:formatCode>General</c:formatCode>
                <c:ptCount val="1"/>
              </c:numCache>
            </c:numRef>
          </c:cat>
          <c:val>
            <c:numRef>
              <c:f>'5.4'!$G$12</c:f>
              <c:numCache>
                <c:formatCode>General</c:formatCode>
                <c:ptCount val="1"/>
              </c:numCache>
            </c:numRef>
          </c:val>
          <c:extLst>
            <c:ext xmlns:c16="http://schemas.microsoft.com/office/drawing/2014/chart" uri="{C3380CC4-5D6E-409C-BE32-E72D297353CC}">
              <c16:uniqueId val="{00000005-5A1C-4861-86BF-29377A5B7BCE}"/>
            </c:ext>
          </c:extLst>
        </c:ser>
        <c:ser>
          <c:idx val="6"/>
          <c:order val="6"/>
          <c:tx>
            <c:strRef>
              <c:f>'5.4'!$F$13</c:f>
              <c:strCache>
                <c:ptCount val="1"/>
              </c:strCache>
            </c:strRef>
          </c:tx>
          <c:invertIfNegative val="0"/>
          <c:cat>
            <c:numRef>
              <c:f>'5.4'!$G$6</c:f>
              <c:numCache>
                <c:formatCode>General</c:formatCode>
                <c:ptCount val="1"/>
              </c:numCache>
            </c:numRef>
          </c:cat>
          <c:val>
            <c:numRef>
              <c:f>'5.4'!$G$13</c:f>
              <c:numCache>
                <c:formatCode>General</c:formatCode>
                <c:ptCount val="1"/>
              </c:numCache>
            </c:numRef>
          </c:val>
          <c:extLst>
            <c:ext xmlns:c16="http://schemas.microsoft.com/office/drawing/2014/chart" uri="{C3380CC4-5D6E-409C-BE32-E72D297353CC}">
              <c16:uniqueId val="{00000006-5A1C-4861-86BF-29377A5B7BCE}"/>
            </c:ext>
          </c:extLst>
        </c:ser>
        <c:ser>
          <c:idx val="7"/>
          <c:order val="7"/>
          <c:tx>
            <c:strRef>
              <c:f>'5.4'!$F$14</c:f>
              <c:strCache>
                <c:ptCount val="1"/>
              </c:strCache>
            </c:strRef>
          </c:tx>
          <c:invertIfNegative val="0"/>
          <c:cat>
            <c:numRef>
              <c:f>'5.4'!$G$6</c:f>
              <c:numCache>
                <c:formatCode>General</c:formatCode>
                <c:ptCount val="1"/>
              </c:numCache>
            </c:numRef>
          </c:cat>
          <c:val>
            <c:numRef>
              <c:f>'5.4'!$G$14</c:f>
              <c:numCache>
                <c:formatCode>General</c:formatCode>
                <c:ptCount val="1"/>
              </c:numCache>
            </c:numRef>
          </c:val>
          <c:extLst>
            <c:ext xmlns:c16="http://schemas.microsoft.com/office/drawing/2014/chart" uri="{C3380CC4-5D6E-409C-BE32-E72D297353CC}">
              <c16:uniqueId val="{00000007-5A1C-4861-86BF-29377A5B7BCE}"/>
            </c:ext>
          </c:extLst>
        </c:ser>
        <c:dLbls>
          <c:showLegendKey val="0"/>
          <c:showVal val="0"/>
          <c:showCatName val="0"/>
          <c:showSerName val="0"/>
          <c:showPercent val="0"/>
          <c:showBubbleSize val="0"/>
        </c:dLbls>
        <c:gapWidth val="150"/>
        <c:axId val="272455168"/>
        <c:axId val="272456704"/>
      </c:barChart>
      <c:catAx>
        <c:axId val="272455168"/>
        <c:scaling>
          <c:orientation val="minMax"/>
        </c:scaling>
        <c:delete val="1"/>
        <c:axPos val="b"/>
        <c:numFmt formatCode="General" sourceLinked="1"/>
        <c:majorTickMark val="out"/>
        <c:minorTickMark val="none"/>
        <c:tickLblPos val="nextTo"/>
        <c:crossAx val="272456704"/>
        <c:crosses val="autoZero"/>
        <c:auto val="1"/>
        <c:lblAlgn val="ctr"/>
        <c:lblOffset val="100"/>
        <c:noMultiLvlLbl val="0"/>
      </c:catAx>
      <c:valAx>
        <c:axId val="272456704"/>
        <c:scaling>
          <c:orientation val="minMax"/>
        </c:scaling>
        <c:delete val="1"/>
        <c:axPos val="l"/>
        <c:numFmt formatCode="General" sourceLinked="1"/>
        <c:majorTickMark val="out"/>
        <c:minorTickMark val="none"/>
        <c:tickLblPos val="nextTo"/>
        <c:crossAx val="27245516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a:t>
            </a:r>
            <a:r>
              <a:rPr lang="en-US" sz="1000"/>
              <a:t>instalované</a:t>
            </a:r>
            <a:r>
              <a:rPr lang="cs-CZ" sz="1000"/>
              <a:t>m</a:t>
            </a:r>
            <a:r>
              <a:rPr lang="en-US" sz="1000"/>
              <a:t> výkonu v</a:t>
            </a:r>
            <a:r>
              <a:rPr lang="cs-CZ" sz="1000"/>
              <a:t>ýroben tepla</a:t>
            </a:r>
            <a:endParaRPr lang="en-US" sz="1000"/>
          </a:p>
        </c:rich>
      </c:tx>
      <c:layout>
        <c:manualLayout>
          <c:xMode val="edge"/>
          <c:yMode val="edge"/>
          <c:x val="0.18980038608765357"/>
          <c:y val="1.3055488457540993E-3"/>
        </c:manualLayout>
      </c:layout>
      <c:overlay val="0"/>
      <c:spPr>
        <a:solidFill>
          <a:sysClr val="window" lastClr="FFFFFF"/>
        </a:solidFill>
      </c:spPr>
    </c:title>
    <c:autoTitleDeleted val="0"/>
    <c:plotArea>
      <c:layout>
        <c:manualLayout>
          <c:layoutTarget val="inner"/>
          <c:xMode val="edge"/>
          <c:yMode val="edge"/>
          <c:x val="0.26536747007093553"/>
          <c:y val="0.19038626455472518"/>
          <c:w val="0.94094703852648942"/>
          <c:h val="0.61841029137688064"/>
        </c:manualLayout>
      </c:layout>
      <c:doughnutChart>
        <c:varyColors val="1"/>
        <c:ser>
          <c:idx val="0"/>
          <c:order val="0"/>
          <c:dPt>
            <c:idx val="5"/>
            <c:bubble3D val="0"/>
            <c:extLst>
              <c:ext xmlns:c16="http://schemas.microsoft.com/office/drawing/2014/chart" uri="{C3380CC4-5D6E-409C-BE32-E72D297353CC}">
                <c16:uniqueId val="{00000000-799B-4097-908D-B7AC1EF21D78}"/>
              </c:ext>
            </c:extLst>
          </c:dPt>
          <c:dPt>
            <c:idx val="7"/>
            <c:bubble3D val="0"/>
            <c:extLst>
              <c:ext xmlns:c16="http://schemas.microsoft.com/office/drawing/2014/chart" uri="{C3380CC4-5D6E-409C-BE32-E72D297353CC}">
                <c16:uniqueId val="{00000001-799B-4097-908D-B7AC1EF21D78}"/>
              </c:ext>
            </c:extLst>
          </c:dPt>
          <c:dLbls>
            <c:dLbl>
              <c:idx val="4"/>
              <c:layout>
                <c:manualLayout>
                  <c:x val="1.9566130053139247E-2"/>
                  <c:y val="0"/>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99B-4097-908D-B7AC1EF21D78}"/>
                </c:ext>
              </c:extLst>
            </c:dLbl>
            <c:dLbl>
              <c:idx val="5"/>
              <c:layout>
                <c:manualLayout>
                  <c:x val="1.8738806286325408E-2"/>
                  <c:y val="3.5180289287241799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99B-4097-908D-B7AC1EF21D78}"/>
                </c:ext>
              </c:extLst>
            </c:dLbl>
            <c:dLbl>
              <c:idx val="6"/>
              <c:layout>
                <c:manualLayout>
                  <c:x val="1.8975294551140907E-2"/>
                  <c:y val="3.5180289287242445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99B-4097-908D-B7AC1EF21D78}"/>
                </c:ext>
              </c:extLst>
            </c:dLbl>
            <c:dLbl>
              <c:idx val="8"/>
              <c:layout>
                <c:manualLayout>
                  <c:x val="6.7973043932638075E-3"/>
                  <c:y val="3.5180289287241799E-3"/>
                </c:manualLayout>
              </c:layout>
              <c:numFmt formatCode="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99B-4097-908D-B7AC1EF21D78}"/>
                </c:ext>
              </c:extLst>
            </c:dLbl>
            <c:dLbl>
              <c:idx val="10"/>
              <c:layout>
                <c:manualLayout>
                  <c:x val="8.2732376681384065E-4"/>
                  <c:y val="1.05540867861725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99B-4097-908D-B7AC1EF21D78}"/>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'6'!$B$23:$B$36</c:f>
              <c:numCache>
                <c:formatCode>General</c:formatCode>
                <c:ptCount val="14"/>
                <c:pt idx="0">
                  <c:v>2081.5389999999989</c:v>
                </c:pt>
                <c:pt idx="1">
                  <c:v>2177.2540000000017</c:v>
                </c:pt>
                <c:pt idx="2">
                  <c:v>1885.8109999999988</c:v>
                </c:pt>
                <c:pt idx="3">
                  <c:v>2825.212</c:v>
                </c:pt>
                <c:pt idx="4">
                  <c:v>602.54100000000039</c:v>
                </c:pt>
                <c:pt idx="5">
                  <c:v>1071.9404999999997</c:v>
                </c:pt>
                <c:pt idx="6">
                  <c:v>472.01199999999989</c:v>
                </c:pt>
                <c:pt idx="7">
                  <c:v>6101.9069999999983</c:v>
                </c:pt>
                <c:pt idx="8">
                  <c:v>1293.8739999999998</c:v>
                </c:pt>
                <c:pt idx="9">
                  <c:v>3712.5749999999994</c:v>
                </c:pt>
                <c:pt idx="10">
                  <c:v>1111.7509999999995</c:v>
                </c:pt>
                <c:pt idx="11">
                  <c:v>4316.6969999999992</c:v>
                </c:pt>
                <c:pt idx="12">
                  <c:v>9859.3318600000002</c:v>
                </c:pt>
                <c:pt idx="13">
                  <c:v>1293.8649999999998</c:v>
                </c:pt>
              </c:numCache>
            </c:numRef>
          </c:val>
          <c:extLst>
            <c:ext xmlns:c16="http://schemas.microsoft.com/office/drawing/2014/chart" uri="{C3380CC4-5D6E-409C-BE32-E72D297353CC}">
              <c16:uniqueId val="{00000006-799B-4097-908D-B7AC1EF21D78}"/>
            </c:ext>
          </c:extLst>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Instalovaný výkon v krajích ČR</a:t>
            </a:r>
            <a:r>
              <a:rPr lang="cs-CZ" sz="1000"/>
              <a:t> </a:t>
            </a:r>
            <a:r>
              <a:rPr lang="en-US" sz="1000"/>
              <a:t>(</a:t>
            </a:r>
            <a:r>
              <a:rPr lang="cs-CZ" sz="1000"/>
              <a:t>M</a:t>
            </a:r>
            <a:r>
              <a:rPr lang="en-US" sz="1000"/>
              <a:t>W</a:t>
            </a:r>
            <a:r>
              <a:rPr lang="cs-CZ" sz="1000" baseline="-25000"/>
              <a:t>t</a:t>
            </a:r>
            <a:r>
              <a:rPr lang="en-US" sz="1000"/>
              <a:t>)</a:t>
            </a:r>
          </a:p>
        </c:rich>
      </c:tx>
      <c:layout>
        <c:manualLayout>
          <c:xMode val="edge"/>
          <c:yMode val="edge"/>
          <c:x val="0.33404804953533973"/>
          <c:y val="1.8970400977105584E-3"/>
        </c:manualLayout>
      </c:layout>
      <c:overlay val="0"/>
    </c:title>
    <c:autoTitleDeleted val="0"/>
    <c:plotArea>
      <c:layout>
        <c:manualLayout>
          <c:layoutTarget val="inner"/>
          <c:xMode val="edge"/>
          <c:yMode val="edge"/>
          <c:x val="9.1786081118097995E-2"/>
          <c:y val="0.14708333333333337"/>
          <c:w val="0.90821391888190195"/>
          <c:h val="0.48846027909877604"/>
        </c:manualLayout>
      </c:layout>
      <c:barChart>
        <c:barDir val="col"/>
        <c:grouping val="clustered"/>
        <c:varyColors val="0"/>
        <c:ser>
          <c:idx val="0"/>
          <c:order val="0"/>
          <c:tx>
            <c:strRef>
              <c:f>'6'!$A$23</c:f>
              <c:strCache>
                <c:ptCount val="1"/>
                <c:pt idx="0">
                  <c:v>PHA</c:v>
                </c:pt>
              </c:strCache>
            </c:strRef>
          </c:tx>
          <c:invertIfNegative val="0"/>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c:f>
              <c:numCache>
                <c:formatCode>General</c:formatCode>
                <c:ptCount val="1"/>
                <c:pt idx="0">
                  <c:v>2081.5389999999989</c:v>
                </c:pt>
              </c:numCache>
            </c:numRef>
          </c:val>
          <c:extLst>
            <c:ext xmlns:c16="http://schemas.microsoft.com/office/drawing/2014/chart" uri="{C3380CC4-5D6E-409C-BE32-E72D297353CC}">
              <c16:uniqueId val="{00000000-E313-4EE8-9467-E962D8D75201}"/>
            </c:ext>
          </c:extLst>
        </c:ser>
        <c:ser>
          <c:idx val="1"/>
          <c:order val="1"/>
          <c:tx>
            <c:strRef>
              <c:f>'6'!$A$24</c:f>
              <c:strCache>
                <c:ptCount val="1"/>
                <c:pt idx="0">
                  <c:v>JHČ</c:v>
                </c:pt>
              </c:strCache>
            </c:strRef>
          </c:tx>
          <c:invertIfNegative val="0"/>
          <c:val>
            <c:numRef>
              <c:f>('6'!$B$22,'6'!$B$24)</c:f>
              <c:numCache>
                <c:formatCode>General</c:formatCode>
                <c:ptCount val="2"/>
                <c:pt idx="1">
                  <c:v>2177.2540000000017</c:v>
                </c:pt>
              </c:numCache>
            </c:numRef>
          </c:val>
          <c:extLst>
            <c:ext xmlns:c16="http://schemas.microsoft.com/office/drawing/2014/chart" uri="{C3380CC4-5D6E-409C-BE32-E72D297353CC}">
              <c16:uniqueId val="{00000001-E313-4EE8-9467-E962D8D75201}"/>
            </c:ext>
          </c:extLst>
        </c:ser>
        <c:ser>
          <c:idx val="2"/>
          <c:order val="2"/>
          <c:tx>
            <c:strRef>
              <c:f>'6'!$A$25</c:f>
              <c:strCache>
                <c:ptCount val="1"/>
                <c:pt idx="0">
                  <c:v>JHM</c:v>
                </c:pt>
              </c:strCache>
            </c:strRef>
          </c:tx>
          <c:invertIfNegative val="0"/>
          <c:val>
            <c:numRef>
              <c:f>('6'!$B$22,'6'!$B$22,'6'!$B$25)</c:f>
              <c:numCache>
                <c:formatCode>General</c:formatCode>
                <c:ptCount val="3"/>
                <c:pt idx="2">
                  <c:v>1885.8109999999988</c:v>
                </c:pt>
              </c:numCache>
            </c:numRef>
          </c:val>
          <c:extLst>
            <c:ext xmlns:c16="http://schemas.microsoft.com/office/drawing/2014/chart" uri="{C3380CC4-5D6E-409C-BE32-E72D297353CC}">
              <c16:uniqueId val="{00000002-E313-4EE8-9467-E962D8D75201}"/>
            </c:ext>
          </c:extLst>
        </c:ser>
        <c:ser>
          <c:idx val="3"/>
          <c:order val="3"/>
          <c:tx>
            <c:strRef>
              <c:f>'6'!$A$26</c:f>
              <c:strCache>
                <c:ptCount val="1"/>
                <c:pt idx="0">
                  <c:v>KVK</c:v>
                </c:pt>
              </c:strCache>
            </c:strRef>
          </c:tx>
          <c:invertIfNegative val="0"/>
          <c:val>
            <c:numRef>
              <c:f>('6'!$B$22,'6'!$B$22,'6'!$B$22,'6'!$B$26)</c:f>
              <c:numCache>
                <c:formatCode>General</c:formatCode>
                <c:ptCount val="4"/>
                <c:pt idx="3">
                  <c:v>2825.212</c:v>
                </c:pt>
              </c:numCache>
            </c:numRef>
          </c:val>
          <c:extLst>
            <c:ext xmlns:c16="http://schemas.microsoft.com/office/drawing/2014/chart" uri="{C3380CC4-5D6E-409C-BE32-E72D297353CC}">
              <c16:uniqueId val="{00000003-E313-4EE8-9467-E962D8D75201}"/>
            </c:ext>
          </c:extLst>
        </c:ser>
        <c:ser>
          <c:idx val="4"/>
          <c:order val="4"/>
          <c:tx>
            <c:strRef>
              <c:f>'6'!$A$27</c:f>
              <c:strCache>
                <c:ptCount val="1"/>
                <c:pt idx="0">
                  <c:v>VYS</c:v>
                </c:pt>
              </c:strCache>
            </c:strRef>
          </c:tx>
          <c:invertIfNegative val="0"/>
          <c:val>
            <c:numRef>
              <c:f>('6'!$B$22,'6'!$B$22,'6'!$B$22,'6'!$B$22,'6'!$B$27)</c:f>
              <c:numCache>
                <c:formatCode>General</c:formatCode>
                <c:ptCount val="5"/>
                <c:pt idx="4">
                  <c:v>602.54100000000039</c:v>
                </c:pt>
              </c:numCache>
            </c:numRef>
          </c:val>
          <c:extLst>
            <c:ext xmlns:c16="http://schemas.microsoft.com/office/drawing/2014/chart" uri="{C3380CC4-5D6E-409C-BE32-E72D297353CC}">
              <c16:uniqueId val="{00000004-E313-4EE8-9467-E962D8D75201}"/>
            </c:ext>
          </c:extLst>
        </c:ser>
        <c:ser>
          <c:idx val="5"/>
          <c:order val="5"/>
          <c:tx>
            <c:strRef>
              <c:f>'6'!$A$28</c:f>
              <c:strCache>
                <c:ptCount val="1"/>
                <c:pt idx="0">
                  <c:v>HKK</c:v>
                </c:pt>
              </c:strCache>
            </c:strRef>
          </c:tx>
          <c:invertIfNegative val="0"/>
          <c:val>
            <c:numRef>
              <c:f>('6'!$B$22,'6'!$B$22,'6'!$B$22,'6'!$B$22,'6'!$B$22,'6'!$B$28)</c:f>
              <c:numCache>
                <c:formatCode>General</c:formatCode>
                <c:ptCount val="6"/>
                <c:pt idx="5">
                  <c:v>1071.9404999999997</c:v>
                </c:pt>
              </c:numCache>
            </c:numRef>
          </c:val>
          <c:extLst>
            <c:ext xmlns:c16="http://schemas.microsoft.com/office/drawing/2014/chart" uri="{C3380CC4-5D6E-409C-BE32-E72D297353CC}">
              <c16:uniqueId val="{00000005-E313-4EE8-9467-E962D8D75201}"/>
            </c:ext>
          </c:extLst>
        </c:ser>
        <c:ser>
          <c:idx val="6"/>
          <c:order val="6"/>
          <c:tx>
            <c:strRef>
              <c:f>'6'!$A$29</c:f>
              <c:strCache>
                <c:ptCount val="1"/>
                <c:pt idx="0">
                  <c:v>LBK</c:v>
                </c:pt>
              </c:strCache>
            </c:strRef>
          </c:tx>
          <c:invertIfNegative val="0"/>
          <c:val>
            <c:numRef>
              <c:f>('6'!$B$22,'6'!$B$22,'6'!$B$22,'6'!$B$22,'6'!$B$22,'6'!$B$22,'6'!$B$29)</c:f>
              <c:numCache>
                <c:formatCode>General</c:formatCode>
                <c:ptCount val="7"/>
                <c:pt idx="6">
                  <c:v>472.01199999999989</c:v>
                </c:pt>
              </c:numCache>
            </c:numRef>
          </c:val>
          <c:extLst>
            <c:ext xmlns:c16="http://schemas.microsoft.com/office/drawing/2014/chart" uri="{C3380CC4-5D6E-409C-BE32-E72D297353CC}">
              <c16:uniqueId val="{00000006-E313-4EE8-9467-E962D8D75201}"/>
            </c:ext>
          </c:extLst>
        </c:ser>
        <c:ser>
          <c:idx val="7"/>
          <c:order val="7"/>
          <c:tx>
            <c:strRef>
              <c:f>'6'!$A$30</c:f>
              <c:strCache>
                <c:ptCount val="1"/>
                <c:pt idx="0">
                  <c:v>MSK</c:v>
                </c:pt>
              </c:strCache>
            </c:strRef>
          </c:tx>
          <c:invertIfNegative val="0"/>
          <c:val>
            <c:numRef>
              <c:f>('6'!$B$22,'6'!$B$22,'6'!$B$22,'6'!$B$22,'6'!$B$22,'6'!$B$22,'6'!$B$22,'6'!$B$30)</c:f>
              <c:numCache>
                <c:formatCode>General</c:formatCode>
                <c:ptCount val="8"/>
                <c:pt idx="7">
                  <c:v>6101.9069999999983</c:v>
                </c:pt>
              </c:numCache>
            </c:numRef>
          </c:val>
          <c:extLst>
            <c:ext xmlns:c16="http://schemas.microsoft.com/office/drawing/2014/chart" uri="{C3380CC4-5D6E-409C-BE32-E72D297353CC}">
              <c16:uniqueId val="{00000007-E313-4EE8-9467-E962D8D75201}"/>
            </c:ext>
          </c:extLst>
        </c:ser>
        <c:ser>
          <c:idx val="8"/>
          <c:order val="8"/>
          <c:tx>
            <c:strRef>
              <c:f>'6'!$A$31</c:f>
              <c:strCache>
                <c:ptCount val="1"/>
                <c:pt idx="0">
                  <c:v>OLK</c:v>
                </c:pt>
              </c:strCache>
            </c:strRef>
          </c:tx>
          <c:invertIfNegative val="0"/>
          <c:val>
            <c:numRef>
              <c:f>('6'!$B$22,'6'!$B$22,'6'!$B$22,'6'!$B$22,'6'!$B$22,'6'!$B$22,'6'!$B$22,'6'!$B$22,'6'!$B$31)</c:f>
              <c:numCache>
                <c:formatCode>General</c:formatCode>
                <c:ptCount val="9"/>
                <c:pt idx="8">
                  <c:v>1293.8739999999998</c:v>
                </c:pt>
              </c:numCache>
            </c:numRef>
          </c:val>
          <c:extLst>
            <c:ext xmlns:c16="http://schemas.microsoft.com/office/drawing/2014/chart" uri="{C3380CC4-5D6E-409C-BE32-E72D297353CC}">
              <c16:uniqueId val="{00000008-E313-4EE8-9467-E962D8D75201}"/>
            </c:ext>
          </c:extLst>
        </c:ser>
        <c:ser>
          <c:idx val="9"/>
          <c:order val="9"/>
          <c:tx>
            <c:strRef>
              <c:f>'6'!$A$32</c:f>
              <c:strCache>
                <c:ptCount val="1"/>
                <c:pt idx="0">
                  <c:v>PAK</c:v>
                </c:pt>
              </c:strCache>
            </c:strRef>
          </c:tx>
          <c:invertIfNegative val="0"/>
          <c:val>
            <c:numRef>
              <c:f>('6'!$B$22,'6'!$B$22,'6'!$B$22,'6'!$B$22,'6'!$B$22,'6'!$B$22,'6'!$B$22,'6'!$B$22,'6'!$B$22,'6'!$B$32)</c:f>
              <c:numCache>
                <c:formatCode>General</c:formatCode>
                <c:ptCount val="10"/>
                <c:pt idx="9">
                  <c:v>3712.5749999999994</c:v>
                </c:pt>
              </c:numCache>
            </c:numRef>
          </c:val>
          <c:extLst>
            <c:ext xmlns:c16="http://schemas.microsoft.com/office/drawing/2014/chart" uri="{C3380CC4-5D6E-409C-BE32-E72D297353CC}">
              <c16:uniqueId val="{00000009-E313-4EE8-9467-E962D8D75201}"/>
            </c:ext>
          </c:extLst>
        </c:ser>
        <c:ser>
          <c:idx val="10"/>
          <c:order val="10"/>
          <c:tx>
            <c:strRef>
              <c:f>'6'!$A$33</c:f>
              <c:strCache>
                <c:ptCount val="1"/>
                <c:pt idx="0">
                  <c:v>PLK</c:v>
                </c:pt>
              </c:strCache>
            </c:strRef>
          </c:tx>
          <c:invertIfNegative val="0"/>
          <c:val>
            <c:numRef>
              <c:f>('6'!$B$22,'6'!$B$22,'6'!$B$22,'6'!$B$22,'6'!$B$22,'6'!$B$22,'6'!$B$22,'6'!$B$22,'6'!$B$22,'6'!$B$22,'6'!$B$33)</c:f>
              <c:numCache>
                <c:formatCode>General</c:formatCode>
                <c:ptCount val="11"/>
                <c:pt idx="10">
                  <c:v>1111.7509999999995</c:v>
                </c:pt>
              </c:numCache>
            </c:numRef>
          </c:val>
          <c:extLst>
            <c:ext xmlns:c16="http://schemas.microsoft.com/office/drawing/2014/chart" uri="{C3380CC4-5D6E-409C-BE32-E72D297353CC}">
              <c16:uniqueId val="{0000000A-E313-4EE8-9467-E962D8D75201}"/>
            </c:ext>
          </c:extLst>
        </c:ser>
        <c:ser>
          <c:idx val="11"/>
          <c:order val="11"/>
          <c:tx>
            <c:strRef>
              <c:f>'6'!$A$34</c:f>
              <c:strCache>
                <c:ptCount val="1"/>
                <c:pt idx="0">
                  <c:v>STČ</c:v>
                </c:pt>
              </c:strCache>
            </c:strRef>
          </c:tx>
          <c:invertIfNegative val="0"/>
          <c:val>
            <c:numRef>
              <c:f>('6'!$B$22,'6'!$B$22,'6'!$B$22,'6'!$B$22,'6'!$B$22,'6'!$B$22,'6'!$B$22,'6'!$B$22,'6'!$B$22,'6'!$B$22,'6'!$B$22,'6'!$B$34)</c:f>
              <c:numCache>
                <c:formatCode>General</c:formatCode>
                <c:ptCount val="12"/>
                <c:pt idx="11">
                  <c:v>4316.6969999999992</c:v>
                </c:pt>
              </c:numCache>
            </c:numRef>
          </c:val>
          <c:extLst>
            <c:ext xmlns:c16="http://schemas.microsoft.com/office/drawing/2014/chart" uri="{C3380CC4-5D6E-409C-BE32-E72D297353CC}">
              <c16:uniqueId val="{0000000B-E313-4EE8-9467-E962D8D75201}"/>
            </c:ext>
          </c:extLst>
        </c:ser>
        <c:ser>
          <c:idx val="12"/>
          <c:order val="12"/>
          <c:tx>
            <c:strRef>
              <c:f>'6'!$A$35</c:f>
              <c:strCache>
                <c:ptCount val="1"/>
                <c:pt idx="0">
                  <c:v>ULK</c:v>
                </c:pt>
              </c:strCache>
            </c:strRef>
          </c:tx>
          <c:invertIfNegative val="0"/>
          <c:val>
            <c:numRef>
              <c:f>('6'!$B$22,'6'!$B$22,'6'!$B$22,'6'!$B$22,'6'!$B$22,'6'!$B$22,'6'!$B$22,'6'!$B$22,'6'!$B$22,'6'!$B$22,'6'!$B$22,'6'!$B$22,'6'!$B$35)</c:f>
              <c:numCache>
                <c:formatCode>General</c:formatCode>
                <c:ptCount val="13"/>
                <c:pt idx="12">
                  <c:v>9859.3318600000002</c:v>
                </c:pt>
              </c:numCache>
            </c:numRef>
          </c:val>
          <c:extLst>
            <c:ext xmlns:c16="http://schemas.microsoft.com/office/drawing/2014/chart" uri="{C3380CC4-5D6E-409C-BE32-E72D297353CC}">
              <c16:uniqueId val="{0000000C-E313-4EE8-9467-E962D8D75201}"/>
            </c:ext>
          </c:extLst>
        </c:ser>
        <c:ser>
          <c:idx val="13"/>
          <c:order val="13"/>
          <c:tx>
            <c:strRef>
              <c:f>'6'!$A$36</c:f>
              <c:strCache>
                <c:ptCount val="1"/>
                <c:pt idx="0">
                  <c:v>ZLK</c:v>
                </c:pt>
              </c:strCache>
            </c:strRef>
          </c:tx>
          <c:invertIfNegative val="0"/>
          <c:val>
            <c:numRef>
              <c:f>('6'!$B$22,'6'!$B$22,'6'!$B$22,'6'!$B$22,'6'!$B$22,'6'!$B$22,'6'!$B$22,'6'!$B$22,'6'!$B$22,'6'!$B$22,'6'!$B$22,'6'!$B$22,'6'!$B$22,'6'!$B$36)</c:f>
              <c:numCache>
                <c:formatCode>General</c:formatCode>
                <c:ptCount val="14"/>
                <c:pt idx="13">
                  <c:v>1293.8649999999998</c:v>
                </c:pt>
              </c:numCache>
            </c:numRef>
          </c:val>
          <c:extLst>
            <c:ext xmlns:c16="http://schemas.microsoft.com/office/drawing/2014/chart" uri="{C3380CC4-5D6E-409C-BE32-E72D297353CC}">
              <c16:uniqueId val="{0000000D-E313-4EE8-9467-E962D8D75201}"/>
            </c:ext>
          </c:extLst>
        </c:ser>
        <c:dLbls>
          <c:showLegendKey val="0"/>
          <c:showVal val="0"/>
          <c:showCatName val="0"/>
          <c:showSerName val="0"/>
          <c:showPercent val="0"/>
          <c:showBubbleSize val="0"/>
        </c:dLbls>
        <c:gapWidth val="104"/>
        <c:overlap val="100"/>
        <c:axId val="318805504"/>
        <c:axId val="318807040"/>
      </c:barChart>
      <c:catAx>
        <c:axId val="318805504"/>
        <c:scaling>
          <c:orientation val="minMax"/>
        </c:scaling>
        <c:delete val="0"/>
        <c:axPos val="b"/>
        <c:numFmt formatCode="General" sourceLinked="1"/>
        <c:majorTickMark val="none"/>
        <c:minorTickMark val="none"/>
        <c:tickLblPos val="nextTo"/>
        <c:txPr>
          <a:bodyPr/>
          <a:lstStyle/>
          <a:p>
            <a:pPr>
              <a:defRPr sz="900"/>
            </a:pPr>
            <a:endParaRPr lang="cs-CZ"/>
          </a:p>
        </c:txPr>
        <c:crossAx val="318807040"/>
        <c:crosses val="autoZero"/>
        <c:auto val="1"/>
        <c:lblAlgn val="ctr"/>
        <c:lblOffset val="100"/>
        <c:noMultiLvlLbl val="0"/>
      </c:catAx>
      <c:valAx>
        <c:axId val="3188070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1880550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(TJ)</a:t>
            </a:r>
          </a:p>
        </c:rich>
      </c:tx>
      <c:overlay val="0"/>
    </c:title>
    <c:autoTitleDeleted val="0"/>
    <c:plotArea>
      <c:layout/>
      <c:barChart>
        <c:barDir val="col"/>
        <c:grouping val="stacked"/>
        <c:varyColors val="0"/>
        <c:ser>
          <c:idx val="0"/>
          <c:order val="0"/>
          <c:tx>
            <c:strRef>
              <c:f>'4.1'!$A$8</c:f>
              <c:strCache>
                <c:ptCount val="1"/>
                <c:pt idx="0">
                  <c:v>Biomasa</c:v>
                </c:pt>
              </c:strCache>
            </c:strRef>
          </c:tx>
          <c:spPr>
            <a:solidFill>
              <a:schemeClr val="accent3">
                <a:lumMod val="75000"/>
              </a:schemeClr>
            </a:solidFill>
          </c:spPr>
          <c:invertIfNegative val="0"/>
          <c:val>
            <c:numRef>
              <c:f>'4.1'!$B$8:$M$8</c:f>
              <c:numCache>
                <c:formatCode>#\ ##0.0</c:formatCode>
                <c:ptCount val="12"/>
                <c:pt idx="0">
                  <c:v>2406.31304</c:v>
                </c:pt>
                <c:pt idx="1">
                  <c:v>2157.9475600000005</c:v>
                </c:pt>
                <c:pt idx="2">
                  <c:v>2320.1830459999996</c:v>
                </c:pt>
                <c:pt idx="3">
                  <c:v>2111.0899069999996</c:v>
                </c:pt>
                <c:pt idx="4">
                  <c:v>2023.6551499999998</c:v>
                </c:pt>
                <c:pt idx="5">
                  <c:v>1541.3411229999999</c:v>
                </c:pt>
                <c:pt idx="6">
                  <c:v>1501.5176629999999</c:v>
                </c:pt>
                <c:pt idx="7">
                  <c:v>1626.3902980000007</c:v>
                </c:pt>
                <c:pt idx="8">
                  <c:v>1652.0935229999998</c:v>
                </c:pt>
                <c:pt idx="9">
                  <c:v>0</c:v>
                </c:pt>
                <c:pt idx="10">
                  <c:v>0</c:v>
                </c:pt>
                <c:pt idx="11">
                  <c:v>0</c:v>
                </c:pt>
              </c:numCache>
            </c:numRef>
          </c:val>
          <c:extLst>
            <c:ext xmlns:c16="http://schemas.microsoft.com/office/drawing/2014/chart" uri="{C3380CC4-5D6E-409C-BE32-E72D297353CC}">
              <c16:uniqueId val="{00000000-47B2-470A-85CA-BED159C697C6}"/>
            </c:ext>
          </c:extLst>
        </c:ser>
        <c:ser>
          <c:idx val="1"/>
          <c:order val="1"/>
          <c:tx>
            <c:strRef>
              <c:f>'4.1'!$A$9</c:f>
              <c:strCache>
                <c:ptCount val="1"/>
                <c:pt idx="0">
                  <c:v>Bioplyn</c:v>
                </c:pt>
              </c:strCache>
            </c:strRef>
          </c:tx>
          <c:spPr>
            <a:solidFill>
              <a:schemeClr val="bg2">
                <a:lumMod val="50000"/>
              </a:schemeClr>
            </a:solidFill>
          </c:spPr>
          <c:invertIfNegative val="0"/>
          <c:val>
            <c:numRef>
              <c:f>'4.1'!$B$9:$M$9</c:f>
              <c:numCache>
                <c:formatCode>#\ ##0.0</c:formatCode>
                <c:ptCount val="12"/>
                <c:pt idx="0">
                  <c:v>419.77037100000013</c:v>
                </c:pt>
                <c:pt idx="1">
                  <c:v>374.01020599999981</c:v>
                </c:pt>
                <c:pt idx="2">
                  <c:v>400.39917300000042</c:v>
                </c:pt>
                <c:pt idx="3">
                  <c:v>369.90306899999979</c:v>
                </c:pt>
                <c:pt idx="4">
                  <c:v>349.32751200000001</c:v>
                </c:pt>
                <c:pt idx="5">
                  <c:v>291.27126199999992</c:v>
                </c:pt>
                <c:pt idx="6">
                  <c:v>288.12030499999986</c:v>
                </c:pt>
                <c:pt idx="7">
                  <c:v>299.26495200000005</c:v>
                </c:pt>
                <c:pt idx="8">
                  <c:v>312.57547100000005</c:v>
                </c:pt>
                <c:pt idx="9">
                  <c:v>0</c:v>
                </c:pt>
                <c:pt idx="10">
                  <c:v>0</c:v>
                </c:pt>
                <c:pt idx="11">
                  <c:v>0</c:v>
                </c:pt>
              </c:numCache>
            </c:numRef>
          </c:val>
          <c:extLst>
            <c:ext xmlns:c16="http://schemas.microsoft.com/office/drawing/2014/chart" uri="{C3380CC4-5D6E-409C-BE32-E72D297353CC}">
              <c16:uniqueId val="{00000001-47B2-470A-85CA-BED159C697C6}"/>
            </c:ext>
          </c:extLst>
        </c:ser>
        <c:ser>
          <c:idx val="2"/>
          <c:order val="2"/>
          <c:tx>
            <c:strRef>
              <c:f>'4.1'!$A$10</c:f>
              <c:strCache>
                <c:ptCount val="1"/>
                <c:pt idx="0">
                  <c:v>Černé uhlí</c:v>
                </c:pt>
              </c:strCache>
            </c:strRef>
          </c:tx>
          <c:spPr>
            <a:solidFill>
              <a:schemeClr val="tx1"/>
            </a:solidFill>
          </c:spPr>
          <c:invertIfNegative val="0"/>
          <c:val>
            <c:numRef>
              <c:f>'4.1'!$B$10:$M$10</c:f>
              <c:numCache>
                <c:formatCode>#\ ##0.0</c:formatCode>
                <c:ptCount val="12"/>
                <c:pt idx="0">
                  <c:v>2146.6621289999998</c:v>
                </c:pt>
                <c:pt idx="1">
                  <c:v>1902.2954259999997</c:v>
                </c:pt>
                <c:pt idx="2">
                  <c:v>1622.3598930000001</c:v>
                </c:pt>
                <c:pt idx="3">
                  <c:v>1294.2479320000002</c:v>
                </c:pt>
                <c:pt idx="4">
                  <c:v>829.40105299999982</c:v>
                </c:pt>
                <c:pt idx="5">
                  <c:v>502.45863300000002</c:v>
                </c:pt>
                <c:pt idx="6">
                  <c:v>534.23479500000008</c:v>
                </c:pt>
                <c:pt idx="7">
                  <c:v>478.20120099999997</c:v>
                </c:pt>
                <c:pt idx="8">
                  <c:v>630.53975400000013</c:v>
                </c:pt>
                <c:pt idx="9">
                  <c:v>0</c:v>
                </c:pt>
                <c:pt idx="10">
                  <c:v>0</c:v>
                </c:pt>
                <c:pt idx="11">
                  <c:v>0</c:v>
                </c:pt>
              </c:numCache>
            </c:numRef>
          </c:val>
          <c:extLst>
            <c:ext xmlns:c16="http://schemas.microsoft.com/office/drawing/2014/chart" uri="{C3380CC4-5D6E-409C-BE32-E72D297353CC}">
              <c16:uniqueId val="{00000002-47B2-470A-85CA-BED159C697C6}"/>
            </c:ext>
          </c:extLst>
        </c:ser>
        <c:ser>
          <c:idx val="3"/>
          <c:order val="3"/>
          <c:tx>
            <c:strRef>
              <c:f>'4.1'!$A$11</c:f>
              <c:strCache>
                <c:ptCount val="1"/>
                <c:pt idx="0">
                  <c:v>Elektrická energie</c:v>
                </c:pt>
              </c:strCache>
            </c:strRef>
          </c:tx>
          <c:invertIfNegative val="0"/>
          <c:val>
            <c:numRef>
              <c:f>'4.1'!$B$11:$M$11</c:f>
              <c:numCache>
                <c:formatCode>#\ ##0.0</c:formatCode>
                <c:ptCount val="12"/>
                <c:pt idx="0">
                  <c:v>2.22417</c:v>
                </c:pt>
                <c:pt idx="1">
                  <c:v>2.50345</c:v>
                </c:pt>
                <c:pt idx="2">
                  <c:v>2.6713300000000002</c:v>
                </c:pt>
                <c:pt idx="3">
                  <c:v>3.2674300000000005</c:v>
                </c:pt>
                <c:pt idx="4">
                  <c:v>2.7971709999999996</c:v>
                </c:pt>
                <c:pt idx="5">
                  <c:v>3.3154819999999998</c:v>
                </c:pt>
                <c:pt idx="6">
                  <c:v>4.3547579999999995</c:v>
                </c:pt>
                <c:pt idx="7">
                  <c:v>3.99437</c:v>
                </c:pt>
                <c:pt idx="8">
                  <c:v>3.8039420000000006</c:v>
                </c:pt>
                <c:pt idx="9">
                  <c:v>0</c:v>
                </c:pt>
                <c:pt idx="10">
                  <c:v>0</c:v>
                </c:pt>
                <c:pt idx="11">
                  <c:v>0</c:v>
                </c:pt>
              </c:numCache>
            </c:numRef>
          </c:val>
          <c:extLst>
            <c:ext xmlns:c16="http://schemas.microsoft.com/office/drawing/2014/chart" uri="{C3380CC4-5D6E-409C-BE32-E72D297353CC}">
              <c16:uniqueId val="{00000003-47B2-470A-85CA-BED159C697C6}"/>
            </c:ext>
          </c:extLst>
        </c:ser>
        <c:ser>
          <c:idx val="4"/>
          <c:order val="4"/>
          <c:tx>
            <c:strRef>
              <c:f>'4.1'!$A$12</c:f>
              <c:strCache>
                <c:ptCount val="1"/>
                <c:pt idx="0">
                  <c:v>Energie prostředí (tepelné čerpadlo)</c:v>
                </c:pt>
              </c:strCache>
            </c:strRef>
          </c:tx>
          <c:invertIfNegative val="0"/>
          <c:val>
            <c:numRef>
              <c:f>'4.1'!$B$12:$M$12</c:f>
              <c:numCache>
                <c:formatCode>#\ ##0.0</c:formatCode>
                <c:ptCount val="12"/>
                <c:pt idx="0">
                  <c:v>1.4593099999999999</c:v>
                </c:pt>
                <c:pt idx="1">
                  <c:v>1.1757599999999999</c:v>
                </c:pt>
                <c:pt idx="2">
                  <c:v>0.70523999999999998</c:v>
                </c:pt>
                <c:pt idx="3">
                  <c:v>1.35277</c:v>
                </c:pt>
                <c:pt idx="4">
                  <c:v>1.8260000000000001</c:v>
                </c:pt>
                <c:pt idx="5">
                  <c:v>1.4744300000000001</c:v>
                </c:pt>
                <c:pt idx="6">
                  <c:v>1.2554100000000001</c:v>
                </c:pt>
                <c:pt idx="7">
                  <c:v>1.0103800000000001</c:v>
                </c:pt>
                <c:pt idx="8">
                  <c:v>1.9217200000000001</c:v>
                </c:pt>
                <c:pt idx="9">
                  <c:v>0</c:v>
                </c:pt>
                <c:pt idx="10">
                  <c:v>0</c:v>
                </c:pt>
                <c:pt idx="11">
                  <c:v>0</c:v>
                </c:pt>
              </c:numCache>
            </c:numRef>
          </c:val>
          <c:extLst>
            <c:ext xmlns:c16="http://schemas.microsoft.com/office/drawing/2014/chart" uri="{C3380CC4-5D6E-409C-BE32-E72D297353CC}">
              <c16:uniqueId val="{00000004-47B2-470A-85CA-BED159C697C6}"/>
            </c:ext>
          </c:extLst>
        </c:ser>
        <c:ser>
          <c:idx val="5"/>
          <c:order val="5"/>
          <c:tx>
            <c:strRef>
              <c:f>'4.1'!$A$13</c:f>
              <c:strCache>
                <c:ptCount val="1"/>
                <c:pt idx="0">
                  <c:v>Energie Slunce (solární kolektor)</c:v>
                </c:pt>
              </c:strCache>
            </c:strRef>
          </c:tx>
          <c:invertIfNegative val="0"/>
          <c:val>
            <c:numRef>
              <c:f>'4.1'!$B$13:$M$13</c:f>
              <c:numCache>
                <c:formatCode>#\ ##0.0</c:formatCode>
                <c:ptCount val="12"/>
                <c:pt idx="0">
                  <c:v>1.0129000000000001E-2</c:v>
                </c:pt>
                <c:pt idx="1">
                  <c:v>2.0753999999999998E-2</c:v>
                </c:pt>
                <c:pt idx="2">
                  <c:v>3.7942999999999998E-2</c:v>
                </c:pt>
                <c:pt idx="3">
                  <c:v>5.2948000000000002E-2</c:v>
                </c:pt>
                <c:pt idx="4">
                  <c:v>6.1956999999999998E-2</c:v>
                </c:pt>
                <c:pt idx="5">
                  <c:v>0.100568</c:v>
                </c:pt>
                <c:pt idx="6">
                  <c:v>8.5294999999999996E-2</c:v>
                </c:pt>
                <c:pt idx="7">
                  <c:v>6.8782999999999997E-2</c:v>
                </c:pt>
                <c:pt idx="8">
                  <c:v>5.7896000000000003E-2</c:v>
                </c:pt>
                <c:pt idx="9">
                  <c:v>0</c:v>
                </c:pt>
                <c:pt idx="10">
                  <c:v>0</c:v>
                </c:pt>
                <c:pt idx="11">
                  <c:v>0</c:v>
                </c:pt>
              </c:numCache>
            </c:numRef>
          </c:val>
          <c:extLst>
            <c:ext xmlns:c16="http://schemas.microsoft.com/office/drawing/2014/chart" uri="{C3380CC4-5D6E-409C-BE32-E72D297353CC}">
              <c16:uniqueId val="{00000005-47B2-470A-85CA-BED159C697C6}"/>
            </c:ext>
          </c:extLst>
        </c:ser>
        <c:ser>
          <c:idx val="6"/>
          <c:order val="6"/>
          <c:tx>
            <c:strRef>
              <c:f>'4.1'!$A$14</c:f>
              <c:strCache>
                <c:ptCount val="1"/>
                <c:pt idx="0">
                  <c:v>Hnědé uhlí</c:v>
                </c:pt>
              </c:strCache>
            </c:strRef>
          </c:tx>
          <c:spPr>
            <a:solidFill>
              <a:srgbClr val="6E4932"/>
            </a:solidFill>
          </c:spPr>
          <c:invertIfNegative val="0"/>
          <c:val>
            <c:numRef>
              <c:f>'4.1'!$B$14:$M$14</c:f>
              <c:numCache>
                <c:formatCode>#\ ##0.0</c:formatCode>
                <c:ptCount val="12"/>
                <c:pt idx="0">
                  <c:v>8152.8024940000023</c:v>
                </c:pt>
                <c:pt idx="1">
                  <c:v>7432.091343000001</c:v>
                </c:pt>
                <c:pt idx="2">
                  <c:v>6980.7860879999998</c:v>
                </c:pt>
                <c:pt idx="3">
                  <c:v>5496.4802740000014</c:v>
                </c:pt>
                <c:pt idx="4">
                  <c:v>4035.9707000000008</c:v>
                </c:pt>
                <c:pt idx="5">
                  <c:v>2443.9729029999999</c:v>
                </c:pt>
                <c:pt idx="6">
                  <c:v>2067.512174</c:v>
                </c:pt>
                <c:pt idx="7">
                  <c:v>2288.5307769999999</c:v>
                </c:pt>
                <c:pt idx="8">
                  <c:v>2943.5905309999994</c:v>
                </c:pt>
                <c:pt idx="9">
                  <c:v>0</c:v>
                </c:pt>
                <c:pt idx="10">
                  <c:v>0</c:v>
                </c:pt>
                <c:pt idx="11">
                  <c:v>0</c:v>
                </c:pt>
              </c:numCache>
            </c:numRef>
          </c:val>
          <c:extLst>
            <c:ext xmlns:c16="http://schemas.microsoft.com/office/drawing/2014/chart" uri="{C3380CC4-5D6E-409C-BE32-E72D297353CC}">
              <c16:uniqueId val="{00000006-47B2-470A-85CA-BED159C697C6}"/>
            </c:ext>
          </c:extLst>
        </c:ser>
        <c:ser>
          <c:idx val="7"/>
          <c:order val="7"/>
          <c:tx>
            <c:strRef>
              <c:f>'4.1'!$A$15</c:f>
              <c:strCache>
                <c:ptCount val="1"/>
                <c:pt idx="0">
                  <c:v>Jaderné palivo</c:v>
                </c:pt>
              </c:strCache>
            </c:strRef>
          </c:tx>
          <c:invertIfNegative val="0"/>
          <c:val>
            <c:numRef>
              <c:f>'4.1'!$B$15:$M$15</c:f>
              <c:numCache>
                <c:formatCode>#\ ##0.0</c:formatCode>
                <c:ptCount val="12"/>
                <c:pt idx="0">
                  <c:v>145.821</c:v>
                </c:pt>
                <c:pt idx="1">
                  <c:v>124.426</c:v>
                </c:pt>
                <c:pt idx="2">
                  <c:v>107.92100000000001</c:v>
                </c:pt>
                <c:pt idx="3">
                  <c:v>41.33</c:v>
                </c:pt>
                <c:pt idx="4">
                  <c:v>31.606000000000002</c:v>
                </c:pt>
                <c:pt idx="5">
                  <c:v>23.568000000000001</c:v>
                </c:pt>
                <c:pt idx="6">
                  <c:v>18.123000000000001</c:v>
                </c:pt>
                <c:pt idx="7">
                  <c:v>21.844999999999999</c:v>
                </c:pt>
                <c:pt idx="8">
                  <c:v>33.447000000000003</c:v>
                </c:pt>
                <c:pt idx="9">
                  <c:v>0</c:v>
                </c:pt>
                <c:pt idx="10">
                  <c:v>0</c:v>
                </c:pt>
                <c:pt idx="11">
                  <c:v>0</c:v>
                </c:pt>
              </c:numCache>
            </c:numRef>
          </c:val>
          <c:extLst>
            <c:ext xmlns:c16="http://schemas.microsoft.com/office/drawing/2014/chart" uri="{C3380CC4-5D6E-409C-BE32-E72D297353CC}">
              <c16:uniqueId val="{00000007-47B2-470A-85CA-BED159C697C6}"/>
            </c:ext>
          </c:extLst>
        </c:ser>
        <c:ser>
          <c:idx val="8"/>
          <c:order val="8"/>
          <c:tx>
            <c:strRef>
              <c:f>'4.1'!$A$16</c:f>
              <c:strCache>
                <c:ptCount val="1"/>
                <c:pt idx="0">
                  <c:v>Koks</c:v>
                </c:pt>
              </c:strCache>
            </c:strRef>
          </c:tx>
          <c:invertIfNegative val="0"/>
          <c:val>
            <c:numRef>
              <c:f>'4.1'!$B$16:$M$16</c:f>
              <c:numCache>
                <c:formatCode>#\ ##0.0</c:formatCode>
                <c:ptCount val="12"/>
                <c:pt idx="0">
                  <c:v>9.0999999999999998E-2</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47B2-470A-85CA-BED159C697C6}"/>
            </c:ext>
          </c:extLst>
        </c:ser>
        <c:ser>
          <c:idx val="9"/>
          <c:order val="9"/>
          <c:tx>
            <c:strRef>
              <c:f>'4.1'!$A$17</c:f>
              <c:strCache>
                <c:ptCount val="1"/>
                <c:pt idx="0">
                  <c:v>Odpadní teplo</c:v>
                </c:pt>
              </c:strCache>
            </c:strRef>
          </c:tx>
          <c:invertIfNegative val="0"/>
          <c:val>
            <c:numRef>
              <c:f>'4.1'!$B$17:$M$17</c:f>
              <c:numCache>
                <c:formatCode>#\ ##0.0</c:formatCode>
                <c:ptCount val="12"/>
                <c:pt idx="0">
                  <c:v>722.40689799999996</c:v>
                </c:pt>
                <c:pt idx="1">
                  <c:v>659.61819300000002</c:v>
                </c:pt>
                <c:pt idx="2">
                  <c:v>713.81485699999996</c:v>
                </c:pt>
                <c:pt idx="3">
                  <c:v>696.00254200000006</c:v>
                </c:pt>
                <c:pt idx="4">
                  <c:v>774.62432699999988</c:v>
                </c:pt>
                <c:pt idx="5">
                  <c:v>710.84160099999997</c:v>
                </c:pt>
                <c:pt idx="6">
                  <c:v>723.82544300000006</c:v>
                </c:pt>
                <c:pt idx="7">
                  <c:v>684.09874900000011</c:v>
                </c:pt>
                <c:pt idx="8">
                  <c:v>587.18746499999997</c:v>
                </c:pt>
                <c:pt idx="9">
                  <c:v>0</c:v>
                </c:pt>
                <c:pt idx="10">
                  <c:v>0</c:v>
                </c:pt>
                <c:pt idx="11">
                  <c:v>0</c:v>
                </c:pt>
              </c:numCache>
            </c:numRef>
          </c:val>
          <c:extLst>
            <c:ext xmlns:c16="http://schemas.microsoft.com/office/drawing/2014/chart" uri="{C3380CC4-5D6E-409C-BE32-E72D297353CC}">
              <c16:uniqueId val="{00000009-47B2-470A-85CA-BED159C697C6}"/>
            </c:ext>
          </c:extLst>
        </c:ser>
        <c:ser>
          <c:idx val="10"/>
          <c:order val="10"/>
          <c:tx>
            <c:strRef>
              <c:f>'4.1'!$A$18</c:f>
              <c:strCache>
                <c:ptCount val="1"/>
                <c:pt idx="0">
                  <c:v>Ostatní kapalná paliva</c:v>
                </c:pt>
              </c:strCache>
            </c:strRef>
          </c:tx>
          <c:invertIfNegative val="0"/>
          <c:val>
            <c:numRef>
              <c:f>'4.1'!$B$18:$M$18</c:f>
              <c:numCache>
                <c:formatCode>#\ ##0.0</c:formatCode>
                <c:ptCount val="12"/>
                <c:pt idx="0">
                  <c:v>86.679901000000001</c:v>
                </c:pt>
                <c:pt idx="1">
                  <c:v>75.319725999999989</c:v>
                </c:pt>
                <c:pt idx="2">
                  <c:v>30.274146999999999</c:v>
                </c:pt>
                <c:pt idx="3">
                  <c:v>11.13574</c:v>
                </c:pt>
                <c:pt idx="4">
                  <c:v>11.456417</c:v>
                </c:pt>
                <c:pt idx="5">
                  <c:v>19.769055000000002</c:v>
                </c:pt>
                <c:pt idx="6">
                  <c:v>11.597678999999999</c:v>
                </c:pt>
                <c:pt idx="7">
                  <c:v>13.522640000000001</c:v>
                </c:pt>
                <c:pt idx="8">
                  <c:v>10.967124999999999</c:v>
                </c:pt>
                <c:pt idx="9">
                  <c:v>0</c:v>
                </c:pt>
                <c:pt idx="10">
                  <c:v>0</c:v>
                </c:pt>
                <c:pt idx="11">
                  <c:v>0</c:v>
                </c:pt>
              </c:numCache>
            </c:numRef>
          </c:val>
          <c:extLst>
            <c:ext xmlns:c16="http://schemas.microsoft.com/office/drawing/2014/chart" uri="{C3380CC4-5D6E-409C-BE32-E72D297353CC}">
              <c16:uniqueId val="{0000000A-47B2-470A-85CA-BED159C697C6}"/>
            </c:ext>
          </c:extLst>
        </c:ser>
        <c:ser>
          <c:idx val="11"/>
          <c:order val="11"/>
          <c:tx>
            <c:strRef>
              <c:f>'4.1'!$A$19</c:f>
              <c:strCache>
                <c:ptCount val="1"/>
                <c:pt idx="0">
                  <c:v>Ostatní pevná paliva</c:v>
                </c:pt>
              </c:strCache>
            </c:strRef>
          </c:tx>
          <c:invertIfNegative val="0"/>
          <c:val>
            <c:numRef>
              <c:f>'4.1'!$B$19:$M$19</c:f>
              <c:numCache>
                <c:formatCode>#\ ##0.0</c:formatCode>
                <c:ptCount val="12"/>
                <c:pt idx="0">
                  <c:v>438.15081300000003</c:v>
                </c:pt>
                <c:pt idx="1">
                  <c:v>386.83621699999998</c:v>
                </c:pt>
                <c:pt idx="2">
                  <c:v>368.30192699999998</c:v>
                </c:pt>
                <c:pt idx="3">
                  <c:v>396.47469700000005</c:v>
                </c:pt>
                <c:pt idx="4">
                  <c:v>411.95076572553063</c:v>
                </c:pt>
                <c:pt idx="5">
                  <c:v>369.94655951341832</c:v>
                </c:pt>
                <c:pt idx="6">
                  <c:v>331.300321</c:v>
                </c:pt>
                <c:pt idx="7">
                  <c:v>320.06649800000002</c:v>
                </c:pt>
                <c:pt idx="8">
                  <c:v>336.46844199999998</c:v>
                </c:pt>
                <c:pt idx="9">
                  <c:v>0</c:v>
                </c:pt>
                <c:pt idx="10">
                  <c:v>0</c:v>
                </c:pt>
                <c:pt idx="11">
                  <c:v>0</c:v>
                </c:pt>
              </c:numCache>
            </c:numRef>
          </c:val>
          <c:extLst>
            <c:ext xmlns:c16="http://schemas.microsoft.com/office/drawing/2014/chart" uri="{C3380CC4-5D6E-409C-BE32-E72D297353CC}">
              <c16:uniqueId val="{0000000B-47B2-470A-85CA-BED159C697C6}"/>
            </c:ext>
          </c:extLst>
        </c:ser>
        <c:ser>
          <c:idx val="12"/>
          <c:order val="12"/>
          <c:tx>
            <c:strRef>
              <c:f>'4.1'!$A$20</c:f>
              <c:strCache>
                <c:ptCount val="1"/>
                <c:pt idx="0">
                  <c:v>Ostatní plyny</c:v>
                </c:pt>
              </c:strCache>
            </c:strRef>
          </c:tx>
          <c:invertIfNegative val="0"/>
          <c:val>
            <c:numRef>
              <c:f>'4.1'!$B$20:$M$20</c:f>
              <c:numCache>
                <c:formatCode>#\ ##0.0</c:formatCode>
                <c:ptCount val="12"/>
                <c:pt idx="0">
                  <c:v>902.6514709999999</c:v>
                </c:pt>
                <c:pt idx="1">
                  <c:v>768.42518599999983</c:v>
                </c:pt>
                <c:pt idx="2">
                  <c:v>864.10889000000009</c:v>
                </c:pt>
                <c:pt idx="3">
                  <c:v>776.93415300000015</c:v>
                </c:pt>
                <c:pt idx="4">
                  <c:v>795.23396300000013</c:v>
                </c:pt>
                <c:pt idx="5">
                  <c:v>713.9596929999999</c:v>
                </c:pt>
                <c:pt idx="6">
                  <c:v>731.2870549999999</c:v>
                </c:pt>
                <c:pt idx="7">
                  <c:v>801.45382399999994</c:v>
                </c:pt>
                <c:pt idx="8">
                  <c:v>735.84273699999983</c:v>
                </c:pt>
                <c:pt idx="9">
                  <c:v>0</c:v>
                </c:pt>
                <c:pt idx="10">
                  <c:v>0</c:v>
                </c:pt>
                <c:pt idx="11">
                  <c:v>0</c:v>
                </c:pt>
              </c:numCache>
            </c:numRef>
          </c:val>
          <c:extLst>
            <c:ext xmlns:c16="http://schemas.microsoft.com/office/drawing/2014/chart" uri="{C3380CC4-5D6E-409C-BE32-E72D297353CC}">
              <c16:uniqueId val="{0000000C-47B2-470A-85CA-BED159C697C6}"/>
            </c:ext>
          </c:extLst>
        </c:ser>
        <c:ser>
          <c:idx val="13"/>
          <c:order val="13"/>
          <c:tx>
            <c:strRef>
              <c:f>'4.1'!$A$21</c:f>
              <c:strCache>
                <c:ptCount val="1"/>
                <c:pt idx="0">
                  <c:v>Ostatní</c:v>
                </c:pt>
              </c:strCache>
            </c:strRef>
          </c:tx>
          <c:invertIfNegative val="0"/>
          <c:val>
            <c:numRef>
              <c:f>'4.1'!$B$21:$M$21</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47B2-470A-85CA-BED159C697C6}"/>
            </c:ext>
          </c:extLst>
        </c:ser>
        <c:ser>
          <c:idx val="14"/>
          <c:order val="14"/>
          <c:tx>
            <c:strRef>
              <c:f>'4.1'!$A$22</c:f>
              <c:strCache>
                <c:ptCount val="1"/>
                <c:pt idx="0">
                  <c:v>Topné oleje</c:v>
                </c:pt>
              </c:strCache>
            </c:strRef>
          </c:tx>
          <c:invertIfNegative val="0"/>
          <c:val>
            <c:numRef>
              <c:f>'4.1'!$B$22:$M$22</c:f>
              <c:numCache>
                <c:formatCode>#\ ##0.0</c:formatCode>
                <c:ptCount val="12"/>
                <c:pt idx="0">
                  <c:v>58.738746999999996</c:v>
                </c:pt>
                <c:pt idx="1">
                  <c:v>64.375801999999993</c:v>
                </c:pt>
                <c:pt idx="2">
                  <c:v>25.090794999999993</c:v>
                </c:pt>
                <c:pt idx="3">
                  <c:v>5.4708429999999995</c:v>
                </c:pt>
                <c:pt idx="4">
                  <c:v>3.3079709999999993</c:v>
                </c:pt>
                <c:pt idx="5">
                  <c:v>47.088466000000018</c:v>
                </c:pt>
                <c:pt idx="6">
                  <c:v>27.107472999999995</c:v>
                </c:pt>
                <c:pt idx="7">
                  <c:v>8.8940229999999989</c:v>
                </c:pt>
                <c:pt idx="8">
                  <c:v>6.5821549999999984</c:v>
                </c:pt>
                <c:pt idx="9">
                  <c:v>0</c:v>
                </c:pt>
                <c:pt idx="10">
                  <c:v>0</c:v>
                </c:pt>
                <c:pt idx="11">
                  <c:v>0</c:v>
                </c:pt>
              </c:numCache>
            </c:numRef>
          </c:val>
          <c:extLst>
            <c:ext xmlns:c16="http://schemas.microsoft.com/office/drawing/2014/chart" uri="{C3380CC4-5D6E-409C-BE32-E72D297353CC}">
              <c16:uniqueId val="{0000000E-47B2-470A-85CA-BED159C697C6}"/>
            </c:ext>
          </c:extLst>
        </c:ser>
        <c:ser>
          <c:idx val="15"/>
          <c:order val="15"/>
          <c:tx>
            <c:strRef>
              <c:f>'4.1'!$A$23</c:f>
              <c:strCache>
                <c:ptCount val="1"/>
                <c:pt idx="0">
                  <c:v>Zemní plyn</c:v>
                </c:pt>
              </c:strCache>
            </c:strRef>
          </c:tx>
          <c:spPr>
            <a:solidFill>
              <a:srgbClr val="EBE600"/>
            </a:solidFill>
          </c:spPr>
          <c:invertIfNegative val="0"/>
          <c:val>
            <c:numRef>
              <c:f>'4.1'!$B$23:$M$23</c:f>
              <c:numCache>
                <c:formatCode>#\ ##0.0</c:formatCode>
                <c:ptCount val="12"/>
                <c:pt idx="0">
                  <c:v>4539.7341499999975</c:v>
                </c:pt>
                <c:pt idx="1">
                  <c:v>4129.4247039999973</c:v>
                </c:pt>
                <c:pt idx="2">
                  <c:v>3676.9531509999983</c:v>
                </c:pt>
                <c:pt idx="3">
                  <c:v>2986.4706688743372</c:v>
                </c:pt>
                <c:pt idx="4">
                  <c:v>2185.2644832744681</c:v>
                </c:pt>
                <c:pt idx="5">
                  <c:v>1248.895557486582</c:v>
                </c:pt>
                <c:pt idx="6">
                  <c:v>1225.5081979999995</c:v>
                </c:pt>
                <c:pt idx="7">
                  <c:v>1291.7333430000008</c:v>
                </c:pt>
                <c:pt idx="8">
                  <c:v>1621.3144160000008</c:v>
                </c:pt>
                <c:pt idx="9">
                  <c:v>0</c:v>
                </c:pt>
                <c:pt idx="10">
                  <c:v>0</c:v>
                </c:pt>
                <c:pt idx="11">
                  <c:v>0</c:v>
                </c:pt>
              </c:numCache>
            </c:numRef>
          </c:val>
          <c:extLst>
            <c:ext xmlns:c16="http://schemas.microsoft.com/office/drawing/2014/chart" uri="{C3380CC4-5D6E-409C-BE32-E72D297353CC}">
              <c16:uniqueId val="{0000000F-47B2-470A-85CA-BED159C697C6}"/>
            </c:ext>
          </c:extLst>
        </c:ser>
        <c:dLbls>
          <c:showLegendKey val="0"/>
          <c:showVal val="0"/>
          <c:showCatName val="0"/>
          <c:showSerName val="0"/>
          <c:showPercent val="0"/>
          <c:showBubbleSize val="0"/>
        </c:dLbls>
        <c:gapWidth val="104"/>
        <c:overlap val="100"/>
        <c:axId val="173618688"/>
        <c:axId val="173620224"/>
      </c:barChart>
      <c:catAx>
        <c:axId val="173618688"/>
        <c:scaling>
          <c:orientation val="minMax"/>
        </c:scaling>
        <c:delete val="0"/>
        <c:axPos val="b"/>
        <c:majorTickMark val="none"/>
        <c:minorTickMark val="none"/>
        <c:tickLblPos val="nextTo"/>
        <c:txPr>
          <a:bodyPr/>
          <a:lstStyle/>
          <a:p>
            <a:pPr>
              <a:defRPr sz="900"/>
            </a:pPr>
            <a:endParaRPr lang="cs-CZ"/>
          </a:p>
        </c:txPr>
        <c:crossAx val="173620224"/>
        <c:crosses val="autoZero"/>
        <c:auto val="1"/>
        <c:lblAlgn val="ctr"/>
        <c:lblOffset val="100"/>
        <c:noMultiLvlLbl val="0"/>
      </c:catAx>
      <c:valAx>
        <c:axId val="173620224"/>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173618688"/>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D95D-4BE8-B90F-1BC38005B34F}"/>
            </c:ext>
          </c:extLst>
        </c:ser>
        <c:ser>
          <c:idx val="1"/>
          <c:order val="1"/>
          <c:tx>
            <c:strRef>
              <c:f>'4.2'!$O$8</c:f>
              <c:strCache>
                <c:ptCount val="1"/>
              </c:strCache>
            </c:strRef>
          </c:tx>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D95D-4BE8-B90F-1BC38005B34F}"/>
            </c:ext>
          </c:extLst>
        </c:ser>
        <c:ser>
          <c:idx val="2"/>
          <c:order val="2"/>
          <c:tx>
            <c:strRef>
              <c:f>'4.2'!$O$9</c:f>
              <c:strCache>
                <c:ptCount val="1"/>
              </c:strCache>
            </c:strRef>
          </c:tx>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D95D-4BE8-B90F-1BC38005B34F}"/>
            </c:ext>
          </c:extLst>
        </c:ser>
        <c:ser>
          <c:idx val="3"/>
          <c:order val="3"/>
          <c:tx>
            <c:strRef>
              <c:f>'4.2'!$O$10</c:f>
              <c:strCache>
                <c:ptCount val="1"/>
              </c:strCache>
            </c:strRef>
          </c:tx>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D95D-4BE8-B90F-1BC38005B34F}"/>
            </c:ext>
          </c:extLst>
        </c:ser>
        <c:ser>
          <c:idx val="4"/>
          <c:order val="4"/>
          <c:tx>
            <c:strRef>
              <c:f>'4.2'!$O$11</c:f>
              <c:strCache>
                <c:ptCount val="1"/>
              </c:strCache>
            </c:strRef>
          </c:tx>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D95D-4BE8-B90F-1BC38005B34F}"/>
            </c:ext>
          </c:extLst>
        </c:ser>
        <c:ser>
          <c:idx val="5"/>
          <c:order val="5"/>
          <c:tx>
            <c:strRef>
              <c:f>'4.2'!$O$12</c:f>
              <c:strCache>
                <c:ptCount val="1"/>
              </c:strCache>
            </c:strRef>
          </c:tx>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D95D-4BE8-B90F-1BC38005B34F}"/>
            </c:ext>
          </c:extLst>
        </c:ser>
        <c:ser>
          <c:idx val="6"/>
          <c:order val="6"/>
          <c:tx>
            <c:strRef>
              <c:f>'4.2'!$O$13</c:f>
              <c:strCache>
                <c:ptCount val="1"/>
              </c:strCache>
            </c:strRef>
          </c:tx>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D95D-4BE8-B90F-1BC38005B34F}"/>
            </c:ext>
          </c:extLst>
        </c:ser>
        <c:ser>
          <c:idx val="7"/>
          <c:order val="7"/>
          <c:tx>
            <c:strRef>
              <c:f>'4.2'!$O$14</c:f>
              <c:strCache>
                <c:ptCount val="1"/>
              </c:strCache>
            </c:strRef>
          </c:tx>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D95D-4BE8-B90F-1BC38005B34F}"/>
            </c:ext>
          </c:extLst>
        </c:ser>
        <c:ser>
          <c:idx val="8"/>
          <c:order val="8"/>
          <c:tx>
            <c:strRef>
              <c:f>'4.2'!$O$15</c:f>
              <c:strCache>
                <c:ptCount val="1"/>
              </c:strCache>
            </c:strRef>
          </c:tx>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D95D-4BE8-B90F-1BC38005B34F}"/>
            </c:ext>
          </c:extLst>
        </c:ser>
        <c:ser>
          <c:idx val="9"/>
          <c:order val="9"/>
          <c:tx>
            <c:strRef>
              <c:f>'4.2'!$O$16</c:f>
              <c:strCache>
                <c:ptCount val="1"/>
              </c:strCache>
            </c:strRef>
          </c:tx>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D95D-4BE8-B90F-1BC38005B34F}"/>
            </c:ext>
          </c:extLst>
        </c:ser>
        <c:ser>
          <c:idx val="10"/>
          <c:order val="10"/>
          <c:tx>
            <c:strRef>
              <c:f>'4.2'!$O$17</c:f>
              <c:strCache>
                <c:ptCount val="1"/>
              </c:strCache>
            </c:strRef>
          </c:tx>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D95D-4BE8-B90F-1BC38005B34F}"/>
            </c:ext>
          </c:extLst>
        </c:ser>
        <c:ser>
          <c:idx val="11"/>
          <c:order val="11"/>
          <c:tx>
            <c:strRef>
              <c:f>'4.2'!$O$18</c:f>
              <c:strCache>
                <c:ptCount val="1"/>
              </c:strCache>
            </c:strRef>
          </c:tx>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D95D-4BE8-B90F-1BC38005B34F}"/>
            </c:ext>
          </c:extLst>
        </c:ser>
        <c:ser>
          <c:idx val="12"/>
          <c:order val="12"/>
          <c:tx>
            <c:strRef>
              <c:f>'4.2'!$O$19</c:f>
              <c:strCache>
                <c:ptCount val="1"/>
              </c:strCache>
            </c:strRef>
          </c:tx>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D95D-4BE8-B90F-1BC38005B34F}"/>
            </c:ext>
          </c:extLst>
        </c:ser>
        <c:ser>
          <c:idx val="13"/>
          <c:order val="13"/>
          <c:tx>
            <c:strRef>
              <c:f>'4.2'!$O$20</c:f>
              <c:strCache>
                <c:ptCount val="1"/>
              </c:strCache>
            </c:strRef>
          </c:tx>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D95D-4BE8-B90F-1BC38005B34F}"/>
            </c:ext>
          </c:extLst>
        </c:ser>
        <c:dLbls>
          <c:showLegendKey val="0"/>
          <c:showVal val="0"/>
          <c:showCatName val="0"/>
          <c:showSerName val="0"/>
          <c:showPercent val="0"/>
          <c:showBubbleSize val="0"/>
        </c:dLbls>
        <c:gapWidth val="150"/>
        <c:axId val="321047552"/>
        <c:axId val="321057536"/>
      </c:barChart>
      <c:catAx>
        <c:axId val="321047552"/>
        <c:scaling>
          <c:orientation val="minMax"/>
        </c:scaling>
        <c:delete val="1"/>
        <c:axPos val="b"/>
        <c:numFmt formatCode="General" sourceLinked="1"/>
        <c:majorTickMark val="out"/>
        <c:minorTickMark val="none"/>
        <c:tickLblPos val="nextTo"/>
        <c:crossAx val="321057536"/>
        <c:crosses val="autoZero"/>
        <c:auto val="1"/>
        <c:lblAlgn val="ctr"/>
        <c:lblOffset val="100"/>
        <c:noMultiLvlLbl val="0"/>
      </c:catAx>
      <c:valAx>
        <c:axId val="321057536"/>
        <c:scaling>
          <c:orientation val="minMax"/>
        </c:scaling>
        <c:delete val="1"/>
        <c:axPos val="l"/>
        <c:numFmt formatCode="0.0%" sourceLinked="1"/>
        <c:majorTickMark val="out"/>
        <c:minorTickMark val="none"/>
        <c:tickLblPos val="nextTo"/>
        <c:crossAx val="32104755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Instalovaný výkon v ČR (MW</a:t>
            </a:r>
            <a:r>
              <a:rPr lang="cs-CZ" sz="1000" baseline="-25000"/>
              <a:t>t</a:t>
            </a:r>
            <a:r>
              <a:rPr lang="cs-CZ" sz="1000"/>
              <a:t>)</a:t>
            </a:r>
          </a:p>
        </c:rich>
      </c:tx>
      <c:overlay val="0"/>
    </c:title>
    <c:autoTitleDeleted val="0"/>
    <c:plotArea>
      <c:layout/>
      <c:barChart>
        <c:barDir val="col"/>
        <c:grouping val="stacked"/>
        <c:varyColors val="0"/>
        <c:ser>
          <c:idx val="0"/>
          <c:order val="0"/>
          <c:tx>
            <c:strRef>
              <c:f>'6'!$A$7</c:f>
              <c:strCache>
                <c:ptCount val="1"/>
                <c:pt idx="0">
                  <c:v>Hlavní město Praha (PHA)</c:v>
                </c:pt>
              </c:strCache>
            </c:strRef>
          </c:tx>
          <c:invertIfNegative val="0"/>
          <c:val>
            <c:numRef>
              <c:f>'6'!$B$7:$M$7</c:f>
              <c:numCache>
                <c:formatCode>#\ ##0.0</c:formatCode>
                <c:ptCount val="12"/>
                <c:pt idx="0">
                  <c:v>2082.771999999999</c:v>
                </c:pt>
                <c:pt idx="1">
                  <c:v>2083.6319999999987</c:v>
                </c:pt>
                <c:pt idx="2">
                  <c:v>2083.5779999999986</c:v>
                </c:pt>
                <c:pt idx="3">
                  <c:v>2087.8239999999992</c:v>
                </c:pt>
                <c:pt idx="4">
                  <c:v>2094.4249999999988</c:v>
                </c:pt>
                <c:pt idx="5">
                  <c:v>2094.4239999999991</c:v>
                </c:pt>
                <c:pt idx="6">
                  <c:v>2081.706999999999</c:v>
                </c:pt>
                <c:pt idx="7">
                  <c:v>2081.7089999999989</c:v>
                </c:pt>
                <c:pt idx="8">
                  <c:v>2081.5389999999989</c:v>
                </c:pt>
                <c:pt idx="9">
                  <c:v>0</c:v>
                </c:pt>
                <c:pt idx="10">
                  <c:v>0</c:v>
                </c:pt>
                <c:pt idx="11">
                  <c:v>0</c:v>
                </c:pt>
              </c:numCache>
            </c:numRef>
          </c:val>
          <c:extLst>
            <c:ext xmlns:c16="http://schemas.microsoft.com/office/drawing/2014/chart" uri="{C3380CC4-5D6E-409C-BE32-E72D297353CC}">
              <c16:uniqueId val="{00000000-3EA5-4EF7-A850-C3965CBDC814}"/>
            </c:ext>
          </c:extLst>
        </c:ser>
        <c:ser>
          <c:idx val="1"/>
          <c:order val="1"/>
          <c:tx>
            <c:strRef>
              <c:f>'6'!$A$8</c:f>
              <c:strCache>
                <c:ptCount val="1"/>
                <c:pt idx="0">
                  <c:v>Jihočeský kraj (JHČ)</c:v>
                </c:pt>
              </c:strCache>
            </c:strRef>
          </c:tx>
          <c:invertIfNegative val="0"/>
          <c:val>
            <c:numRef>
              <c:f>'6'!$B$8:$M$8</c:f>
              <c:numCache>
                <c:formatCode>#\ ##0.0</c:formatCode>
                <c:ptCount val="12"/>
                <c:pt idx="0">
                  <c:v>2235.0180000000014</c:v>
                </c:pt>
                <c:pt idx="1">
                  <c:v>2235.7790000000014</c:v>
                </c:pt>
                <c:pt idx="2">
                  <c:v>2236.5350000000017</c:v>
                </c:pt>
                <c:pt idx="3">
                  <c:v>2231.5710000000017</c:v>
                </c:pt>
                <c:pt idx="4">
                  <c:v>2218.8800000000019</c:v>
                </c:pt>
                <c:pt idx="5">
                  <c:v>2218.1240000000016</c:v>
                </c:pt>
                <c:pt idx="6">
                  <c:v>2176.4970000000021</c:v>
                </c:pt>
                <c:pt idx="7">
                  <c:v>2177.2540000000017</c:v>
                </c:pt>
                <c:pt idx="8">
                  <c:v>2177.2540000000017</c:v>
                </c:pt>
                <c:pt idx="9">
                  <c:v>0</c:v>
                </c:pt>
                <c:pt idx="10">
                  <c:v>0</c:v>
                </c:pt>
                <c:pt idx="11">
                  <c:v>0</c:v>
                </c:pt>
              </c:numCache>
            </c:numRef>
          </c:val>
          <c:extLst>
            <c:ext xmlns:c16="http://schemas.microsoft.com/office/drawing/2014/chart" uri="{C3380CC4-5D6E-409C-BE32-E72D297353CC}">
              <c16:uniqueId val="{00000001-3EA5-4EF7-A850-C3965CBDC814}"/>
            </c:ext>
          </c:extLst>
        </c:ser>
        <c:ser>
          <c:idx val="2"/>
          <c:order val="2"/>
          <c:tx>
            <c:strRef>
              <c:f>'6'!$A$9</c:f>
              <c:strCache>
                <c:ptCount val="1"/>
                <c:pt idx="0">
                  <c:v>Jihomoravský kraj (JHM)</c:v>
                </c:pt>
              </c:strCache>
            </c:strRef>
          </c:tx>
          <c:invertIfNegative val="0"/>
          <c:val>
            <c:numRef>
              <c:f>'6'!$B$9:$M$9</c:f>
              <c:numCache>
                <c:formatCode>#\ ##0.0</c:formatCode>
                <c:ptCount val="12"/>
                <c:pt idx="0">
                  <c:v>1925.1479999999983</c:v>
                </c:pt>
                <c:pt idx="1">
                  <c:v>1925.4489999999985</c:v>
                </c:pt>
                <c:pt idx="2">
                  <c:v>1926.3869999999986</c:v>
                </c:pt>
                <c:pt idx="3">
                  <c:v>1925.4699999999987</c:v>
                </c:pt>
                <c:pt idx="4">
                  <c:v>1926.7209999999986</c:v>
                </c:pt>
                <c:pt idx="5">
                  <c:v>1908.7969999999987</c:v>
                </c:pt>
                <c:pt idx="6">
                  <c:v>1885.5359999999989</c:v>
                </c:pt>
                <c:pt idx="7">
                  <c:v>1885.5359999999989</c:v>
                </c:pt>
                <c:pt idx="8">
                  <c:v>1885.8109999999988</c:v>
                </c:pt>
                <c:pt idx="9">
                  <c:v>0</c:v>
                </c:pt>
                <c:pt idx="10">
                  <c:v>0</c:v>
                </c:pt>
                <c:pt idx="11">
                  <c:v>0</c:v>
                </c:pt>
              </c:numCache>
            </c:numRef>
          </c:val>
          <c:extLst>
            <c:ext xmlns:c16="http://schemas.microsoft.com/office/drawing/2014/chart" uri="{C3380CC4-5D6E-409C-BE32-E72D297353CC}">
              <c16:uniqueId val="{00000002-3EA5-4EF7-A850-C3965CBDC814}"/>
            </c:ext>
          </c:extLst>
        </c:ser>
        <c:ser>
          <c:idx val="3"/>
          <c:order val="3"/>
          <c:tx>
            <c:strRef>
              <c:f>'6'!$A$10</c:f>
              <c:strCache>
                <c:ptCount val="1"/>
                <c:pt idx="0">
                  <c:v>Karlovarský kraj (KVK)</c:v>
                </c:pt>
              </c:strCache>
            </c:strRef>
          </c:tx>
          <c:invertIfNegative val="0"/>
          <c:val>
            <c:numRef>
              <c:f>'6'!$B$10:$M$10</c:f>
              <c:numCache>
                <c:formatCode>#\ ##0.0</c:formatCode>
                <c:ptCount val="12"/>
                <c:pt idx="0">
                  <c:v>2830.134</c:v>
                </c:pt>
                <c:pt idx="1">
                  <c:v>2817.3339999999998</c:v>
                </c:pt>
                <c:pt idx="2">
                  <c:v>2817.3339999999998</c:v>
                </c:pt>
                <c:pt idx="3">
                  <c:v>2819.1639999999998</c:v>
                </c:pt>
                <c:pt idx="4">
                  <c:v>2819.1649999999995</c:v>
                </c:pt>
                <c:pt idx="5">
                  <c:v>2819.212</c:v>
                </c:pt>
                <c:pt idx="6">
                  <c:v>2819.212</c:v>
                </c:pt>
                <c:pt idx="7">
                  <c:v>2825.212</c:v>
                </c:pt>
                <c:pt idx="8">
                  <c:v>2825.212</c:v>
                </c:pt>
                <c:pt idx="9">
                  <c:v>0</c:v>
                </c:pt>
                <c:pt idx="10">
                  <c:v>0</c:v>
                </c:pt>
                <c:pt idx="11">
                  <c:v>0</c:v>
                </c:pt>
              </c:numCache>
            </c:numRef>
          </c:val>
          <c:extLst>
            <c:ext xmlns:c16="http://schemas.microsoft.com/office/drawing/2014/chart" uri="{C3380CC4-5D6E-409C-BE32-E72D297353CC}">
              <c16:uniqueId val="{00000003-3EA5-4EF7-A850-C3965CBDC814}"/>
            </c:ext>
          </c:extLst>
        </c:ser>
        <c:ser>
          <c:idx val="4"/>
          <c:order val="4"/>
          <c:tx>
            <c:strRef>
              <c:f>'6'!$A$11</c:f>
              <c:strCache>
                <c:ptCount val="1"/>
                <c:pt idx="0">
                  <c:v>Kraj Vysočina (VYS)</c:v>
                </c:pt>
              </c:strCache>
            </c:strRef>
          </c:tx>
          <c:invertIfNegative val="0"/>
          <c:val>
            <c:numRef>
              <c:f>'6'!$B$11:$M$11</c:f>
              <c:numCache>
                <c:formatCode>#\ ##0.0</c:formatCode>
                <c:ptCount val="12"/>
                <c:pt idx="0">
                  <c:v>607.61500000000046</c:v>
                </c:pt>
                <c:pt idx="1">
                  <c:v>607.61500000000046</c:v>
                </c:pt>
                <c:pt idx="2">
                  <c:v>607.61500000000046</c:v>
                </c:pt>
                <c:pt idx="3">
                  <c:v>603.37500000000045</c:v>
                </c:pt>
                <c:pt idx="4">
                  <c:v>603.37500000000045</c:v>
                </c:pt>
                <c:pt idx="5">
                  <c:v>603.37500000000045</c:v>
                </c:pt>
                <c:pt idx="6">
                  <c:v>602.42800000000045</c:v>
                </c:pt>
                <c:pt idx="7">
                  <c:v>602.42500000000041</c:v>
                </c:pt>
                <c:pt idx="8">
                  <c:v>602.54100000000039</c:v>
                </c:pt>
                <c:pt idx="9">
                  <c:v>0</c:v>
                </c:pt>
                <c:pt idx="10">
                  <c:v>0</c:v>
                </c:pt>
                <c:pt idx="11">
                  <c:v>0</c:v>
                </c:pt>
              </c:numCache>
            </c:numRef>
          </c:val>
          <c:extLst>
            <c:ext xmlns:c16="http://schemas.microsoft.com/office/drawing/2014/chart" uri="{C3380CC4-5D6E-409C-BE32-E72D297353CC}">
              <c16:uniqueId val="{00000004-3EA5-4EF7-A850-C3965CBDC814}"/>
            </c:ext>
          </c:extLst>
        </c:ser>
        <c:ser>
          <c:idx val="5"/>
          <c:order val="5"/>
          <c:tx>
            <c:strRef>
              <c:f>'6'!$A$12</c:f>
              <c:strCache>
                <c:ptCount val="1"/>
                <c:pt idx="0">
                  <c:v>Královéhradecký kraj (HKK)</c:v>
                </c:pt>
              </c:strCache>
            </c:strRef>
          </c:tx>
          <c:invertIfNegative val="0"/>
          <c:val>
            <c:numRef>
              <c:f>'6'!$B$12:$M$12</c:f>
              <c:numCache>
                <c:formatCode>#\ ##0.0</c:formatCode>
                <c:ptCount val="12"/>
                <c:pt idx="0">
                  <c:v>1068.6644999999999</c:v>
                </c:pt>
                <c:pt idx="1">
                  <c:v>1068.6644999999999</c:v>
                </c:pt>
                <c:pt idx="2">
                  <c:v>1068.9174999999998</c:v>
                </c:pt>
                <c:pt idx="3">
                  <c:v>1068.9324999999997</c:v>
                </c:pt>
                <c:pt idx="4">
                  <c:v>1068.7164999999998</c:v>
                </c:pt>
                <c:pt idx="5">
                  <c:v>1068.7324999999996</c:v>
                </c:pt>
                <c:pt idx="6">
                  <c:v>1071.9404999999997</c:v>
                </c:pt>
                <c:pt idx="7">
                  <c:v>1071.9404999999997</c:v>
                </c:pt>
                <c:pt idx="8">
                  <c:v>1071.9404999999997</c:v>
                </c:pt>
                <c:pt idx="9">
                  <c:v>0</c:v>
                </c:pt>
                <c:pt idx="10">
                  <c:v>0</c:v>
                </c:pt>
                <c:pt idx="11">
                  <c:v>0</c:v>
                </c:pt>
              </c:numCache>
            </c:numRef>
          </c:val>
          <c:extLst>
            <c:ext xmlns:c16="http://schemas.microsoft.com/office/drawing/2014/chart" uri="{C3380CC4-5D6E-409C-BE32-E72D297353CC}">
              <c16:uniqueId val="{00000005-3EA5-4EF7-A850-C3965CBDC814}"/>
            </c:ext>
          </c:extLst>
        </c:ser>
        <c:ser>
          <c:idx val="6"/>
          <c:order val="6"/>
          <c:tx>
            <c:strRef>
              <c:f>'6'!$A$13</c:f>
              <c:strCache>
                <c:ptCount val="1"/>
                <c:pt idx="0">
                  <c:v>Liberecký kraj (LBK)</c:v>
                </c:pt>
              </c:strCache>
            </c:strRef>
          </c:tx>
          <c:invertIfNegative val="0"/>
          <c:val>
            <c:numRef>
              <c:f>'6'!$B$13:$M$13</c:f>
              <c:numCache>
                <c:formatCode>#\ ##0.0</c:formatCode>
                <c:ptCount val="12"/>
                <c:pt idx="0">
                  <c:v>486.75399999999991</c:v>
                </c:pt>
                <c:pt idx="1">
                  <c:v>486.75399999999991</c:v>
                </c:pt>
                <c:pt idx="2">
                  <c:v>486.75399999999991</c:v>
                </c:pt>
                <c:pt idx="3">
                  <c:v>486.61199999999991</c:v>
                </c:pt>
                <c:pt idx="4">
                  <c:v>486.61399999999986</c:v>
                </c:pt>
                <c:pt idx="5">
                  <c:v>486.61399999999986</c:v>
                </c:pt>
                <c:pt idx="6">
                  <c:v>472.01199999999989</c:v>
                </c:pt>
                <c:pt idx="7">
                  <c:v>472.01199999999989</c:v>
                </c:pt>
                <c:pt idx="8">
                  <c:v>472.01199999999989</c:v>
                </c:pt>
                <c:pt idx="9">
                  <c:v>0</c:v>
                </c:pt>
                <c:pt idx="10">
                  <c:v>0</c:v>
                </c:pt>
                <c:pt idx="11">
                  <c:v>0</c:v>
                </c:pt>
              </c:numCache>
            </c:numRef>
          </c:val>
          <c:extLst>
            <c:ext xmlns:c16="http://schemas.microsoft.com/office/drawing/2014/chart" uri="{C3380CC4-5D6E-409C-BE32-E72D297353CC}">
              <c16:uniqueId val="{00000006-3EA5-4EF7-A850-C3965CBDC814}"/>
            </c:ext>
          </c:extLst>
        </c:ser>
        <c:ser>
          <c:idx val="7"/>
          <c:order val="7"/>
          <c:tx>
            <c:strRef>
              <c:f>'6'!$A$14</c:f>
              <c:strCache>
                <c:ptCount val="1"/>
                <c:pt idx="0">
                  <c:v>Moravskoslezský kraj (MSK)</c:v>
                </c:pt>
              </c:strCache>
            </c:strRef>
          </c:tx>
          <c:invertIfNegative val="0"/>
          <c:val>
            <c:numRef>
              <c:f>'6'!$B$14:$M$14</c:f>
              <c:numCache>
                <c:formatCode>#\ ##0.0</c:formatCode>
                <c:ptCount val="12"/>
                <c:pt idx="0">
                  <c:v>6593.194999999997</c:v>
                </c:pt>
                <c:pt idx="1">
                  <c:v>6593.194999999997</c:v>
                </c:pt>
                <c:pt idx="2">
                  <c:v>6584.0949999999975</c:v>
                </c:pt>
                <c:pt idx="3">
                  <c:v>6583.6749999999975</c:v>
                </c:pt>
                <c:pt idx="4">
                  <c:v>6593.1649999999981</c:v>
                </c:pt>
                <c:pt idx="5">
                  <c:v>6591.9539999999979</c:v>
                </c:pt>
                <c:pt idx="6">
                  <c:v>6586.0699999999988</c:v>
                </c:pt>
                <c:pt idx="7">
                  <c:v>6093.6499999999978</c:v>
                </c:pt>
                <c:pt idx="8">
                  <c:v>6101.9069999999983</c:v>
                </c:pt>
                <c:pt idx="9">
                  <c:v>0</c:v>
                </c:pt>
                <c:pt idx="10">
                  <c:v>0</c:v>
                </c:pt>
                <c:pt idx="11">
                  <c:v>0</c:v>
                </c:pt>
              </c:numCache>
            </c:numRef>
          </c:val>
          <c:extLst>
            <c:ext xmlns:c16="http://schemas.microsoft.com/office/drawing/2014/chart" uri="{C3380CC4-5D6E-409C-BE32-E72D297353CC}">
              <c16:uniqueId val="{00000007-3EA5-4EF7-A850-C3965CBDC814}"/>
            </c:ext>
          </c:extLst>
        </c:ser>
        <c:ser>
          <c:idx val="8"/>
          <c:order val="8"/>
          <c:tx>
            <c:strRef>
              <c:f>'6'!$A$15</c:f>
              <c:strCache>
                <c:ptCount val="1"/>
                <c:pt idx="0">
                  <c:v>Olomoucký kraj (OLK)</c:v>
                </c:pt>
              </c:strCache>
            </c:strRef>
          </c:tx>
          <c:invertIfNegative val="0"/>
          <c:val>
            <c:numRef>
              <c:f>'6'!$B$15:$M$15</c:f>
              <c:numCache>
                <c:formatCode>#\ ##0.0</c:formatCode>
                <c:ptCount val="12"/>
                <c:pt idx="0">
                  <c:v>1289.4589999999998</c:v>
                </c:pt>
                <c:pt idx="1">
                  <c:v>1289.4589999999998</c:v>
                </c:pt>
                <c:pt idx="2">
                  <c:v>1289.8579999999997</c:v>
                </c:pt>
                <c:pt idx="3">
                  <c:v>1292.2579999999998</c:v>
                </c:pt>
                <c:pt idx="4">
                  <c:v>1292.2579999999998</c:v>
                </c:pt>
                <c:pt idx="5">
                  <c:v>1292.2579999999998</c:v>
                </c:pt>
                <c:pt idx="6">
                  <c:v>1293.6369999999997</c:v>
                </c:pt>
                <c:pt idx="7">
                  <c:v>1293.6369999999997</c:v>
                </c:pt>
                <c:pt idx="8">
                  <c:v>1293.8739999999998</c:v>
                </c:pt>
                <c:pt idx="9">
                  <c:v>0</c:v>
                </c:pt>
                <c:pt idx="10">
                  <c:v>0</c:v>
                </c:pt>
                <c:pt idx="11">
                  <c:v>0</c:v>
                </c:pt>
              </c:numCache>
            </c:numRef>
          </c:val>
          <c:extLst>
            <c:ext xmlns:c16="http://schemas.microsoft.com/office/drawing/2014/chart" uri="{C3380CC4-5D6E-409C-BE32-E72D297353CC}">
              <c16:uniqueId val="{00000008-3EA5-4EF7-A850-C3965CBDC814}"/>
            </c:ext>
          </c:extLst>
        </c:ser>
        <c:ser>
          <c:idx val="9"/>
          <c:order val="9"/>
          <c:tx>
            <c:strRef>
              <c:f>'6'!$A$16</c:f>
              <c:strCache>
                <c:ptCount val="1"/>
                <c:pt idx="0">
                  <c:v>Pardubický kraj (PAK)</c:v>
                </c:pt>
              </c:strCache>
            </c:strRef>
          </c:tx>
          <c:invertIfNegative val="0"/>
          <c:val>
            <c:numRef>
              <c:f>'6'!$B$16:$M$16</c:f>
              <c:numCache>
                <c:formatCode>#\ ##0.0</c:formatCode>
                <c:ptCount val="12"/>
                <c:pt idx="0">
                  <c:v>3715.9059999999986</c:v>
                </c:pt>
                <c:pt idx="1">
                  <c:v>3715.9489999999983</c:v>
                </c:pt>
                <c:pt idx="2">
                  <c:v>3716.8759999999984</c:v>
                </c:pt>
                <c:pt idx="3">
                  <c:v>3716.8749999999986</c:v>
                </c:pt>
                <c:pt idx="4">
                  <c:v>3716.9609999999984</c:v>
                </c:pt>
                <c:pt idx="5">
                  <c:v>3717.6629999999986</c:v>
                </c:pt>
                <c:pt idx="6">
                  <c:v>3712.5749999999994</c:v>
                </c:pt>
                <c:pt idx="7">
                  <c:v>3712.5749999999994</c:v>
                </c:pt>
                <c:pt idx="8">
                  <c:v>3712.5749999999994</c:v>
                </c:pt>
                <c:pt idx="9">
                  <c:v>0</c:v>
                </c:pt>
                <c:pt idx="10">
                  <c:v>0</c:v>
                </c:pt>
                <c:pt idx="11">
                  <c:v>0</c:v>
                </c:pt>
              </c:numCache>
            </c:numRef>
          </c:val>
          <c:extLst>
            <c:ext xmlns:c16="http://schemas.microsoft.com/office/drawing/2014/chart" uri="{C3380CC4-5D6E-409C-BE32-E72D297353CC}">
              <c16:uniqueId val="{00000009-3EA5-4EF7-A850-C3965CBDC814}"/>
            </c:ext>
          </c:extLst>
        </c:ser>
        <c:ser>
          <c:idx val="10"/>
          <c:order val="10"/>
          <c:tx>
            <c:strRef>
              <c:f>'6'!$A$17</c:f>
              <c:strCache>
                <c:ptCount val="1"/>
                <c:pt idx="0">
                  <c:v>Plzeňský kraj (PLK)</c:v>
                </c:pt>
              </c:strCache>
            </c:strRef>
          </c:tx>
          <c:invertIfNegative val="0"/>
          <c:val>
            <c:numRef>
              <c:f>'6'!$B$17:$M$17</c:f>
              <c:numCache>
                <c:formatCode>#\ ##0.0</c:formatCode>
                <c:ptCount val="12"/>
                <c:pt idx="0">
                  <c:v>1144.4119999999996</c:v>
                </c:pt>
                <c:pt idx="1">
                  <c:v>1144.4119999999996</c:v>
                </c:pt>
                <c:pt idx="2">
                  <c:v>1144.4099999999996</c:v>
                </c:pt>
                <c:pt idx="3">
                  <c:v>1144.3729999999996</c:v>
                </c:pt>
                <c:pt idx="4">
                  <c:v>1144.3729999999996</c:v>
                </c:pt>
                <c:pt idx="5">
                  <c:v>1144.3729999999996</c:v>
                </c:pt>
                <c:pt idx="6">
                  <c:v>1111.7499999999995</c:v>
                </c:pt>
                <c:pt idx="7">
                  <c:v>1111.7499999999995</c:v>
                </c:pt>
                <c:pt idx="8">
                  <c:v>1111.7509999999995</c:v>
                </c:pt>
                <c:pt idx="9">
                  <c:v>0</c:v>
                </c:pt>
                <c:pt idx="10">
                  <c:v>0</c:v>
                </c:pt>
                <c:pt idx="11">
                  <c:v>0</c:v>
                </c:pt>
              </c:numCache>
            </c:numRef>
          </c:val>
          <c:extLst>
            <c:ext xmlns:c16="http://schemas.microsoft.com/office/drawing/2014/chart" uri="{C3380CC4-5D6E-409C-BE32-E72D297353CC}">
              <c16:uniqueId val="{0000000A-3EA5-4EF7-A850-C3965CBDC814}"/>
            </c:ext>
          </c:extLst>
        </c:ser>
        <c:ser>
          <c:idx val="11"/>
          <c:order val="11"/>
          <c:tx>
            <c:strRef>
              <c:f>'6'!$A$18</c:f>
              <c:strCache>
                <c:ptCount val="1"/>
                <c:pt idx="0">
                  <c:v>Středočeský kraj (STČ)</c:v>
                </c:pt>
              </c:strCache>
            </c:strRef>
          </c:tx>
          <c:invertIfNegative val="0"/>
          <c:val>
            <c:numRef>
              <c:f>'6'!$B$18:$M$18</c:f>
              <c:numCache>
                <c:formatCode>#\ ##0.0</c:formatCode>
                <c:ptCount val="12"/>
                <c:pt idx="0">
                  <c:v>4350.4920000000011</c:v>
                </c:pt>
                <c:pt idx="1">
                  <c:v>4350.5730000000012</c:v>
                </c:pt>
                <c:pt idx="2">
                  <c:v>4350.5730000000012</c:v>
                </c:pt>
                <c:pt idx="3">
                  <c:v>4351.3250000000016</c:v>
                </c:pt>
                <c:pt idx="4">
                  <c:v>4352.4270000000015</c:v>
                </c:pt>
                <c:pt idx="5">
                  <c:v>4352.5560000000005</c:v>
                </c:pt>
                <c:pt idx="6">
                  <c:v>4332.6089999999995</c:v>
                </c:pt>
                <c:pt idx="7">
                  <c:v>4316.4529999999995</c:v>
                </c:pt>
                <c:pt idx="8">
                  <c:v>4316.6969999999992</c:v>
                </c:pt>
                <c:pt idx="9">
                  <c:v>0</c:v>
                </c:pt>
                <c:pt idx="10">
                  <c:v>0</c:v>
                </c:pt>
                <c:pt idx="11">
                  <c:v>0</c:v>
                </c:pt>
              </c:numCache>
            </c:numRef>
          </c:val>
          <c:extLst>
            <c:ext xmlns:c16="http://schemas.microsoft.com/office/drawing/2014/chart" uri="{C3380CC4-5D6E-409C-BE32-E72D297353CC}">
              <c16:uniqueId val="{0000000B-3EA5-4EF7-A850-C3965CBDC814}"/>
            </c:ext>
          </c:extLst>
        </c:ser>
        <c:ser>
          <c:idx val="12"/>
          <c:order val="12"/>
          <c:tx>
            <c:strRef>
              <c:f>'6'!$A$19</c:f>
              <c:strCache>
                <c:ptCount val="1"/>
                <c:pt idx="0">
                  <c:v>Ústecký kraj (ULK)</c:v>
                </c:pt>
              </c:strCache>
            </c:strRef>
          </c:tx>
          <c:invertIfNegative val="0"/>
          <c:val>
            <c:numRef>
              <c:f>'6'!$B$19:$M$19</c:f>
              <c:numCache>
                <c:formatCode>#\ ##0.0</c:formatCode>
                <c:ptCount val="12"/>
                <c:pt idx="0">
                  <c:v>10173.79486</c:v>
                </c:pt>
                <c:pt idx="1">
                  <c:v>10173.79486</c:v>
                </c:pt>
                <c:pt idx="2">
                  <c:v>10173.79486</c:v>
                </c:pt>
                <c:pt idx="3">
                  <c:v>10080.394859999999</c:v>
                </c:pt>
                <c:pt idx="4">
                  <c:v>10080.394859999999</c:v>
                </c:pt>
                <c:pt idx="5">
                  <c:v>9916.0748599999988</c:v>
                </c:pt>
                <c:pt idx="6">
                  <c:v>9859.3318600000002</c:v>
                </c:pt>
                <c:pt idx="7">
                  <c:v>9859.3278599999994</c:v>
                </c:pt>
                <c:pt idx="8">
                  <c:v>9859.3318600000002</c:v>
                </c:pt>
                <c:pt idx="9">
                  <c:v>0</c:v>
                </c:pt>
                <c:pt idx="10">
                  <c:v>0</c:v>
                </c:pt>
                <c:pt idx="11">
                  <c:v>0</c:v>
                </c:pt>
              </c:numCache>
            </c:numRef>
          </c:val>
          <c:extLst>
            <c:ext xmlns:c16="http://schemas.microsoft.com/office/drawing/2014/chart" uri="{C3380CC4-5D6E-409C-BE32-E72D297353CC}">
              <c16:uniqueId val="{0000000C-3EA5-4EF7-A850-C3965CBDC814}"/>
            </c:ext>
          </c:extLst>
        </c:ser>
        <c:ser>
          <c:idx val="13"/>
          <c:order val="13"/>
          <c:tx>
            <c:strRef>
              <c:f>'6'!$A$20</c:f>
              <c:strCache>
                <c:ptCount val="1"/>
                <c:pt idx="0">
                  <c:v>Zlínský kraj (ZLK)</c:v>
                </c:pt>
              </c:strCache>
            </c:strRef>
          </c:tx>
          <c:invertIfNegative val="0"/>
          <c:val>
            <c:numRef>
              <c:f>'6'!$B$20:$M$20</c:f>
              <c:numCache>
                <c:formatCode>#\ ##0.0</c:formatCode>
                <c:ptCount val="12"/>
                <c:pt idx="0">
                  <c:v>1332.9959999999996</c:v>
                </c:pt>
                <c:pt idx="1">
                  <c:v>1333.0009999999997</c:v>
                </c:pt>
                <c:pt idx="2">
                  <c:v>1333.0009999999997</c:v>
                </c:pt>
                <c:pt idx="3">
                  <c:v>1329.2199999999998</c:v>
                </c:pt>
                <c:pt idx="4">
                  <c:v>1329.2209999999995</c:v>
                </c:pt>
                <c:pt idx="5">
                  <c:v>1320.3699999999997</c:v>
                </c:pt>
                <c:pt idx="6">
                  <c:v>1293.8589999999997</c:v>
                </c:pt>
                <c:pt idx="7">
                  <c:v>1293.8589999999997</c:v>
                </c:pt>
                <c:pt idx="8">
                  <c:v>1293.8649999999998</c:v>
                </c:pt>
                <c:pt idx="9">
                  <c:v>0</c:v>
                </c:pt>
                <c:pt idx="10">
                  <c:v>0</c:v>
                </c:pt>
                <c:pt idx="11">
                  <c:v>0</c:v>
                </c:pt>
              </c:numCache>
            </c:numRef>
          </c:val>
          <c:extLst>
            <c:ext xmlns:c16="http://schemas.microsoft.com/office/drawing/2014/chart" uri="{C3380CC4-5D6E-409C-BE32-E72D297353CC}">
              <c16:uniqueId val="{0000000D-3EA5-4EF7-A850-C3965CBDC814}"/>
            </c:ext>
          </c:extLst>
        </c:ser>
        <c:dLbls>
          <c:showLegendKey val="0"/>
          <c:showVal val="0"/>
          <c:showCatName val="0"/>
          <c:showSerName val="0"/>
          <c:showPercent val="0"/>
          <c:showBubbleSize val="0"/>
        </c:dLbls>
        <c:gapWidth val="104"/>
        <c:overlap val="100"/>
        <c:axId val="152317952"/>
        <c:axId val="152319488"/>
      </c:barChart>
      <c:catAx>
        <c:axId val="152317952"/>
        <c:scaling>
          <c:orientation val="minMax"/>
        </c:scaling>
        <c:delete val="0"/>
        <c:axPos val="b"/>
        <c:majorTickMark val="none"/>
        <c:minorTickMark val="none"/>
        <c:tickLblPos val="nextTo"/>
        <c:txPr>
          <a:bodyPr/>
          <a:lstStyle/>
          <a:p>
            <a:pPr>
              <a:defRPr sz="900"/>
            </a:pPr>
            <a:endParaRPr lang="cs-CZ"/>
          </a:p>
        </c:txPr>
        <c:crossAx val="152319488"/>
        <c:crosses val="autoZero"/>
        <c:auto val="1"/>
        <c:lblAlgn val="ctr"/>
        <c:lblOffset val="100"/>
        <c:noMultiLvlLbl val="0"/>
      </c:catAx>
      <c:valAx>
        <c:axId val="152319488"/>
        <c:scaling>
          <c:orientation val="minMax"/>
          <c:max val="50000"/>
        </c:scaling>
        <c:delete val="0"/>
        <c:axPos val="l"/>
        <c:majorGridlines/>
        <c:numFmt formatCode="#,##0" sourceLinked="0"/>
        <c:majorTickMark val="out"/>
        <c:minorTickMark val="none"/>
        <c:tickLblPos val="nextTo"/>
        <c:spPr>
          <a:ln>
            <a:noFill/>
          </a:ln>
        </c:spPr>
        <c:txPr>
          <a:bodyPr/>
          <a:lstStyle/>
          <a:p>
            <a:pPr>
              <a:defRPr sz="900"/>
            </a:pPr>
            <a:endParaRPr lang="cs-CZ"/>
          </a:p>
        </c:txPr>
        <c:crossAx val="15231795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podle sektorů národního hospodářství </a:t>
            </a:r>
            <a:r>
              <a:rPr lang="en-US" sz="1000"/>
              <a:t>(</a:t>
            </a:r>
            <a:r>
              <a:rPr lang="cs-CZ" sz="1000"/>
              <a:t>TJ</a:t>
            </a:r>
            <a:r>
              <a:rPr lang="en-US" sz="1000"/>
              <a:t>)</a:t>
            </a:r>
          </a:p>
        </c:rich>
      </c:tx>
      <c:overlay val="0"/>
      <c:spPr>
        <a:solidFill>
          <a:sysClr val="window" lastClr="FFFFFF"/>
        </a:solidFill>
      </c:spPr>
    </c:title>
    <c:autoTitleDeleted val="0"/>
    <c:plotArea>
      <c:layout>
        <c:manualLayout>
          <c:layoutTarget val="inner"/>
          <c:xMode val="edge"/>
          <c:yMode val="edge"/>
          <c:x val="5.0309711286089236E-2"/>
          <c:y val="0.14708333333333337"/>
          <c:w val="0.93932871391076112"/>
          <c:h val="0.74426768561480505"/>
        </c:manualLayout>
      </c:layout>
      <c:barChart>
        <c:barDir val="col"/>
        <c:grouping val="stacked"/>
        <c:varyColors val="0"/>
        <c:ser>
          <c:idx val="0"/>
          <c:order val="0"/>
          <c:tx>
            <c:strRef>
              <c:f>'7.1'!$A$8</c:f>
              <c:strCache>
                <c:ptCount val="1"/>
                <c:pt idx="0">
                  <c:v>Průmysl</c:v>
                </c:pt>
              </c:strCache>
            </c:strRef>
          </c:tx>
          <c:invertIfNegative val="0"/>
          <c:val>
            <c:numRef>
              <c:f>'7.1'!$B$8:$M$8</c:f>
              <c:numCache>
                <c:formatCode>#\ ##0.0</c:formatCode>
                <c:ptCount val="12"/>
                <c:pt idx="0">
                  <c:v>2667.2565140000006</c:v>
                </c:pt>
                <c:pt idx="1">
                  <c:v>2538.2548389999997</c:v>
                </c:pt>
                <c:pt idx="2">
                  <c:v>2447.0571690000002</c:v>
                </c:pt>
                <c:pt idx="3">
                  <c:v>1937.1461009999998</c:v>
                </c:pt>
                <c:pt idx="4">
                  <c:v>1536.6348610000002</c:v>
                </c:pt>
                <c:pt idx="5">
                  <c:v>1118.2890239999999</c:v>
                </c:pt>
                <c:pt idx="6">
                  <c:v>1002.5555099999999</c:v>
                </c:pt>
                <c:pt idx="7">
                  <c:v>1139.3810050000002</c:v>
                </c:pt>
                <c:pt idx="8">
                  <c:v>1285.9423229999998</c:v>
                </c:pt>
                <c:pt idx="9">
                  <c:v>0</c:v>
                </c:pt>
                <c:pt idx="10">
                  <c:v>0</c:v>
                </c:pt>
                <c:pt idx="11">
                  <c:v>0</c:v>
                </c:pt>
              </c:numCache>
            </c:numRef>
          </c:val>
          <c:extLst>
            <c:ext xmlns:c16="http://schemas.microsoft.com/office/drawing/2014/chart" uri="{C3380CC4-5D6E-409C-BE32-E72D297353CC}">
              <c16:uniqueId val="{00000000-7C1F-4072-8F38-F3F936862C18}"/>
            </c:ext>
          </c:extLst>
        </c:ser>
        <c:ser>
          <c:idx val="1"/>
          <c:order val="1"/>
          <c:tx>
            <c:strRef>
              <c:f>'7.1'!$A$9</c:f>
              <c:strCache>
                <c:ptCount val="1"/>
                <c:pt idx="0">
                  <c:v>Energetika</c:v>
                </c:pt>
              </c:strCache>
            </c:strRef>
          </c:tx>
          <c:invertIfNegative val="0"/>
          <c:val>
            <c:numRef>
              <c:f>'7.1'!$B$9:$M$9</c:f>
              <c:numCache>
                <c:formatCode>#\ ##0.0</c:formatCode>
                <c:ptCount val="12"/>
                <c:pt idx="0">
                  <c:v>315.83194400000002</c:v>
                </c:pt>
                <c:pt idx="1">
                  <c:v>295.22351499999996</c:v>
                </c:pt>
                <c:pt idx="2">
                  <c:v>272.42010199999999</c:v>
                </c:pt>
                <c:pt idx="3">
                  <c:v>208.77665199999998</c:v>
                </c:pt>
                <c:pt idx="4">
                  <c:v>127.25225499999999</c:v>
                </c:pt>
                <c:pt idx="5">
                  <c:v>74.745784</c:v>
                </c:pt>
                <c:pt idx="6">
                  <c:v>75.107832000000002</c:v>
                </c:pt>
                <c:pt idx="7">
                  <c:v>72.911873999999983</c:v>
                </c:pt>
                <c:pt idx="8">
                  <c:v>117.48173199999999</c:v>
                </c:pt>
                <c:pt idx="9">
                  <c:v>0</c:v>
                </c:pt>
                <c:pt idx="10">
                  <c:v>0</c:v>
                </c:pt>
                <c:pt idx="11">
                  <c:v>0</c:v>
                </c:pt>
              </c:numCache>
            </c:numRef>
          </c:val>
          <c:extLst>
            <c:ext xmlns:c16="http://schemas.microsoft.com/office/drawing/2014/chart" uri="{C3380CC4-5D6E-409C-BE32-E72D297353CC}">
              <c16:uniqueId val="{00000001-7C1F-4072-8F38-F3F936862C18}"/>
            </c:ext>
          </c:extLst>
        </c:ser>
        <c:ser>
          <c:idx val="2"/>
          <c:order val="2"/>
          <c:tx>
            <c:strRef>
              <c:f>'7.1'!$A$10</c:f>
              <c:strCache>
                <c:ptCount val="1"/>
                <c:pt idx="0">
                  <c:v>Doprava</c:v>
                </c:pt>
              </c:strCache>
            </c:strRef>
          </c:tx>
          <c:invertIfNegative val="0"/>
          <c:val>
            <c:numRef>
              <c:f>'7.1'!$B$10:$M$10</c:f>
              <c:numCache>
                <c:formatCode>#\ ##0.0</c:formatCode>
                <c:ptCount val="12"/>
                <c:pt idx="0">
                  <c:v>126.91536499999999</c:v>
                </c:pt>
                <c:pt idx="1">
                  <c:v>118.32828099999999</c:v>
                </c:pt>
                <c:pt idx="2">
                  <c:v>100.86149700000001</c:v>
                </c:pt>
                <c:pt idx="3">
                  <c:v>73.739433000000005</c:v>
                </c:pt>
                <c:pt idx="4">
                  <c:v>33.148607000000005</c:v>
                </c:pt>
                <c:pt idx="5">
                  <c:v>8.4777529999999999</c:v>
                </c:pt>
                <c:pt idx="6">
                  <c:v>5.410391999999999</c:v>
                </c:pt>
                <c:pt idx="7">
                  <c:v>5.8996340000000007</c:v>
                </c:pt>
                <c:pt idx="8">
                  <c:v>12.403040999999996</c:v>
                </c:pt>
                <c:pt idx="9">
                  <c:v>0</c:v>
                </c:pt>
                <c:pt idx="10">
                  <c:v>0</c:v>
                </c:pt>
                <c:pt idx="11">
                  <c:v>0</c:v>
                </c:pt>
              </c:numCache>
            </c:numRef>
          </c:val>
          <c:extLst>
            <c:ext xmlns:c16="http://schemas.microsoft.com/office/drawing/2014/chart" uri="{C3380CC4-5D6E-409C-BE32-E72D297353CC}">
              <c16:uniqueId val="{00000002-7C1F-4072-8F38-F3F936862C18}"/>
            </c:ext>
          </c:extLst>
        </c:ser>
        <c:ser>
          <c:idx val="3"/>
          <c:order val="3"/>
          <c:tx>
            <c:strRef>
              <c:f>'7.1'!$A$11</c:f>
              <c:strCache>
                <c:ptCount val="1"/>
                <c:pt idx="0">
                  <c:v>Stavebnictví</c:v>
                </c:pt>
              </c:strCache>
            </c:strRef>
          </c:tx>
          <c:invertIfNegative val="0"/>
          <c:val>
            <c:numRef>
              <c:f>'7.1'!$B$11:$M$11</c:f>
              <c:numCache>
                <c:formatCode>#\ ##0.0</c:formatCode>
                <c:ptCount val="12"/>
                <c:pt idx="0">
                  <c:v>35.292500000000004</c:v>
                </c:pt>
                <c:pt idx="1">
                  <c:v>33.770898999999993</c:v>
                </c:pt>
                <c:pt idx="2">
                  <c:v>30.382976999999997</c:v>
                </c:pt>
                <c:pt idx="3">
                  <c:v>22.543964999999996</c:v>
                </c:pt>
                <c:pt idx="4">
                  <c:v>10.963841999999996</c:v>
                </c:pt>
                <c:pt idx="5">
                  <c:v>3.1973619999999996</c:v>
                </c:pt>
                <c:pt idx="6">
                  <c:v>3.8196099999999999</c:v>
                </c:pt>
                <c:pt idx="7">
                  <c:v>4.4295249999999999</c:v>
                </c:pt>
                <c:pt idx="8">
                  <c:v>10.231187000000002</c:v>
                </c:pt>
                <c:pt idx="9">
                  <c:v>0</c:v>
                </c:pt>
                <c:pt idx="10">
                  <c:v>0</c:v>
                </c:pt>
                <c:pt idx="11">
                  <c:v>0</c:v>
                </c:pt>
              </c:numCache>
            </c:numRef>
          </c:val>
          <c:extLst>
            <c:ext xmlns:c16="http://schemas.microsoft.com/office/drawing/2014/chart" uri="{C3380CC4-5D6E-409C-BE32-E72D297353CC}">
              <c16:uniqueId val="{00000003-7C1F-4072-8F38-F3F936862C18}"/>
            </c:ext>
          </c:extLst>
        </c:ser>
        <c:ser>
          <c:idx val="4"/>
          <c:order val="4"/>
          <c:tx>
            <c:strRef>
              <c:f>'7.1'!$A$12</c:f>
              <c:strCache>
                <c:ptCount val="1"/>
                <c:pt idx="0">
                  <c:v>Zemědělství a lesnictví</c:v>
                </c:pt>
              </c:strCache>
            </c:strRef>
          </c:tx>
          <c:invertIfNegative val="0"/>
          <c:val>
            <c:numRef>
              <c:f>'7.1'!$B$12:$M$12</c:f>
              <c:numCache>
                <c:formatCode>#\ ##0.0</c:formatCode>
                <c:ptCount val="12"/>
                <c:pt idx="0">
                  <c:v>52.323121</c:v>
                </c:pt>
                <c:pt idx="1">
                  <c:v>51.859028999999992</c:v>
                </c:pt>
                <c:pt idx="2">
                  <c:v>53.099517000000006</c:v>
                </c:pt>
                <c:pt idx="3">
                  <c:v>43.515828999999997</c:v>
                </c:pt>
                <c:pt idx="4">
                  <c:v>30.640543000000005</c:v>
                </c:pt>
                <c:pt idx="5">
                  <c:v>15.357035</c:v>
                </c:pt>
                <c:pt idx="6">
                  <c:v>14.782173000000002</c:v>
                </c:pt>
                <c:pt idx="7">
                  <c:v>14.208627</c:v>
                </c:pt>
                <c:pt idx="8">
                  <c:v>21.925618000000004</c:v>
                </c:pt>
                <c:pt idx="9">
                  <c:v>0</c:v>
                </c:pt>
                <c:pt idx="10">
                  <c:v>0</c:v>
                </c:pt>
                <c:pt idx="11">
                  <c:v>0</c:v>
                </c:pt>
              </c:numCache>
            </c:numRef>
          </c:val>
          <c:extLst>
            <c:ext xmlns:c16="http://schemas.microsoft.com/office/drawing/2014/chart" uri="{C3380CC4-5D6E-409C-BE32-E72D297353CC}">
              <c16:uniqueId val="{00000004-7C1F-4072-8F38-F3F936862C18}"/>
            </c:ext>
          </c:extLst>
        </c:ser>
        <c:ser>
          <c:idx val="5"/>
          <c:order val="5"/>
          <c:tx>
            <c:strRef>
              <c:f>'7.1'!$A$13</c:f>
              <c:strCache>
                <c:ptCount val="1"/>
                <c:pt idx="0">
                  <c:v>Domácnosti</c:v>
                </c:pt>
              </c:strCache>
            </c:strRef>
          </c:tx>
          <c:invertIfNegative val="0"/>
          <c:val>
            <c:numRef>
              <c:f>'7.1'!$B$13:$M$13</c:f>
              <c:numCache>
                <c:formatCode>#\ ##0.0</c:formatCode>
                <c:ptCount val="12"/>
                <c:pt idx="0">
                  <c:v>5288.606516999992</c:v>
                </c:pt>
                <c:pt idx="1">
                  <c:v>4815.2966509999997</c:v>
                </c:pt>
                <c:pt idx="2">
                  <c:v>4246.0589340000024</c:v>
                </c:pt>
                <c:pt idx="3">
                  <c:v>3502.2870239999993</c:v>
                </c:pt>
                <c:pt idx="4">
                  <c:v>2292.4333459999971</c:v>
                </c:pt>
                <c:pt idx="5">
                  <c:v>995.11174500000072</c:v>
                </c:pt>
                <c:pt idx="6">
                  <c:v>821.77307300000041</c:v>
                </c:pt>
                <c:pt idx="7">
                  <c:v>849.1806849999997</c:v>
                </c:pt>
                <c:pt idx="8">
                  <c:v>1324.0616740000003</c:v>
                </c:pt>
                <c:pt idx="9">
                  <c:v>0</c:v>
                </c:pt>
                <c:pt idx="10">
                  <c:v>0</c:v>
                </c:pt>
                <c:pt idx="11">
                  <c:v>0</c:v>
                </c:pt>
              </c:numCache>
            </c:numRef>
          </c:val>
          <c:extLst>
            <c:ext xmlns:c16="http://schemas.microsoft.com/office/drawing/2014/chart" uri="{C3380CC4-5D6E-409C-BE32-E72D297353CC}">
              <c16:uniqueId val="{00000005-7C1F-4072-8F38-F3F936862C18}"/>
            </c:ext>
          </c:extLst>
        </c:ser>
        <c:ser>
          <c:idx val="6"/>
          <c:order val="6"/>
          <c:tx>
            <c:strRef>
              <c:f>'7.1'!$A$14</c:f>
              <c:strCache>
                <c:ptCount val="1"/>
                <c:pt idx="0">
                  <c:v>Obchod, služby, školství, zdravotnictví</c:v>
                </c:pt>
              </c:strCache>
            </c:strRef>
          </c:tx>
          <c:invertIfNegative val="0"/>
          <c:val>
            <c:numRef>
              <c:f>'7.1'!$B$14:$M$14</c:f>
              <c:numCache>
                <c:formatCode>#\ ##0.0</c:formatCode>
                <c:ptCount val="12"/>
                <c:pt idx="0">
                  <c:v>3188.0236960000007</c:v>
                </c:pt>
                <c:pt idx="1">
                  <c:v>2969.0124499999997</c:v>
                </c:pt>
                <c:pt idx="2">
                  <c:v>2633.5822769999977</c:v>
                </c:pt>
                <c:pt idx="3">
                  <c:v>1767.3556849999995</c:v>
                </c:pt>
                <c:pt idx="4">
                  <c:v>1075.4030029999994</c:v>
                </c:pt>
                <c:pt idx="5">
                  <c:v>440.14408699999996</c:v>
                </c:pt>
                <c:pt idx="6">
                  <c:v>364.80802300000011</c:v>
                </c:pt>
                <c:pt idx="7">
                  <c:v>380.37032499999998</c:v>
                </c:pt>
                <c:pt idx="8">
                  <c:v>550.29859699999997</c:v>
                </c:pt>
                <c:pt idx="9">
                  <c:v>0</c:v>
                </c:pt>
                <c:pt idx="10">
                  <c:v>0</c:v>
                </c:pt>
                <c:pt idx="11">
                  <c:v>0</c:v>
                </c:pt>
              </c:numCache>
            </c:numRef>
          </c:val>
          <c:extLst>
            <c:ext xmlns:c16="http://schemas.microsoft.com/office/drawing/2014/chart" uri="{C3380CC4-5D6E-409C-BE32-E72D297353CC}">
              <c16:uniqueId val="{00000006-7C1F-4072-8F38-F3F936862C18}"/>
            </c:ext>
          </c:extLst>
        </c:ser>
        <c:ser>
          <c:idx val="7"/>
          <c:order val="7"/>
          <c:tx>
            <c:strRef>
              <c:f>'7.1'!$A$15</c:f>
              <c:strCache>
                <c:ptCount val="1"/>
                <c:pt idx="0">
                  <c:v>Ostatní</c:v>
                </c:pt>
              </c:strCache>
            </c:strRef>
          </c:tx>
          <c:invertIfNegative val="0"/>
          <c:val>
            <c:numRef>
              <c:f>'7.1'!$B$15:$M$15</c:f>
              <c:numCache>
                <c:formatCode>#\ ##0.0</c:formatCode>
                <c:ptCount val="12"/>
                <c:pt idx="0">
                  <c:v>278.54306199999996</c:v>
                </c:pt>
                <c:pt idx="1">
                  <c:v>252.66650199999995</c:v>
                </c:pt>
                <c:pt idx="2">
                  <c:v>218.66328600000006</c:v>
                </c:pt>
                <c:pt idx="3">
                  <c:v>161.16986900000003</c:v>
                </c:pt>
                <c:pt idx="4">
                  <c:v>92.817226000000005</c:v>
                </c:pt>
                <c:pt idx="5">
                  <c:v>33.627479999999998</c:v>
                </c:pt>
                <c:pt idx="6">
                  <c:v>28.599684</c:v>
                </c:pt>
                <c:pt idx="7">
                  <c:v>32.429212999999997</c:v>
                </c:pt>
                <c:pt idx="8">
                  <c:v>51.464763000000005</c:v>
                </c:pt>
                <c:pt idx="9">
                  <c:v>0</c:v>
                </c:pt>
                <c:pt idx="10">
                  <c:v>0</c:v>
                </c:pt>
                <c:pt idx="11">
                  <c:v>0</c:v>
                </c:pt>
              </c:numCache>
            </c:numRef>
          </c:val>
          <c:extLst>
            <c:ext xmlns:c16="http://schemas.microsoft.com/office/drawing/2014/chart" uri="{C3380CC4-5D6E-409C-BE32-E72D297353CC}">
              <c16:uniqueId val="{00000007-7C1F-4072-8F38-F3F936862C18}"/>
            </c:ext>
          </c:extLst>
        </c:ser>
        <c:dLbls>
          <c:showLegendKey val="0"/>
          <c:showVal val="0"/>
          <c:showCatName val="0"/>
          <c:showSerName val="0"/>
          <c:showPercent val="0"/>
          <c:showBubbleSize val="0"/>
        </c:dLbls>
        <c:gapWidth val="150"/>
        <c:overlap val="100"/>
        <c:axId val="152423040"/>
        <c:axId val="152428928"/>
      </c:barChart>
      <c:catAx>
        <c:axId val="152423040"/>
        <c:scaling>
          <c:orientation val="minMax"/>
        </c:scaling>
        <c:delete val="0"/>
        <c:axPos val="b"/>
        <c:majorTickMark val="none"/>
        <c:minorTickMark val="none"/>
        <c:tickLblPos val="nextTo"/>
        <c:txPr>
          <a:bodyPr/>
          <a:lstStyle/>
          <a:p>
            <a:pPr>
              <a:defRPr sz="800"/>
            </a:pPr>
            <a:endParaRPr lang="cs-CZ"/>
          </a:p>
        </c:txPr>
        <c:crossAx val="152428928"/>
        <c:crosses val="autoZero"/>
        <c:auto val="1"/>
        <c:lblAlgn val="ctr"/>
        <c:lblOffset val="100"/>
        <c:noMultiLvlLbl val="0"/>
      </c:catAx>
      <c:valAx>
        <c:axId val="15242892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2423040"/>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'7.1'!$O$8</c:f>
              <c:strCache>
                <c:ptCount val="1"/>
              </c:strCache>
            </c:strRef>
          </c:tx>
          <c:invertIfNegative val="0"/>
          <c:cat>
            <c:numRef>
              <c:f>'7.1'!$P$7</c:f>
              <c:numCache>
                <c:formatCode>General</c:formatCode>
                <c:ptCount val="1"/>
              </c:numCache>
            </c:numRef>
          </c:cat>
          <c:val>
            <c:numRef>
              <c:f>'7.1'!$P$8</c:f>
              <c:numCache>
                <c:formatCode>0%</c:formatCode>
                <c:ptCount val="1"/>
              </c:numCache>
            </c:numRef>
          </c:val>
          <c:extLst>
            <c:ext xmlns:c16="http://schemas.microsoft.com/office/drawing/2014/chart" uri="{C3380CC4-5D6E-409C-BE32-E72D297353CC}">
              <c16:uniqueId val="{00000000-2CA0-49FC-8D6B-6F5D32070100}"/>
            </c:ext>
          </c:extLst>
        </c:ser>
        <c:ser>
          <c:idx val="1"/>
          <c:order val="1"/>
          <c:tx>
            <c:strRef>
              <c:f>'7.1'!$O$9</c:f>
              <c:strCache>
                <c:ptCount val="1"/>
              </c:strCache>
            </c:strRef>
          </c:tx>
          <c:invertIfNegative val="0"/>
          <c:cat>
            <c:numRef>
              <c:f>'7.1'!$P$7</c:f>
              <c:numCache>
                <c:formatCode>General</c:formatCode>
                <c:ptCount val="1"/>
              </c:numCache>
            </c:numRef>
          </c:cat>
          <c:val>
            <c:numRef>
              <c:f>'7.1'!$P$9</c:f>
              <c:numCache>
                <c:formatCode>0%</c:formatCode>
                <c:ptCount val="1"/>
              </c:numCache>
            </c:numRef>
          </c:val>
          <c:extLst>
            <c:ext xmlns:c16="http://schemas.microsoft.com/office/drawing/2014/chart" uri="{C3380CC4-5D6E-409C-BE32-E72D297353CC}">
              <c16:uniqueId val="{00000001-2CA0-49FC-8D6B-6F5D32070100}"/>
            </c:ext>
          </c:extLst>
        </c:ser>
        <c:ser>
          <c:idx val="2"/>
          <c:order val="2"/>
          <c:tx>
            <c:strRef>
              <c:f>'7.1'!$O$10</c:f>
              <c:strCache>
                <c:ptCount val="1"/>
              </c:strCache>
            </c:strRef>
          </c:tx>
          <c:invertIfNegative val="0"/>
          <c:cat>
            <c:numRef>
              <c:f>'7.1'!$P$7</c:f>
              <c:numCache>
                <c:formatCode>General</c:formatCode>
                <c:ptCount val="1"/>
              </c:numCache>
            </c:numRef>
          </c:cat>
          <c:val>
            <c:numRef>
              <c:f>'7.1'!$P$10</c:f>
              <c:numCache>
                <c:formatCode>0%</c:formatCode>
                <c:ptCount val="1"/>
              </c:numCache>
            </c:numRef>
          </c:val>
          <c:extLst>
            <c:ext xmlns:c16="http://schemas.microsoft.com/office/drawing/2014/chart" uri="{C3380CC4-5D6E-409C-BE32-E72D297353CC}">
              <c16:uniqueId val="{00000002-2CA0-49FC-8D6B-6F5D32070100}"/>
            </c:ext>
          </c:extLst>
        </c:ser>
        <c:ser>
          <c:idx val="3"/>
          <c:order val="3"/>
          <c:tx>
            <c:strRef>
              <c:f>'7.1'!$O$11</c:f>
              <c:strCache>
                <c:ptCount val="1"/>
              </c:strCache>
            </c:strRef>
          </c:tx>
          <c:invertIfNegative val="0"/>
          <c:cat>
            <c:numRef>
              <c:f>'7.1'!$P$7</c:f>
              <c:numCache>
                <c:formatCode>General</c:formatCode>
                <c:ptCount val="1"/>
              </c:numCache>
            </c:numRef>
          </c:cat>
          <c:val>
            <c:numRef>
              <c:f>'7.1'!$P$11</c:f>
              <c:numCache>
                <c:formatCode>0%</c:formatCode>
                <c:ptCount val="1"/>
              </c:numCache>
            </c:numRef>
          </c:val>
          <c:extLst>
            <c:ext xmlns:c16="http://schemas.microsoft.com/office/drawing/2014/chart" uri="{C3380CC4-5D6E-409C-BE32-E72D297353CC}">
              <c16:uniqueId val="{00000003-2CA0-49FC-8D6B-6F5D32070100}"/>
            </c:ext>
          </c:extLst>
        </c:ser>
        <c:ser>
          <c:idx val="4"/>
          <c:order val="4"/>
          <c:tx>
            <c:strRef>
              <c:f>'7.1'!$O$12</c:f>
              <c:strCache>
                <c:ptCount val="1"/>
              </c:strCache>
            </c:strRef>
          </c:tx>
          <c:invertIfNegative val="0"/>
          <c:cat>
            <c:numRef>
              <c:f>'7.1'!$P$7</c:f>
              <c:numCache>
                <c:formatCode>General</c:formatCode>
                <c:ptCount val="1"/>
              </c:numCache>
            </c:numRef>
          </c:cat>
          <c:val>
            <c:numRef>
              <c:f>'7.1'!$P$12</c:f>
              <c:numCache>
                <c:formatCode>0%</c:formatCode>
                <c:ptCount val="1"/>
              </c:numCache>
            </c:numRef>
          </c:val>
          <c:extLst>
            <c:ext xmlns:c16="http://schemas.microsoft.com/office/drawing/2014/chart" uri="{C3380CC4-5D6E-409C-BE32-E72D297353CC}">
              <c16:uniqueId val="{00000004-2CA0-49FC-8D6B-6F5D32070100}"/>
            </c:ext>
          </c:extLst>
        </c:ser>
        <c:ser>
          <c:idx val="5"/>
          <c:order val="5"/>
          <c:tx>
            <c:strRef>
              <c:f>'7.1'!$O$13</c:f>
              <c:strCache>
                <c:ptCount val="1"/>
              </c:strCache>
            </c:strRef>
          </c:tx>
          <c:invertIfNegative val="0"/>
          <c:cat>
            <c:numRef>
              <c:f>'7.1'!$P$7</c:f>
              <c:numCache>
                <c:formatCode>General</c:formatCode>
                <c:ptCount val="1"/>
              </c:numCache>
            </c:numRef>
          </c:cat>
          <c:val>
            <c:numRef>
              <c:f>'7.1'!$P$13</c:f>
              <c:numCache>
                <c:formatCode>0%</c:formatCode>
                <c:ptCount val="1"/>
              </c:numCache>
            </c:numRef>
          </c:val>
          <c:extLst>
            <c:ext xmlns:c16="http://schemas.microsoft.com/office/drawing/2014/chart" uri="{C3380CC4-5D6E-409C-BE32-E72D297353CC}">
              <c16:uniqueId val="{00000005-2CA0-49FC-8D6B-6F5D32070100}"/>
            </c:ext>
          </c:extLst>
        </c:ser>
        <c:ser>
          <c:idx val="6"/>
          <c:order val="6"/>
          <c:tx>
            <c:strRef>
              <c:f>'7.1'!$O$14</c:f>
              <c:strCache>
                <c:ptCount val="1"/>
              </c:strCache>
            </c:strRef>
          </c:tx>
          <c:invertIfNegative val="0"/>
          <c:cat>
            <c:numRef>
              <c:f>'7.1'!$P$7</c:f>
              <c:numCache>
                <c:formatCode>General</c:formatCode>
                <c:ptCount val="1"/>
              </c:numCache>
            </c:numRef>
          </c:cat>
          <c:val>
            <c:numRef>
              <c:f>'7.1'!$P$14</c:f>
              <c:numCache>
                <c:formatCode>0%</c:formatCode>
                <c:ptCount val="1"/>
              </c:numCache>
            </c:numRef>
          </c:val>
          <c:extLst>
            <c:ext xmlns:c16="http://schemas.microsoft.com/office/drawing/2014/chart" uri="{C3380CC4-5D6E-409C-BE32-E72D297353CC}">
              <c16:uniqueId val="{00000006-2CA0-49FC-8D6B-6F5D32070100}"/>
            </c:ext>
          </c:extLst>
        </c:ser>
        <c:ser>
          <c:idx val="7"/>
          <c:order val="7"/>
          <c:tx>
            <c:strRef>
              <c:f>'7.1'!$O$15</c:f>
              <c:strCache>
                <c:ptCount val="1"/>
              </c:strCache>
            </c:strRef>
          </c:tx>
          <c:invertIfNegative val="0"/>
          <c:cat>
            <c:numRef>
              <c:f>'7.1'!$P$7</c:f>
              <c:numCache>
                <c:formatCode>General</c:formatCode>
                <c:ptCount val="1"/>
              </c:numCache>
            </c:numRef>
          </c:cat>
          <c:val>
            <c:numRef>
              <c:f>'7.1'!$P$15</c:f>
              <c:numCache>
                <c:formatCode>0.0%</c:formatCode>
                <c:ptCount val="1"/>
              </c:numCache>
            </c:numRef>
          </c:val>
          <c:extLst>
            <c:ext xmlns:c16="http://schemas.microsoft.com/office/drawing/2014/chart" uri="{C3380CC4-5D6E-409C-BE32-E72D297353CC}">
              <c16:uniqueId val="{00000007-2CA0-49FC-8D6B-6F5D32070100}"/>
            </c:ext>
          </c:extLst>
        </c:ser>
        <c:dLbls>
          <c:showLegendKey val="0"/>
          <c:showVal val="0"/>
          <c:showCatName val="0"/>
          <c:showSerName val="0"/>
          <c:showPercent val="0"/>
          <c:showBubbleSize val="0"/>
        </c:dLbls>
        <c:gapWidth val="150"/>
        <c:axId val="152478464"/>
        <c:axId val="152480000"/>
      </c:barChart>
      <c:catAx>
        <c:axId val="152478464"/>
        <c:scaling>
          <c:orientation val="minMax"/>
        </c:scaling>
        <c:delete val="1"/>
        <c:axPos val="b"/>
        <c:numFmt formatCode="General" sourceLinked="1"/>
        <c:majorTickMark val="out"/>
        <c:minorTickMark val="none"/>
        <c:tickLblPos val="nextTo"/>
        <c:crossAx val="152480000"/>
        <c:crosses val="autoZero"/>
        <c:auto val="1"/>
        <c:lblAlgn val="ctr"/>
        <c:lblOffset val="100"/>
        <c:noMultiLvlLbl val="0"/>
      </c:catAx>
      <c:valAx>
        <c:axId val="152480000"/>
        <c:scaling>
          <c:orientation val="minMax"/>
        </c:scaling>
        <c:delete val="1"/>
        <c:axPos val="l"/>
        <c:numFmt formatCode="0%" sourceLinked="1"/>
        <c:majorTickMark val="out"/>
        <c:minorTickMark val="none"/>
        <c:tickLblPos val="nextTo"/>
        <c:crossAx val="15247846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v krajích ČR podle sektorů národního hospodářství (TJ)</a:t>
            </a:r>
          </a:p>
        </c:rich>
      </c:tx>
      <c:layout>
        <c:manualLayout>
          <c:xMode val="edge"/>
          <c:yMode val="edge"/>
          <c:x val="0.11626286352732962"/>
          <c:y val="1.9702319159471141E-2"/>
        </c:manualLayout>
      </c:layout>
      <c:overlay val="0"/>
    </c:title>
    <c:autoTitleDeleted val="0"/>
    <c:plotArea>
      <c:layout>
        <c:manualLayout>
          <c:layoutTarget val="inner"/>
          <c:xMode val="edge"/>
          <c:yMode val="edge"/>
          <c:x val="4.6612307810022749E-2"/>
          <c:y val="0.14640605169467286"/>
          <c:w val="0.54332795749197038"/>
          <c:h val="0.57831477945425613"/>
        </c:manualLayout>
      </c:layout>
      <c:barChart>
        <c:barDir val="col"/>
        <c:grouping val="stacked"/>
        <c:varyColors val="0"/>
        <c:ser>
          <c:idx val="0"/>
          <c:order val="0"/>
          <c:tx>
            <c:strRef>
              <c:f>'7.2'!$B$3</c:f>
              <c:strCache>
                <c:ptCount val="1"/>
                <c:pt idx="0">
                  <c:v>Průmysl</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'7.2'!$B$5:$B$18</c:f>
              <c:numCache>
                <c:formatCode>#\ ##0.0</c:formatCode>
                <c:ptCount val="14"/>
                <c:pt idx="0">
                  <c:v>23.717086000000002</c:v>
                </c:pt>
                <c:pt idx="1">
                  <c:v>139.26383200000004</c:v>
                </c:pt>
                <c:pt idx="2">
                  <c:v>43.188979000000003</c:v>
                </c:pt>
                <c:pt idx="3">
                  <c:v>19.546735000000002</c:v>
                </c:pt>
                <c:pt idx="4">
                  <c:v>10.988985000000001</c:v>
                </c:pt>
                <c:pt idx="5">
                  <c:v>101.60812299999999</c:v>
                </c:pt>
                <c:pt idx="6">
                  <c:v>18.137799999999999</c:v>
                </c:pt>
                <c:pt idx="7">
                  <c:v>882.83860100000015</c:v>
                </c:pt>
                <c:pt idx="8">
                  <c:v>72.868654000000006</c:v>
                </c:pt>
                <c:pt idx="9">
                  <c:v>29.227797999999996</c:v>
                </c:pt>
                <c:pt idx="10">
                  <c:v>114.009129</c:v>
                </c:pt>
                <c:pt idx="11">
                  <c:v>916.53553099999988</c:v>
                </c:pt>
                <c:pt idx="12">
                  <c:v>740.98765300000002</c:v>
                </c:pt>
                <c:pt idx="13">
                  <c:v>314.95993199999998</c:v>
                </c:pt>
              </c:numCache>
            </c:numRef>
          </c:val>
          <c:extLst>
            <c:ext xmlns:c16="http://schemas.microsoft.com/office/drawing/2014/chart" uri="{C3380CC4-5D6E-409C-BE32-E72D297353CC}">
              <c16:uniqueId val="{00000000-155A-4DE5-9A4F-DB5C30FE6042}"/>
            </c:ext>
          </c:extLst>
        </c:ser>
        <c:ser>
          <c:idx val="1"/>
          <c:order val="1"/>
          <c:tx>
            <c:strRef>
              <c:f>'7.2'!$C$3</c:f>
              <c:strCache>
                <c:ptCount val="1"/>
                <c:pt idx="0">
                  <c:v>Energetika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'7.2'!$C$5:$C$18</c:f>
              <c:numCache>
                <c:formatCode>#\ ##0.0</c:formatCode>
                <c:ptCount val="14"/>
                <c:pt idx="0">
                  <c:v>1.071116</c:v>
                </c:pt>
                <c:pt idx="1">
                  <c:v>1.9722930000000001</c:v>
                </c:pt>
                <c:pt idx="2">
                  <c:v>0.47643999999999997</c:v>
                </c:pt>
                <c:pt idx="3">
                  <c:v>10.65667</c:v>
                </c:pt>
                <c:pt idx="4">
                  <c:v>4.4721299999999999</c:v>
                </c:pt>
                <c:pt idx="5">
                  <c:v>0.86949999999999994</c:v>
                </c:pt>
                <c:pt idx="6">
                  <c:v>0.185</c:v>
                </c:pt>
                <c:pt idx="7">
                  <c:v>91.298422999999971</c:v>
                </c:pt>
                <c:pt idx="8">
                  <c:v>9.0840180000000004</c:v>
                </c:pt>
                <c:pt idx="9">
                  <c:v>8.6802899999999994</c:v>
                </c:pt>
                <c:pt idx="10">
                  <c:v>0.76605000000000001</c:v>
                </c:pt>
                <c:pt idx="11">
                  <c:v>72.052751999999998</c:v>
                </c:pt>
                <c:pt idx="12">
                  <c:v>61.669200999999994</c:v>
                </c:pt>
                <c:pt idx="13">
                  <c:v>2.2475550000000006</c:v>
                </c:pt>
              </c:numCache>
            </c:numRef>
          </c:val>
          <c:extLst>
            <c:ext xmlns:c16="http://schemas.microsoft.com/office/drawing/2014/chart" uri="{C3380CC4-5D6E-409C-BE32-E72D297353CC}">
              <c16:uniqueId val="{00000001-155A-4DE5-9A4F-DB5C30FE6042}"/>
            </c:ext>
          </c:extLst>
        </c:ser>
        <c:ser>
          <c:idx val="2"/>
          <c:order val="2"/>
          <c:tx>
            <c:strRef>
              <c:f>'7.2'!$D$3</c:f>
              <c:strCache>
                <c:ptCount val="1"/>
                <c:pt idx="0">
                  <c:v>Doprava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'7.2'!$D$5:$D$18</c:f>
              <c:numCache>
                <c:formatCode>#\ ##0.0</c:formatCode>
                <c:ptCount val="14"/>
                <c:pt idx="0">
                  <c:v>10.093678000000001</c:v>
                </c:pt>
                <c:pt idx="1">
                  <c:v>0.90924800000000006</c:v>
                </c:pt>
                <c:pt idx="2">
                  <c:v>1.2999999999999999E-2</c:v>
                </c:pt>
                <c:pt idx="3">
                  <c:v>1.3764020000000001</c:v>
                </c:pt>
                <c:pt idx="4">
                  <c:v>9.4310000000000005E-2</c:v>
                </c:pt>
                <c:pt idx="5">
                  <c:v>0.8901</c:v>
                </c:pt>
                <c:pt idx="6">
                  <c:v>1.4E-2</c:v>
                </c:pt>
                <c:pt idx="7">
                  <c:v>1.7144730000000004</c:v>
                </c:pt>
                <c:pt idx="8">
                  <c:v>1.5099999999999999E-2</c:v>
                </c:pt>
                <c:pt idx="9">
                  <c:v>2.0790000000000002</c:v>
                </c:pt>
                <c:pt idx="10">
                  <c:v>0.17327999999999996</c:v>
                </c:pt>
                <c:pt idx="11">
                  <c:v>1.0619260000000001</c:v>
                </c:pt>
                <c:pt idx="12">
                  <c:v>4.7726499999999996</c:v>
                </c:pt>
                <c:pt idx="13">
                  <c:v>0.50590000000000002</c:v>
                </c:pt>
              </c:numCache>
            </c:numRef>
          </c:val>
          <c:extLst>
            <c:ext xmlns:c16="http://schemas.microsoft.com/office/drawing/2014/chart" uri="{C3380CC4-5D6E-409C-BE32-E72D297353CC}">
              <c16:uniqueId val="{00000002-155A-4DE5-9A4F-DB5C30FE6042}"/>
            </c:ext>
          </c:extLst>
        </c:ser>
        <c:ser>
          <c:idx val="3"/>
          <c:order val="3"/>
          <c:tx>
            <c:strRef>
              <c:f>'7.2'!$E$3</c:f>
              <c:strCache>
                <c:ptCount val="1"/>
                <c:pt idx="0">
                  <c:v>Stavebnictví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'7.2'!$E$5:$E$18</c:f>
              <c:numCache>
                <c:formatCode>#\ ##0.0</c:formatCode>
                <c:ptCount val="14"/>
                <c:pt idx="0">
                  <c:v>6.442272</c:v>
                </c:pt>
                <c:pt idx="1">
                  <c:v>0.40655999999999998</c:v>
                </c:pt>
                <c:pt idx="2">
                  <c:v>0</c:v>
                </c:pt>
                <c:pt idx="3">
                  <c:v>0.96389799999999992</c:v>
                </c:pt>
                <c:pt idx="4">
                  <c:v>0.11596000000000001</c:v>
                </c:pt>
                <c:pt idx="5">
                  <c:v>0.20499999999999999</c:v>
                </c:pt>
                <c:pt idx="6">
                  <c:v>2.3E-2</c:v>
                </c:pt>
                <c:pt idx="7">
                  <c:v>8.1371479999999998</c:v>
                </c:pt>
                <c:pt idx="8">
                  <c:v>0.19595400000000002</c:v>
                </c:pt>
                <c:pt idx="9">
                  <c:v>1.168547</c:v>
                </c:pt>
                <c:pt idx="10">
                  <c:v>8.2641999999999993E-2</c:v>
                </c:pt>
                <c:pt idx="11">
                  <c:v>3.1E-2</c:v>
                </c:pt>
                <c:pt idx="12">
                  <c:v>0.23902100000000001</c:v>
                </c:pt>
                <c:pt idx="13">
                  <c:v>0.46932000000000001</c:v>
                </c:pt>
              </c:numCache>
            </c:numRef>
          </c:val>
          <c:extLst>
            <c:ext xmlns:c16="http://schemas.microsoft.com/office/drawing/2014/chart" uri="{C3380CC4-5D6E-409C-BE32-E72D297353CC}">
              <c16:uniqueId val="{00000003-155A-4DE5-9A4F-DB5C30FE6042}"/>
            </c:ext>
          </c:extLst>
        </c:ser>
        <c:ser>
          <c:idx val="4"/>
          <c:order val="4"/>
          <c:tx>
            <c:strRef>
              <c:f>'7.2'!$F$3</c:f>
              <c:strCache>
                <c:ptCount val="1"/>
                <c:pt idx="0">
                  <c:v>Zemědělství a lesnictví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'7.2'!$F$5:$F$18</c:f>
              <c:numCache>
                <c:formatCode>#\ ##0.0</c:formatCode>
                <c:ptCount val="14"/>
                <c:pt idx="0">
                  <c:v>0.21418399999999999</c:v>
                </c:pt>
                <c:pt idx="1">
                  <c:v>2.2887429999999997</c:v>
                </c:pt>
                <c:pt idx="2">
                  <c:v>7.1433349999999995</c:v>
                </c:pt>
                <c:pt idx="3">
                  <c:v>0.83289999999999997</c:v>
                </c:pt>
                <c:pt idx="4">
                  <c:v>9.6653359999999999</c:v>
                </c:pt>
                <c:pt idx="5">
                  <c:v>4.4999999999999998E-2</c:v>
                </c:pt>
                <c:pt idx="6">
                  <c:v>2.1450500000000003</c:v>
                </c:pt>
                <c:pt idx="7">
                  <c:v>0</c:v>
                </c:pt>
                <c:pt idx="8">
                  <c:v>1.323536</c:v>
                </c:pt>
                <c:pt idx="9">
                  <c:v>8.7143099999999993</c:v>
                </c:pt>
                <c:pt idx="10">
                  <c:v>3.4163539999999997</c:v>
                </c:pt>
                <c:pt idx="11">
                  <c:v>4.7366899999999994</c:v>
                </c:pt>
                <c:pt idx="12">
                  <c:v>8.0699200000000015</c:v>
                </c:pt>
                <c:pt idx="13">
                  <c:v>2.3210600000000001</c:v>
                </c:pt>
              </c:numCache>
            </c:numRef>
          </c:val>
          <c:extLst>
            <c:ext xmlns:c16="http://schemas.microsoft.com/office/drawing/2014/chart" uri="{C3380CC4-5D6E-409C-BE32-E72D297353CC}">
              <c16:uniqueId val="{00000004-155A-4DE5-9A4F-DB5C30FE6042}"/>
            </c:ext>
          </c:extLst>
        </c:ser>
        <c:ser>
          <c:idx val="5"/>
          <c:order val="5"/>
          <c:tx>
            <c:strRef>
              <c:f>'7.2'!$G$3</c:f>
              <c:strCache>
                <c:ptCount val="1"/>
                <c:pt idx="0">
                  <c:v>Domácnosti</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'7.2'!$G$5:$G$18</c:f>
              <c:numCache>
                <c:formatCode>#\ ##0.0</c:formatCode>
                <c:ptCount val="14"/>
                <c:pt idx="0">
                  <c:v>615.4043459999998</c:v>
                </c:pt>
                <c:pt idx="1">
                  <c:v>168.83193700000001</c:v>
                </c:pt>
                <c:pt idx="2">
                  <c:v>246.64072900000008</c:v>
                </c:pt>
                <c:pt idx="3">
                  <c:v>167.22739799999999</c:v>
                </c:pt>
                <c:pt idx="4">
                  <c:v>72.350250999999957</c:v>
                </c:pt>
                <c:pt idx="5">
                  <c:v>147.16271000000003</c:v>
                </c:pt>
                <c:pt idx="6">
                  <c:v>89.43332700000002</c:v>
                </c:pt>
                <c:pt idx="7">
                  <c:v>451.04552299999989</c:v>
                </c:pt>
                <c:pt idx="8">
                  <c:v>133.89608000000001</c:v>
                </c:pt>
                <c:pt idx="9">
                  <c:v>94.312404000000001</c:v>
                </c:pt>
                <c:pt idx="10">
                  <c:v>156.52722500000002</c:v>
                </c:pt>
                <c:pt idx="11">
                  <c:v>221.82060899999999</c:v>
                </c:pt>
                <c:pt idx="12">
                  <c:v>330.98102900000009</c:v>
                </c:pt>
                <c:pt idx="13">
                  <c:v>99.381864000000036</c:v>
                </c:pt>
              </c:numCache>
            </c:numRef>
          </c:val>
          <c:extLst>
            <c:ext xmlns:c16="http://schemas.microsoft.com/office/drawing/2014/chart" uri="{C3380CC4-5D6E-409C-BE32-E72D297353CC}">
              <c16:uniqueId val="{00000005-155A-4DE5-9A4F-DB5C30FE6042}"/>
            </c:ext>
          </c:extLst>
        </c:ser>
        <c:ser>
          <c:idx val="6"/>
          <c:order val="6"/>
          <c:tx>
            <c:strRef>
              <c:f>'7.2'!$H$3</c:f>
              <c:strCache>
                <c:ptCount val="1"/>
                <c:pt idx="0">
                  <c:v>Obchod, služby, školství, zdravotnictví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'7.2'!$H$5:$H$18</c:f>
              <c:numCache>
                <c:formatCode>#\ ##0.0</c:formatCode>
                <c:ptCount val="14"/>
                <c:pt idx="0">
                  <c:v>238.54365699999994</c:v>
                </c:pt>
                <c:pt idx="1">
                  <c:v>158.74382300000002</c:v>
                </c:pt>
                <c:pt idx="2">
                  <c:v>54.021547999999989</c:v>
                </c:pt>
                <c:pt idx="3">
                  <c:v>67.190645000000018</c:v>
                </c:pt>
                <c:pt idx="4">
                  <c:v>19.990778000000002</c:v>
                </c:pt>
                <c:pt idx="5">
                  <c:v>67.89996099999999</c:v>
                </c:pt>
                <c:pt idx="6">
                  <c:v>43.250015999999995</c:v>
                </c:pt>
                <c:pt idx="7">
                  <c:v>189.73518499999997</c:v>
                </c:pt>
                <c:pt idx="8">
                  <c:v>106.10454099999998</c:v>
                </c:pt>
                <c:pt idx="9">
                  <c:v>44.342714999999998</c:v>
                </c:pt>
                <c:pt idx="10">
                  <c:v>70.14090800000001</c:v>
                </c:pt>
                <c:pt idx="11">
                  <c:v>80.727387999999991</c:v>
                </c:pt>
                <c:pt idx="12">
                  <c:v>122.97262600000001</c:v>
                </c:pt>
                <c:pt idx="13">
                  <c:v>31.813154000000001</c:v>
                </c:pt>
              </c:numCache>
            </c:numRef>
          </c:val>
          <c:extLst>
            <c:ext xmlns:c16="http://schemas.microsoft.com/office/drawing/2014/chart" uri="{C3380CC4-5D6E-409C-BE32-E72D297353CC}">
              <c16:uniqueId val="{00000006-155A-4DE5-9A4F-DB5C30FE6042}"/>
            </c:ext>
          </c:extLst>
        </c:ser>
        <c:ser>
          <c:idx val="7"/>
          <c:order val="7"/>
          <c:tx>
            <c:strRef>
              <c:f>'7.2'!$I$3</c:f>
              <c:strCache>
                <c:ptCount val="1"/>
                <c:pt idx="0">
                  <c:v>Ostatní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'7.2'!$I$5:$I$18</c:f>
              <c:numCache>
                <c:formatCode>#\ ##0.0</c:formatCode>
                <c:ptCount val="14"/>
                <c:pt idx="0">
                  <c:v>5.7599489999999998</c:v>
                </c:pt>
                <c:pt idx="1">
                  <c:v>8.5324230000000014</c:v>
                </c:pt>
                <c:pt idx="2">
                  <c:v>39.59915800000001</c:v>
                </c:pt>
                <c:pt idx="3">
                  <c:v>13.177331999999998</c:v>
                </c:pt>
                <c:pt idx="4">
                  <c:v>5.9240000000000004E-3</c:v>
                </c:pt>
                <c:pt idx="5">
                  <c:v>8.8236540000000012</c:v>
                </c:pt>
                <c:pt idx="6">
                  <c:v>0.74974800000000008</c:v>
                </c:pt>
                <c:pt idx="7">
                  <c:v>4.6160430000000003</c:v>
                </c:pt>
                <c:pt idx="8">
                  <c:v>1.2313699999999999</c:v>
                </c:pt>
                <c:pt idx="9">
                  <c:v>9.0697159999999997</c:v>
                </c:pt>
                <c:pt idx="10">
                  <c:v>7.6478000000000002</c:v>
                </c:pt>
                <c:pt idx="11">
                  <c:v>0.66241899999999998</c:v>
                </c:pt>
                <c:pt idx="12">
                  <c:v>12.599784</c:v>
                </c:pt>
                <c:pt idx="13">
                  <c:v>1.8339999999999999E-2</c:v>
                </c:pt>
              </c:numCache>
            </c:numRef>
          </c:val>
          <c:extLst>
            <c:ext xmlns:c16="http://schemas.microsoft.com/office/drawing/2014/chart" uri="{C3380CC4-5D6E-409C-BE32-E72D297353CC}">
              <c16:uniqueId val="{00000007-155A-4DE5-9A4F-DB5C30FE6042}"/>
            </c:ext>
          </c:extLst>
        </c:ser>
        <c:dLbls>
          <c:showLegendKey val="0"/>
          <c:showVal val="0"/>
          <c:showCatName val="0"/>
          <c:showSerName val="0"/>
          <c:showPercent val="0"/>
          <c:showBubbleSize val="0"/>
        </c:dLbls>
        <c:gapWidth val="104"/>
        <c:overlap val="100"/>
        <c:axId val="152554880"/>
        <c:axId val="152564864"/>
      </c:barChart>
      <c:catAx>
        <c:axId val="152554880"/>
        <c:scaling>
          <c:orientation val="minMax"/>
        </c:scaling>
        <c:delete val="0"/>
        <c:axPos val="b"/>
        <c:numFmt formatCode="General" sourceLinked="0"/>
        <c:majorTickMark val="none"/>
        <c:minorTickMark val="none"/>
        <c:tickLblPos val="nextTo"/>
        <c:txPr>
          <a:bodyPr/>
          <a:lstStyle/>
          <a:p>
            <a:pPr>
              <a:defRPr sz="900"/>
            </a:pPr>
            <a:endParaRPr lang="cs-CZ"/>
          </a:p>
        </c:txPr>
        <c:crossAx val="152564864"/>
        <c:crosses val="autoZero"/>
        <c:auto val="1"/>
        <c:lblAlgn val="ctr"/>
        <c:lblOffset val="100"/>
        <c:noMultiLvlLbl val="0"/>
      </c:catAx>
      <c:valAx>
        <c:axId val="15256486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2554880"/>
        <c:crosses val="autoZero"/>
        <c:crossBetween val="between"/>
      </c:valAx>
    </c:plotArea>
    <c:legend>
      <c:legendPos val="b"/>
      <c:layout>
        <c:manualLayout>
          <c:xMode val="edge"/>
          <c:yMode val="edge"/>
          <c:x val="1.323893451804076E-3"/>
          <c:y val="0.96114816428424588"/>
          <c:w val="0.99867610654819594"/>
          <c:h val="3.8851835715753971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a:t>
            </a:r>
            <a:r>
              <a:rPr lang="cs-CZ" sz="1000" baseline="0"/>
              <a:t> jednotlivých sektorů národního hospodářství na spotřebě tepla v ČR</a:t>
            </a:r>
            <a:endParaRPr lang="cs-CZ" sz="1000"/>
          </a:p>
        </c:rich>
      </c:tx>
      <c:overlay val="0"/>
    </c:title>
    <c:autoTitleDeleted val="0"/>
    <c:plotArea>
      <c:layout>
        <c:manualLayout>
          <c:layoutTarget val="inner"/>
          <c:xMode val="edge"/>
          <c:yMode val="edge"/>
          <c:x val="0.22391140977420257"/>
          <c:y val="0.18177479768838453"/>
          <c:w val="0.57702148063972192"/>
          <c:h val="0.61751301337447595"/>
        </c:manualLayout>
      </c:layout>
      <c:doughnutChart>
        <c:varyColors val="1"/>
        <c:ser>
          <c:idx val="0"/>
          <c:order val="0"/>
          <c:dLbls>
            <c:dLbl>
              <c:idx val="1"/>
              <c:layout>
                <c:manualLayout>
                  <c:x val="1.6785260479487488E-2"/>
                  <c:y val="0"/>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54A-4C6F-B2C2-8595AF97815F}"/>
                </c:ext>
              </c:extLst>
            </c:dLbl>
            <c:dLbl>
              <c:idx val="2"/>
              <c:layout>
                <c:manualLayout>
                  <c:x val="0.17456670898666987"/>
                  <c:y val="7.9037809436277112E-2"/>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54A-4C6F-B2C2-8595AF97815F}"/>
                </c:ext>
              </c:extLst>
            </c:dLbl>
            <c:dLbl>
              <c:idx val="3"/>
              <c:layout>
                <c:manualLayout>
                  <c:x val="0.11749655902160171"/>
                  <c:y val="0.12933403149122055"/>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54A-4C6F-B2C2-8595AF97815F}"/>
                </c:ext>
              </c:extLst>
            </c:dLbl>
            <c:dLbl>
              <c:idx val="4"/>
              <c:layout>
                <c:manualLayout>
                  <c:x val="4.0284096481148446E-2"/>
                  <c:y val="0.16526087427585215"/>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54A-4C6F-B2C2-8595AF97815F}"/>
                </c:ext>
              </c:extLst>
            </c:dLbl>
            <c:dLbl>
              <c:idx val="7"/>
              <c:layout>
                <c:manualLayout>
                  <c:x val="-2.6433481070059034E-7"/>
                  <c:y val="-3.5926277016489925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54A-4C6F-B2C2-8595AF97815F}"/>
                </c:ext>
              </c:extLst>
            </c:dLbl>
            <c:numFmt formatCode="0%" sourceLinked="0"/>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'7.2'!$B$3:$I$3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'7.2'!$B$4:$I$4</c:f>
              <c:numCache>
                <c:formatCode>#\ ##0.0</c:formatCode>
                <c:ptCount val="8"/>
                <c:pt idx="0">
                  <c:v>3427.8788380000005</c:v>
                </c:pt>
                <c:pt idx="1">
                  <c:v>265.50143799999995</c:v>
                </c:pt>
                <c:pt idx="2">
                  <c:v>23.713066999999999</c:v>
                </c:pt>
                <c:pt idx="3">
                  <c:v>18.480322000000001</c:v>
                </c:pt>
                <c:pt idx="4">
                  <c:v>50.916418</c:v>
                </c:pt>
                <c:pt idx="5">
                  <c:v>2995.0154319999992</c:v>
                </c:pt>
                <c:pt idx="6">
                  <c:v>1295.4769449999999</c:v>
                </c:pt>
                <c:pt idx="7">
                  <c:v>112.49366000000001</c:v>
                </c:pt>
              </c:numCache>
            </c:numRef>
          </c:val>
          <c:extLst>
            <c:ext xmlns:c16="http://schemas.microsoft.com/office/drawing/2014/chart" uri="{C3380CC4-5D6E-409C-BE32-E72D297353CC}">
              <c16:uniqueId val="{00000005-F54A-4C6F-B2C2-8595AF97815F}"/>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3600713557594291"/>
          <c:y val="4.3463056106571953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'8.1'!$K$29</c:f>
              <c:strCache>
                <c:ptCount val="1"/>
                <c:pt idx="0">
                  <c:v>Průmysl</c:v>
                </c:pt>
              </c:strCache>
            </c:strRef>
          </c:tx>
          <c:invertIfNegative val="0"/>
          <c:cat>
            <c:strRef>
              <c:f>'8.1'!$L$28:$N$28</c:f>
              <c:strCache>
                <c:ptCount val="3"/>
                <c:pt idx="0">
                  <c:v>Červenec</c:v>
                </c:pt>
                <c:pt idx="1">
                  <c:v>Srpen</c:v>
                </c:pt>
                <c:pt idx="2">
                  <c:v>Září</c:v>
                </c:pt>
              </c:strCache>
            </c:strRef>
          </c:cat>
          <c:val>
            <c:numRef>
              <c:f>'8.1'!$L$29:$N$29</c:f>
              <c:numCache>
                <c:formatCode>#\ ##0.0</c:formatCode>
                <c:ptCount val="3"/>
                <c:pt idx="0">
                  <c:v>6417.634</c:v>
                </c:pt>
                <c:pt idx="1">
                  <c:v>7209.2809999999999</c:v>
                </c:pt>
                <c:pt idx="2">
                  <c:v>10090.171</c:v>
                </c:pt>
              </c:numCache>
            </c:numRef>
          </c:val>
          <c:extLst>
            <c:ext xmlns:c16="http://schemas.microsoft.com/office/drawing/2014/chart" uri="{C3380CC4-5D6E-409C-BE32-E72D297353CC}">
              <c16:uniqueId val="{00000000-BF3E-470B-A43D-7FF048E5E8DF}"/>
            </c:ext>
          </c:extLst>
        </c:ser>
        <c:ser>
          <c:idx val="1"/>
          <c:order val="1"/>
          <c:tx>
            <c:strRef>
              <c:f>'8.1'!$K$30</c:f>
              <c:strCache>
                <c:ptCount val="1"/>
                <c:pt idx="0">
                  <c:v>Energetika</c:v>
                </c:pt>
              </c:strCache>
            </c:strRef>
          </c:tx>
          <c:invertIfNegative val="0"/>
          <c:cat>
            <c:strRef>
              <c:f>'8.1'!$L$28:$N$28</c:f>
              <c:strCache>
                <c:ptCount val="3"/>
                <c:pt idx="0">
                  <c:v>Červenec</c:v>
                </c:pt>
                <c:pt idx="1">
                  <c:v>Srpen</c:v>
                </c:pt>
                <c:pt idx="2">
                  <c:v>Září</c:v>
                </c:pt>
              </c:strCache>
            </c:strRef>
          </c:cat>
          <c:val>
            <c:numRef>
              <c:f>'8.1'!$L$30:$N$30</c:f>
              <c:numCache>
                <c:formatCode>#\ ##0.0</c:formatCode>
                <c:ptCount val="3"/>
                <c:pt idx="0">
                  <c:v>375.32400000000001</c:v>
                </c:pt>
                <c:pt idx="1">
                  <c:v>304.62</c:v>
                </c:pt>
                <c:pt idx="2">
                  <c:v>391.17200000000003</c:v>
                </c:pt>
              </c:numCache>
            </c:numRef>
          </c:val>
          <c:extLst>
            <c:ext xmlns:c16="http://schemas.microsoft.com/office/drawing/2014/chart" uri="{C3380CC4-5D6E-409C-BE32-E72D297353CC}">
              <c16:uniqueId val="{00000001-BF3E-470B-A43D-7FF048E5E8DF}"/>
            </c:ext>
          </c:extLst>
        </c:ser>
        <c:ser>
          <c:idx val="2"/>
          <c:order val="2"/>
          <c:tx>
            <c:strRef>
              <c:f>'8.1'!$K$31</c:f>
              <c:strCache>
                <c:ptCount val="1"/>
                <c:pt idx="0">
                  <c:v>Doprava</c:v>
                </c:pt>
              </c:strCache>
            </c:strRef>
          </c:tx>
          <c:invertIfNegative val="0"/>
          <c:cat>
            <c:strRef>
              <c:f>'8.1'!$L$28:$N$28</c:f>
              <c:strCache>
                <c:ptCount val="3"/>
                <c:pt idx="0">
                  <c:v>Červenec</c:v>
                </c:pt>
                <c:pt idx="1">
                  <c:v>Srpen</c:v>
                </c:pt>
                <c:pt idx="2">
                  <c:v>Září</c:v>
                </c:pt>
              </c:strCache>
            </c:strRef>
          </c:cat>
          <c:val>
            <c:numRef>
              <c:f>'8.1'!$L$31:$N$31</c:f>
              <c:numCache>
                <c:formatCode>#\ ##0.0</c:formatCode>
                <c:ptCount val="3"/>
                <c:pt idx="0">
                  <c:v>2155.337</c:v>
                </c:pt>
                <c:pt idx="1">
                  <c:v>2421.473</c:v>
                </c:pt>
                <c:pt idx="2">
                  <c:v>5516.8680000000004</c:v>
                </c:pt>
              </c:numCache>
            </c:numRef>
          </c:val>
          <c:extLst>
            <c:ext xmlns:c16="http://schemas.microsoft.com/office/drawing/2014/chart" uri="{C3380CC4-5D6E-409C-BE32-E72D297353CC}">
              <c16:uniqueId val="{00000002-BF3E-470B-A43D-7FF048E5E8DF}"/>
            </c:ext>
          </c:extLst>
        </c:ser>
        <c:ser>
          <c:idx val="3"/>
          <c:order val="3"/>
          <c:tx>
            <c:strRef>
              <c:f>'8.1'!$K$32</c:f>
              <c:strCache>
                <c:ptCount val="1"/>
                <c:pt idx="0">
                  <c:v>Stavebnictví</c:v>
                </c:pt>
              </c:strCache>
            </c:strRef>
          </c:tx>
          <c:invertIfNegative val="0"/>
          <c:cat>
            <c:strRef>
              <c:f>'8.1'!$L$28:$N$28</c:f>
              <c:strCache>
                <c:ptCount val="3"/>
                <c:pt idx="0">
                  <c:v>Červenec</c:v>
                </c:pt>
                <c:pt idx="1">
                  <c:v>Srpen</c:v>
                </c:pt>
                <c:pt idx="2">
                  <c:v>Září</c:v>
                </c:pt>
              </c:strCache>
            </c:strRef>
          </c:cat>
          <c:val>
            <c:numRef>
              <c:f>'8.1'!$L$32:$N$32</c:f>
              <c:numCache>
                <c:formatCode>#\ ##0.0</c:formatCode>
                <c:ptCount val="3"/>
                <c:pt idx="0">
                  <c:v>426.39799999999997</c:v>
                </c:pt>
                <c:pt idx="1">
                  <c:v>384.29899999999998</c:v>
                </c:pt>
                <c:pt idx="2">
                  <c:v>5631.5749999999998</c:v>
                </c:pt>
              </c:numCache>
            </c:numRef>
          </c:val>
          <c:extLst>
            <c:ext xmlns:c16="http://schemas.microsoft.com/office/drawing/2014/chart" uri="{C3380CC4-5D6E-409C-BE32-E72D297353CC}">
              <c16:uniqueId val="{00000003-BF3E-470B-A43D-7FF048E5E8DF}"/>
            </c:ext>
          </c:extLst>
        </c:ser>
        <c:ser>
          <c:idx val="4"/>
          <c:order val="4"/>
          <c:tx>
            <c:strRef>
              <c:f>'8.1'!$K$33</c:f>
              <c:strCache>
                <c:ptCount val="1"/>
                <c:pt idx="0">
                  <c:v>Zemědělství a lesnictví</c:v>
                </c:pt>
              </c:strCache>
            </c:strRef>
          </c:tx>
          <c:invertIfNegative val="0"/>
          <c:cat>
            <c:strRef>
              <c:f>'8.1'!$L$28:$N$28</c:f>
              <c:strCache>
                <c:ptCount val="3"/>
                <c:pt idx="0">
                  <c:v>Červenec</c:v>
                </c:pt>
                <c:pt idx="1">
                  <c:v>Srpen</c:v>
                </c:pt>
                <c:pt idx="2">
                  <c:v>Září</c:v>
                </c:pt>
              </c:strCache>
            </c:strRef>
          </c:cat>
          <c:val>
            <c:numRef>
              <c:f>'8.1'!$L$33:$N$33</c:f>
              <c:numCache>
                <c:formatCode>#\ ##0.0</c:formatCode>
                <c:ptCount val="3"/>
                <c:pt idx="0">
                  <c:v>55.19</c:v>
                </c:pt>
                <c:pt idx="1">
                  <c:v>53</c:v>
                </c:pt>
                <c:pt idx="2">
                  <c:v>105.994</c:v>
                </c:pt>
              </c:numCache>
            </c:numRef>
          </c:val>
          <c:extLst>
            <c:ext xmlns:c16="http://schemas.microsoft.com/office/drawing/2014/chart" uri="{C3380CC4-5D6E-409C-BE32-E72D297353CC}">
              <c16:uniqueId val="{00000004-BF3E-470B-A43D-7FF048E5E8DF}"/>
            </c:ext>
          </c:extLst>
        </c:ser>
        <c:ser>
          <c:idx val="5"/>
          <c:order val="5"/>
          <c:tx>
            <c:strRef>
              <c:f>'8.1'!$K$34</c:f>
              <c:strCache>
                <c:ptCount val="1"/>
                <c:pt idx="0">
                  <c:v>Domácnosti</c:v>
                </c:pt>
              </c:strCache>
            </c:strRef>
          </c:tx>
          <c:invertIfNegative val="0"/>
          <c:cat>
            <c:strRef>
              <c:f>'8.1'!$L$28:$N$28</c:f>
              <c:strCache>
                <c:ptCount val="3"/>
                <c:pt idx="0">
                  <c:v>Červenec</c:v>
                </c:pt>
                <c:pt idx="1">
                  <c:v>Srpen</c:v>
                </c:pt>
                <c:pt idx="2">
                  <c:v>Září</c:v>
                </c:pt>
              </c:strCache>
            </c:strRef>
          </c:cat>
          <c:val>
            <c:numRef>
              <c:f>'8.1'!$L$34:$N$34</c:f>
              <c:numCache>
                <c:formatCode>#\ ##0.0</c:formatCode>
                <c:ptCount val="3"/>
                <c:pt idx="0">
                  <c:v>164858.978</c:v>
                </c:pt>
                <c:pt idx="1">
                  <c:v>166817.69399999999</c:v>
                </c:pt>
                <c:pt idx="2">
                  <c:v>283727.67400000006</c:v>
                </c:pt>
              </c:numCache>
            </c:numRef>
          </c:val>
          <c:extLst>
            <c:ext xmlns:c16="http://schemas.microsoft.com/office/drawing/2014/chart" uri="{C3380CC4-5D6E-409C-BE32-E72D297353CC}">
              <c16:uniqueId val="{00000005-BF3E-470B-A43D-7FF048E5E8DF}"/>
            </c:ext>
          </c:extLst>
        </c:ser>
        <c:ser>
          <c:idx val="6"/>
          <c:order val="6"/>
          <c:tx>
            <c:strRef>
              <c:f>'8.1'!$K$35</c:f>
              <c:strCache>
                <c:ptCount val="1"/>
                <c:pt idx="0">
                  <c:v>Obchod, služby, školství, zdravotnictví</c:v>
                </c:pt>
              </c:strCache>
            </c:strRef>
          </c:tx>
          <c:invertIfNegative val="0"/>
          <c:cat>
            <c:strRef>
              <c:f>'8.1'!$L$28:$N$28</c:f>
              <c:strCache>
                <c:ptCount val="3"/>
                <c:pt idx="0">
                  <c:v>Červenec</c:v>
                </c:pt>
                <c:pt idx="1">
                  <c:v>Srpen</c:v>
                </c:pt>
                <c:pt idx="2">
                  <c:v>Září</c:v>
                </c:pt>
              </c:strCache>
            </c:strRef>
          </c:cat>
          <c:val>
            <c:numRef>
              <c:f>'8.1'!$L$35:$N$35</c:f>
              <c:numCache>
                <c:formatCode>#\ ##0.0</c:formatCode>
                <c:ptCount val="3"/>
                <c:pt idx="0">
                  <c:v>73555.109000000011</c:v>
                </c:pt>
                <c:pt idx="1">
                  <c:v>66527.197</c:v>
                </c:pt>
                <c:pt idx="2">
                  <c:v>98461.350999999981</c:v>
                </c:pt>
              </c:numCache>
            </c:numRef>
          </c:val>
          <c:extLst>
            <c:ext xmlns:c16="http://schemas.microsoft.com/office/drawing/2014/chart" uri="{C3380CC4-5D6E-409C-BE32-E72D297353CC}">
              <c16:uniqueId val="{00000006-BF3E-470B-A43D-7FF048E5E8DF}"/>
            </c:ext>
          </c:extLst>
        </c:ser>
        <c:ser>
          <c:idx val="7"/>
          <c:order val="7"/>
          <c:tx>
            <c:strRef>
              <c:f>'8.1'!$K$36</c:f>
              <c:strCache>
                <c:ptCount val="1"/>
                <c:pt idx="0">
                  <c:v>Ostatní</c:v>
                </c:pt>
              </c:strCache>
            </c:strRef>
          </c:tx>
          <c:invertIfNegative val="0"/>
          <c:cat>
            <c:strRef>
              <c:f>'8.1'!$L$28:$N$28</c:f>
              <c:strCache>
                <c:ptCount val="3"/>
                <c:pt idx="0">
                  <c:v>Červenec</c:v>
                </c:pt>
                <c:pt idx="1">
                  <c:v>Srpen</c:v>
                </c:pt>
                <c:pt idx="2">
                  <c:v>Září</c:v>
                </c:pt>
              </c:strCache>
            </c:strRef>
          </c:cat>
          <c:val>
            <c:numRef>
              <c:f>'8.1'!$L$36:$N$36</c:f>
              <c:numCache>
                <c:formatCode>#\ ##0.0</c:formatCode>
                <c:ptCount val="3"/>
                <c:pt idx="0">
                  <c:v>1558.396</c:v>
                </c:pt>
                <c:pt idx="1">
                  <c:v>1717.797</c:v>
                </c:pt>
                <c:pt idx="2">
                  <c:v>2483.7559999999999</c:v>
                </c:pt>
              </c:numCache>
            </c:numRef>
          </c:val>
          <c:extLst>
            <c:ext xmlns:c16="http://schemas.microsoft.com/office/drawing/2014/chart" uri="{C3380CC4-5D6E-409C-BE32-E72D297353CC}">
              <c16:uniqueId val="{00000007-BF3E-470B-A43D-7FF048E5E8DF}"/>
            </c:ext>
          </c:extLst>
        </c:ser>
        <c:dLbls>
          <c:showLegendKey val="0"/>
          <c:showVal val="0"/>
          <c:showCatName val="0"/>
          <c:showSerName val="0"/>
          <c:showPercent val="0"/>
          <c:showBubbleSize val="0"/>
        </c:dLbls>
        <c:gapWidth val="150"/>
        <c:overlap val="100"/>
        <c:axId val="137453952"/>
        <c:axId val="137455488"/>
      </c:barChart>
      <c:catAx>
        <c:axId val="137453952"/>
        <c:scaling>
          <c:orientation val="minMax"/>
        </c:scaling>
        <c:delete val="0"/>
        <c:axPos val="b"/>
        <c:numFmt formatCode="General" sourceLinked="1"/>
        <c:majorTickMark val="none"/>
        <c:minorTickMark val="none"/>
        <c:tickLblPos val="nextTo"/>
        <c:txPr>
          <a:bodyPr/>
          <a:lstStyle/>
          <a:p>
            <a:pPr>
              <a:defRPr sz="900"/>
            </a:pPr>
            <a:endParaRPr lang="cs-CZ"/>
          </a:p>
        </c:txPr>
        <c:crossAx val="137455488"/>
        <c:crosses val="autoZero"/>
        <c:auto val="1"/>
        <c:lblAlgn val="ctr"/>
        <c:lblOffset val="100"/>
        <c:noMultiLvlLbl val="0"/>
      </c:catAx>
      <c:valAx>
        <c:axId val="137455488"/>
        <c:scaling>
          <c:orientation val="minMax"/>
          <c:max val="500000"/>
        </c:scaling>
        <c:delete val="0"/>
        <c:axPos val="l"/>
        <c:majorGridlines/>
        <c:numFmt formatCode="#,##0" sourceLinked="0"/>
        <c:majorTickMark val="out"/>
        <c:minorTickMark val="none"/>
        <c:tickLblPos val="nextTo"/>
        <c:spPr>
          <a:ln>
            <a:noFill/>
          </a:ln>
        </c:spPr>
        <c:txPr>
          <a:bodyPr/>
          <a:lstStyle/>
          <a:p>
            <a:pPr>
              <a:defRPr sz="900"/>
            </a:pPr>
            <a:endParaRPr lang="cs-CZ"/>
          </a:p>
        </c:txPr>
        <c:crossAx val="137453952"/>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5691801041264917"/>
        </c:manualLayout>
      </c:layout>
      <c:barChart>
        <c:barDir val="bar"/>
        <c:grouping val="clustered"/>
        <c:varyColors val="0"/>
        <c:ser>
          <c:idx val="0"/>
          <c:order val="0"/>
          <c:tx>
            <c:strRef>
              <c:f>'8.1'!$L$41</c:f>
              <c:strCache>
                <c:ptCount val="1"/>
                <c:pt idx="0">
                  <c:v>Instalovaný výkon</c:v>
                </c:pt>
              </c:strCache>
            </c:strRef>
          </c:tx>
          <c:invertIfNegative val="0"/>
          <c:val>
            <c:numRef>
              <c:f>'8.1'!$M$41</c:f>
              <c:numCache>
                <c:formatCode>0.0%</c:formatCode>
                <c:ptCount val="1"/>
                <c:pt idx="0">
                  <c:v>5.3639188593037866E-2</c:v>
                </c:pt>
              </c:numCache>
            </c:numRef>
          </c:val>
          <c:extLst>
            <c:ext xmlns:c16="http://schemas.microsoft.com/office/drawing/2014/chart" uri="{C3380CC4-5D6E-409C-BE32-E72D297353CC}">
              <c16:uniqueId val="{00000000-2063-4C0A-8422-D41A0DFEB6B3}"/>
            </c:ext>
          </c:extLst>
        </c:ser>
        <c:ser>
          <c:idx val="1"/>
          <c:order val="1"/>
          <c:tx>
            <c:strRef>
              <c:f>'8.1'!$L$42</c:f>
              <c:strCache>
                <c:ptCount val="1"/>
                <c:pt idx="0">
                  <c:v>Výroba tepla brutto</c:v>
                </c:pt>
              </c:strCache>
            </c:strRef>
          </c:tx>
          <c:invertIfNegative val="0"/>
          <c:val>
            <c:numRef>
              <c:f>'8.1'!$M$42</c:f>
              <c:numCache>
                <c:formatCode>0.0%</c:formatCode>
                <c:ptCount val="1"/>
                <c:pt idx="0">
                  <c:v>3.0719620365250139E-2</c:v>
                </c:pt>
              </c:numCache>
            </c:numRef>
          </c:val>
          <c:extLst>
            <c:ext xmlns:c16="http://schemas.microsoft.com/office/drawing/2014/chart" uri="{C3380CC4-5D6E-409C-BE32-E72D297353CC}">
              <c16:uniqueId val="{00000001-2063-4C0A-8422-D41A0DFEB6B3}"/>
            </c:ext>
          </c:extLst>
        </c:ser>
        <c:ser>
          <c:idx val="2"/>
          <c:order val="2"/>
          <c:tx>
            <c:strRef>
              <c:f>'8.1'!$L$43</c:f>
              <c:strCache>
                <c:ptCount val="1"/>
                <c:pt idx="0">
                  <c:v>Dodávky tepla</c:v>
                </c:pt>
              </c:strCache>
            </c:strRef>
          </c:tx>
          <c:invertIfNegative val="0"/>
          <c:val>
            <c:numRef>
              <c:f>'8.1'!$M$43</c:f>
              <c:numCache>
                <c:formatCode>0.0%</c:formatCode>
                <c:ptCount val="1"/>
                <c:pt idx="0">
                  <c:v>5.3932389810379656E-2</c:v>
                </c:pt>
              </c:numCache>
            </c:numRef>
          </c:val>
          <c:extLst>
            <c:ext xmlns:c16="http://schemas.microsoft.com/office/drawing/2014/chart" uri="{C3380CC4-5D6E-409C-BE32-E72D297353CC}">
              <c16:uniqueId val="{00000002-2063-4C0A-8422-D41A0DFEB6B3}"/>
            </c:ext>
          </c:extLst>
        </c:ser>
        <c:dLbls>
          <c:showLegendKey val="0"/>
          <c:showVal val="0"/>
          <c:showCatName val="0"/>
          <c:showSerName val="0"/>
          <c:showPercent val="0"/>
          <c:showBubbleSize val="0"/>
        </c:dLbls>
        <c:gapWidth val="150"/>
        <c:axId val="140444032"/>
        <c:axId val="140445568"/>
      </c:barChart>
      <c:catAx>
        <c:axId val="140444032"/>
        <c:scaling>
          <c:orientation val="maxMin"/>
        </c:scaling>
        <c:delete val="0"/>
        <c:axPos val="l"/>
        <c:numFmt formatCode="General" sourceLinked="1"/>
        <c:majorTickMark val="none"/>
        <c:minorTickMark val="none"/>
        <c:tickLblPos val="none"/>
        <c:crossAx val="140445568"/>
        <c:crosses val="autoZero"/>
        <c:auto val="1"/>
        <c:lblAlgn val="ctr"/>
        <c:lblOffset val="100"/>
        <c:noMultiLvlLbl val="0"/>
      </c:catAx>
      <c:valAx>
        <c:axId val="14044556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40444032"/>
        <c:crosses val="max"/>
        <c:crossBetween val="between"/>
      </c:valAx>
    </c:plotArea>
    <c:legend>
      <c:legendPos val="b"/>
      <c:layout>
        <c:manualLayout>
          <c:xMode val="edge"/>
          <c:yMode val="edge"/>
          <c:x val="0.18609824399565114"/>
          <c:y val="0.70278455615007585"/>
          <c:w val="0.81390175600434878"/>
          <c:h val="0.29721544384992427"/>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598344613649182"/>
          <c:y val="4.3822970404561491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'8.1'!$K$11</c:f>
              <c:strCache>
                <c:ptCount val="1"/>
                <c:pt idx="0">
                  <c:v>Biomasa</c:v>
                </c:pt>
              </c:strCache>
            </c:strRef>
          </c:tx>
          <c:spPr>
            <a:solidFill>
              <a:schemeClr val="accent3">
                <a:lumMod val="75000"/>
              </a:schemeClr>
            </a:solidFill>
          </c:spPr>
          <c:invertIfNegative val="0"/>
          <c:cat>
            <c:strRef>
              <c:f>'8.1'!$L$10:$N$10</c:f>
              <c:strCache>
                <c:ptCount val="3"/>
                <c:pt idx="0">
                  <c:v>Červenec</c:v>
                </c:pt>
                <c:pt idx="1">
                  <c:v>Srpen</c:v>
                </c:pt>
                <c:pt idx="2">
                  <c:v>Září</c:v>
                </c:pt>
              </c:strCache>
            </c:strRef>
          </c:cat>
          <c:val>
            <c:numRef>
              <c:f>'8.1'!$L$11:$N$11</c:f>
              <c:numCache>
                <c:formatCode>#\ ##0.0</c:formatCode>
                <c:ptCount val="3"/>
                <c:pt idx="0">
                  <c:v>0</c:v>
                </c:pt>
                <c:pt idx="1">
                  <c:v>0</c:v>
                </c:pt>
                <c:pt idx="2">
                  <c:v>0</c:v>
                </c:pt>
              </c:numCache>
            </c:numRef>
          </c:val>
          <c:extLst>
            <c:ext xmlns:c16="http://schemas.microsoft.com/office/drawing/2014/chart" uri="{C3380CC4-5D6E-409C-BE32-E72D297353CC}">
              <c16:uniqueId val="{00000000-4F68-4056-87F5-072D07008275}"/>
            </c:ext>
          </c:extLst>
        </c:ser>
        <c:ser>
          <c:idx val="1"/>
          <c:order val="1"/>
          <c:tx>
            <c:strRef>
              <c:f>'8.1'!$K$12</c:f>
              <c:strCache>
                <c:ptCount val="1"/>
                <c:pt idx="0">
                  <c:v>Bioplyn</c:v>
                </c:pt>
              </c:strCache>
            </c:strRef>
          </c:tx>
          <c:spPr>
            <a:solidFill>
              <a:schemeClr val="bg2">
                <a:lumMod val="50000"/>
              </a:schemeClr>
            </a:solidFill>
          </c:spPr>
          <c:invertIfNegative val="0"/>
          <c:cat>
            <c:strRef>
              <c:f>'8.1'!$L$10:$N$10</c:f>
              <c:strCache>
                <c:ptCount val="3"/>
                <c:pt idx="0">
                  <c:v>Červenec</c:v>
                </c:pt>
                <c:pt idx="1">
                  <c:v>Srpen</c:v>
                </c:pt>
                <c:pt idx="2">
                  <c:v>Září</c:v>
                </c:pt>
              </c:strCache>
            </c:strRef>
          </c:cat>
          <c:val>
            <c:numRef>
              <c:f>'8.1'!$L$12:$N$12</c:f>
              <c:numCache>
                <c:formatCode>#\ ##0.0</c:formatCode>
                <c:ptCount val="3"/>
                <c:pt idx="0">
                  <c:v>2530</c:v>
                </c:pt>
                <c:pt idx="1">
                  <c:v>2415</c:v>
                </c:pt>
                <c:pt idx="2">
                  <c:v>2833</c:v>
                </c:pt>
              </c:numCache>
            </c:numRef>
          </c:val>
          <c:extLst>
            <c:ext xmlns:c16="http://schemas.microsoft.com/office/drawing/2014/chart" uri="{C3380CC4-5D6E-409C-BE32-E72D297353CC}">
              <c16:uniqueId val="{00000001-4F68-4056-87F5-072D07008275}"/>
            </c:ext>
          </c:extLst>
        </c:ser>
        <c:ser>
          <c:idx val="2"/>
          <c:order val="2"/>
          <c:tx>
            <c:strRef>
              <c:f>'8.1'!$K$13</c:f>
              <c:strCache>
                <c:ptCount val="1"/>
                <c:pt idx="0">
                  <c:v>Černé uhlí</c:v>
                </c:pt>
              </c:strCache>
            </c:strRef>
          </c:tx>
          <c:spPr>
            <a:solidFill>
              <a:schemeClr val="tx1"/>
            </a:solidFill>
          </c:spPr>
          <c:invertIfNegative val="0"/>
          <c:cat>
            <c:strRef>
              <c:f>'8.1'!$L$10:$N$10</c:f>
              <c:strCache>
                <c:ptCount val="3"/>
                <c:pt idx="0">
                  <c:v>Červenec</c:v>
                </c:pt>
                <c:pt idx="1">
                  <c:v>Srpen</c:v>
                </c:pt>
                <c:pt idx="2">
                  <c:v>Září</c:v>
                </c:pt>
              </c:strCache>
            </c:strRef>
          </c:cat>
          <c:val>
            <c:numRef>
              <c:f>'8.1'!$L$13:$N$13</c:f>
              <c:numCache>
                <c:formatCode>#\ ##0.0</c:formatCode>
                <c:ptCount val="3"/>
                <c:pt idx="0">
                  <c:v>0</c:v>
                </c:pt>
                <c:pt idx="1">
                  <c:v>0</c:v>
                </c:pt>
                <c:pt idx="2">
                  <c:v>0</c:v>
                </c:pt>
              </c:numCache>
            </c:numRef>
          </c:val>
          <c:extLst>
            <c:ext xmlns:c16="http://schemas.microsoft.com/office/drawing/2014/chart" uri="{C3380CC4-5D6E-409C-BE32-E72D297353CC}">
              <c16:uniqueId val="{00000002-4F68-4056-87F5-072D07008275}"/>
            </c:ext>
          </c:extLst>
        </c:ser>
        <c:ser>
          <c:idx val="3"/>
          <c:order val="3"/>
          <c:tx>
            <c:strRef>
              <c:f>'8.1'!$K$14</c:f>
              <c:strCache>
                <c:ptCount val="1"/>
                <c:pt idx="0">
                  <c:v>Elektrická energie</c:v>
                </c:pt>
              </c:strCache>
            </c:strRef>
          </c:tx>
          <c:invertIfNegative val="0"/>
          <c:cat>
            <c:strRef>
              <c:f>'8.1'!$L$10:$N$10</c:f>
              <c:strCache>
                <c:ptCount val="3"/>
                <c:pt idx="0">
                  <c:v>Červenec</c:v>
                </c:pt>
                <c:pt idx="1">
                  <c:v>Srpen</c:v>
                </c:pt>
                <c:pt idx="2">
                  <c:v>Září</c:v>
                </c:pt>
              </c:strCache>
            </c:strRef>
          </c:cat>
          <c:val>
            <c:numRef>
              <c:f>'8.1'!$L$14:$N$14</c:f>
              <c:numCache>
                <c:formatCode>#\ ##0.0</c:formatCode>
                <c:ptCount val="3"/>
                <c:pt idx="0">
                  <c:v>1045</c:v>
                </c:pt>
                <c:pt idx="1">
                  <c:v>842</c:v>
                </c:pt>
                <c:pt idx="2">
                  <c:v>402</c:v>
                </c:pt>
              </c:numCache>
            </c:numRef>
          </c:val>
          <c:extLst>
            <c:ext xmlns:c16="http://schemas.microsoft.com/office/drawing/2014/chart" uri="{C3380CC4-5D6E-409C-BE32-E72D297353CC}">
              <c16:uniqueId val="{00000003-4F68-4056-87F5-072D07008275}"/>
            </c:ext>
          </c:extLst>
        </c:ser>
        <c:ser>
          <c:idx val="4"/>
          <c:order val="4"/>
          <c:tx>
            <c:strRef>
              <c:f>'8.1'!$K$15</c:f>
              <c:strCache>
                <c:ptCount val="1"/>
                <c:pt idx="0">
                  <c:v>Energie prostředí (tepelné čerpadlo)</c:v>
                </c:pt>
              </c:strCache>
            </c:strRef>
          </c:tx>
          <c:invertIfNegative val="0"/>
          <c:cat>
            <c:strRef>
              <c:f>'8.1'!$L$10:$N$10</c:f>
              <c:strCache>
                <c:ptCount val="3"/>
                <c:pt idx="0">
                  <c:v>Červenec</c:v>
                </c:pt>
                <c:pt idx="1">
                  <c:v>Srpen</c:v>
                </c:pt>
                <c:pt idx="2">
                  <c:v>Září</c:v>
                </c:pt>
              </c:strCache>
            </c:strRef>
          </c:cat>
          <c:val>
            <c:numRef>
              <c:f>'8.1'!$L$15:$N$15</c:f>
              <c:numCache>
                <c:formatCode>#\ ##0.0</c:formatCode>
                <c:ptCount val="3"/>
                <c:pt idx="0">
                  <c:v>196</c:v>
                </c:pt>
                <c:pt idx="1">
                  <c:v>150</c:v>
                </c:pt>
                <c:pt idx="2">
                  <c:v>936</c:v>
                </c:pt>
              </c:numCache>
            </c:numRef>
          </c:val>
          <c:extLst>
            <c:ext xmlns:c16="http://schemas.microsoft.com/office/drawing/2014/chart" uri="{C3380CC4-5D6E-409C-BE32-E72D297353CC}">
              <c16:uniqueId val="{00000004-4F68-4056-87F5-072D07008275}"/>
            </c:ext>
          </c:extLst>
        </c:ser>
        <c:ser>
          <c:idx val="5"/>
          <c:order val="5"/>
          <c:tx>
            <c:strRef>
              <c:f>'8.1'!$K$16</c:f>
              <c:strCache>
                <c:ptCount val="1"/>
                <c:pt idx="0">
                  <c:v>Energie Slunce (solární kolektor)</c:v>
                </c:pt>
              </c:strCache>
            </c:strRef>
          </c:tx>
          <c:invertIfNegative val="0"/>
          <c:cat>
            <c:strRef>
              <c:f>'8.1'!$L$10:$N$10</c:f>
              <c:strCache>
                <c:ptCount val="3"/>
                <c:pt idx="0">
                  <c:v>Červenec</c:v>
                </c:pt>
                <c:pt idx="1">
                  <c:v>Srpen</c:v>
                </c:pt>
                <c:pt idx="2">
                  <c:v>Září</c:v>
                </c:pt>
              </c:strCache>
            </c:strRef>
          </c:cat>
          <c:val>
            <c:numRef>
              <c:f>'8.1'!$L$16:$N$16</c:f>
              <c:numCache>
                <c:formatCode>#\ ##0.0</c:formatCode>
                <c:ptCount val="3"/>
                <c:pt idx="0">
                  <c:v>0</c:v>
                </c:pt>
                <c:pt idx="1">
                  <c:v>0</c:v>
                </c:pt>
                <c:pt idx="2">
                  <c:v>0</c:v>
                </c:pt>
              </c:numCache>
            </c:numRef>
          </c:val>
          <c:extLst>
            <c:ext xmlns:c16="http://schemas.microsoft.com/office/drawing/2014/chart" uri="{C3380CC4-5D6E-409C-BE32-E72D297353CC}">
              <c16:uniqueId val="{00000005-4F68-4056-87F5-072D07008275}"/>
            </c:ext>
          </c:extLst>
        </c:ser>
        <c:ser>
          <c:idx val="6"/>
          <c:order val="6"/>
          <c:tx>
            <c:strRef>
              <c:f>'8.1'!$K$17</c:f>
              <c:strCache>
                <c:ptCount val="1"/>
                <c:pt idx="0">
                  <c:v>Hnědé uhlí</c:v>
                </c:pt>
              </c:strCache>
            </c:strRef>
          </c:tx>
          <c:spPr>
            <a:solidFill>
              <a:srgbClr val="6E4932"/>
            </a:solidFill>
          </c:spPr>
          <c:invertIfNegative val="0"/>
          <c:cat>
            <c:strRef>
              <c:f>'8.1'!$L$10:$N$10</c:f>
              <c:strCache>
                <c:ptCount val="3"/>
                <c:pt idx="0">
                  <c:v>Červenec</c:v>
                </c:pt>
                <c:pt idx="1">
                  <c:v>Srpen</c:v>
                </c:pt>
                <c:pt idx="2">
                  <c:v>Září</c:v>
                </c:pt>
              </c:strCache>
            </c:strRef>
          </c:cat>
          <c:val>
            <c:numRef>
              <c:f>'8.1'!$L$17:$N$17</c:f>
              <c:numCache>
                <c:formatCode>#\ ##0.0</c:formatCode>
                <c:ptCount val="3"/>
                <c:pt idx="0">
                  <c:v>0</c:v>
                </c:pt>
                <c:pt idx="1">
                  <c:v>0</c:v>
                </c:pt>
                <c:pt idx="2">
                  <c:v>0</c:v>
                </c:pt>
              </c:numCache>
            </c:numRef>
          </c:val>
          <c:extLst>
            <c:ext xmlns:c16="http://schemas.microsoft.com/office/drawing/2014/chart" uri="{C3380CC4-5D6E-409C-BE32-E72D297353CC}">
              <c16:uniqueId val="{00000006-4F68-4056-87F5-072D07008275}"/>
            </c:ext>
          </c:extLst>
        </c:ser>
        <c:ser>
          <c:idx val="7"/>
          <c:order val="7"/>
          <c:tx>
            <c:strRef>
              <c:f>'8.1'!$K$18</c:f>
              <c:strCache>
                <c:ptCount val="1"/>
                <c:pt idx="0">
                  <c:v>Jaderné palivo</c:v>
                </c:pt>
              </c:strCache>
            </c:strRef>
          </c:tx>
          <c:invertIfNegative val="0"/>
          <c:cat>
            <c:strRef>
              <c:f>'8.1'!$L$10:$N$10</c:f>
              <c:strCache>
                <c:ptCount val="3"/>
                <c:pt idx="0">
                  <c:v>Červenec</c:v>
                </c:pt>
                <c:pt idx="1">
                  <c:v>Srpen</c:v>
                </c:pt>
                <c:pt idx="2">
                  <c:v>Září</c:v>
                </c:pt>
              </c:strCache>
            </c:strRef>
          </c:cat>
          <c:val>
            <c:numRef>
              <c:f>'8.1'!$L$18:$N$18</c:f>
              <c:numCache>
                <c:formatCode>#\ ##0.0</c:formatCode>
                <c:ptCount val="3"/>
                <c:pt idx="0">
                  <c:v>0</c:v>
                </c:pt>
                <c:pt idx="1">
                  <c:v>0</c:v>
                </c:pt>
                <c:pt idx="2">
                  <c:v>0</c:v>
                </c:pt>
              </c:numCache>
            </c:numRef>
          </c:val>
          <c:extLst>
            <c:ext xmlns:c16="http://schemas.microsoft.com/office/drawing/2014/chart" uri="{C3380CC4-5D6E-409C-BE32-E72D297353CC}">
              <c16:uniqueId val="{00000007-4F68-4056-87F5-072D07008275}"/>
            </c:ext>
          </c:extLst>
        </c:ser>
        <c:ser>
          <c:idx val="8"/>
          <c:order val="8"/>
          <c:tx>
            <c:strRef>
              <c:f>'8.1'!$K$19</c:f>
              <c:strCache>
                <c:ptCount val="1"/>
                <c:pt idx="0">
                  <c:v>Koks</c:v>
                </c:pt>
              </c:strCache>
            </c:strRef>
          </c:tx>
          <c:invertIfNegative val="0"/>
          <c:cat>
            <c:strRef>
              <c:f>'8.1'!$L$10:$N$10</c:f>
              <c:strCache>
                <c:ptCount val="3"/>
                <c:pt idx="0">
                  <c:v>Červenec</c:v>
                </c:pt>
                <c:pt idx="1">
                  <c:v>Srpen</c:v>
                </c:pt>
                <c:pt idx="2">
                  <c:v>Září</c:v>
                </c:pt>
              </c:strCache>
            </c:strRef>
          </c:cat>
          <c:val>
            <c:numRef>
              <c:f>'8.1'!$L$19:$N$19</c:f>
              <c:numCache>
                <c:formatCode>#\ ##0.0</c:formatCode>
                <c:ptCount val="3"/>
                <c:pt idx="0">
                  <c:v>0</c:v>
                </c:pt>
                <c:pt idx="1">
                  <c:v>0</c:v>
                </c:pt>
                <c:pt idx="2">
                  <c:v>0</c:v>
                </c:pt>
              </c:numCache>
            </c:numRef>
          </c:val>
          <c:extLst>
            <c:ext xmlns:c16="http://schemas.microsoft.com/office/drawing/2014/chart" uri="{C3380CC4-5D6E-409C-BE32-E72D297353CC}">
              <c16:uniqueId val="{00000008-4F68-4056-87F5-072D07008275}"/>
            </c:ext>
          </c:extLst>
        </c:ser>
        <c:ser>
          <c:idx val="9"/>
          <c:order val="9"/>
          <c:tx>
            <c:strRef>
              <c:f>'8.1'!$K$20</c:f>
              <c:strCache>
                <c:ptCount val="1"/>
                <c:pt idx="0">
                  <c:v>Odpadní teplo</c:v>
                </c:pt>
              </c:strCache>
            </c:strRef>
          </c:tx>
          <c:invertIfNegative val="0"/>
          <c:cat>
            <c:strRef>
              <c:f>'8.1'!$L$10:$N$10</c:f>
              <c:strCache>
                <c:ptCount val="3"/>
                <c:pt idx="0">
                  <c:v>Červenec</c:v>
                </c:pt>
                <c:pt idx="1">
                  <c:v>Srpen</c:v>
                </c:pt>
                <c:pt idx="2">
                  <c:v>Září</c:v>
                </c:pt>
              </c:strCache>
            </c:strRef>
          </c:cat>
          <c:val>
            <c:numRef>
              <c:f>'8.1'!$L$20:$N$20</c:f>
              <c:numCache>
                <c:formatCode>#\ ##0.0</c:formatCode>
                <c:ptCount val="3"/>
                <c:pt idx="0">
                  <c:v>0</c:v>
                </c:pt>
                <c:pt idx="1">
                  <c:v>0</c:v>
                </c:pt>
                <c:pt idx="2">
                  <c:v>0</c:v>
                </c:pt>
              </c:numCache>
            </c:numRef>
          </c:val>
          <c:extLst>
            <c:ext xmlns:c16="http://schemas.microsoft.com/office/drawing/2014/chart" uri="{C3380CC4-5D6E-409C-BE32-E72D297353CC}">
              <c16:uniqueId val="{00000009-4F68-4056-87F5-072D07008275}"/>
            </c:ext>
          </c:extLst>
        </c:ser>
        <c:ser>
          <c:idx val="10"/>
          <c:order val="10"/>
          <c:tx>
            <c:strRef>
              <c:f>'8.1'!$K$21</c:f>
              <c:strCache>
                <c:ptCount val="1"/>
                <c:pt idx="0">
                  <c:v>Ostatní kapalná paliva</c:v>
                </c:pt>
              </c:strCache>
            </c:strRef>
          </c:tx>
          <c:invertIfNegative val="0"/>
          <c:cat>
            <c:strRef>
              <c:f>'8.1'!$L$10:$N$10</c:f>
              <c:strCache>
                <c:ptCount val="3"/>
                <c:pt idx="0">
                  <c:v>Červenec</c:v>
                </c:pt>
                <c:pt idx="1">
                  <c:v>Srpen</c:v>
                </c:pt>
                <c:pt idx="2">
                  <c:v>Září</c:v>
                </c:pt>
              </c:strCache>
            </c:strRef>
          </c:cat>
          <c:val>
            <c:numRef>
              <c:f>'8.1'!$L$21:$N$21</c:f>
              <c:numCache>
                <c:formatCode>#\ ##0.0</c:formatCode>
                <c:ptCount val="3"/>
                <c:pt idx="0">
                  <c:v>0</c:v>
                </c:pt>
                <c:pt idx="1">
                  <c:v>0</c:v>
                </c:pt>
                <c:pt idx="2">
                  <c:v>0</c:v>
                </c:pt>
              </c:numCache>
            </c:numRef>
          </c:val>
          <c:extLst>
            <c:ext xmlns:c16="http://schemas.microsoft.com/office/drawing/2014/chart" uri="{C3380CC4-5D6E-409C-BE32-E72D297353CC}">
              <c16:uniqueId val="{0000000A-4F68-4056-87F5-072D07008275}"/>
            </c:ext>
          </c:extLst>
        </c:ser>
        <c:ser>
          <c:idx val="11"/>
          <c:order val="11"/>
          <c:tx>
            <c:strRef>
              <c:f>'8.1'!$K$22</c:f>
              <c:strCache>
                <c:ptCount val="1"/>
                <c:pt idx="0">
                  <c:v>Ostatní pevná paliva</c:v>
                </c:pt>
              </c:strCache>
            </c:strRef>
          </c:tx>
          <c:invertIfNegative val="0"/>
          <c:cat>
            <c:strRef>
              <c:f>'8.1'!$L$10:$N$10</c:f>
              <c:strCache>
                <c:ptCount val="3"/>
                <c:pt idx="0">
                  <c:v>Červenec</c:v>
                </c:pt>
                <c:pt idx="1">
                  <c:v>Srpen</c:v>
                </c:pt>
                <c:pt idx="2">
                  <c:v>Září</c:v>
                </c:pt>
              </c:strCache>
            </c:strRef>
          </c:cat>
          <c:val>
            <c:numRef>
              <c:f>'8.1'!$L$22:$N$22</c:f>
              <c:numCache>
                <c:formatCode>#\ ##0.0</c:formatCode>
                <c:ptCount val="3"/>
                <c:pt idx="0">
                  <c:v>55830</c:v>
                </c:pt>
                <c:pt idx="1">
                  <c:v>56566</c:v>
                </c:pt>
                <c:pt idx="2">
                  <c:v>38653</c:v>
                </c:pt>
              </c:numCache>
            </c:numRef>
          </c:val>
          <c:extLst>
            <c:ext xmlns:c16="http://schemas.microsoft.com/office/drawing/2014/chart" uri="{C3380CC4-5D6E-409C-BE32-E72D297353CC}">
              <c16:uniqueId val="{0000000B-4F68-4056-87F5-072D07008275}"/>
            </c:ext>
          </c:extLst>
        </c:ser>
        <c:ser>
          <c:idx val="12"/>
          <c:order val="12"/>
          <c:tx>
            <c:strRef>
              <c:f>'8.1'!$K$23</c:f>
              <c:strCache>
                <c:ptCount val="1"/>
                <c:pt idx="0">
                  <c:v>Ostatní plyny</c:v>
                </c:pt>
              </c:strCache>
            </c:strRef>
          </c:tx>
          <c:invertIfNegative val="0"/>
          <c:cat>
            <c:strRef>
              <c:f>'8.1'!$L$10:$N$10</c:f>
              <c:strCache>
                <c:ptCount val="3"/>
                <c:pt idx="0">
                  <c:v>Červenec</c:v>
                </c:pt>
                <c:pt idx="1">
                  <c:v>Srpen</c:v>
                </c:pt>
                <c:pt idx="2">
                  <c:v>Září</c:v>
                </c:pt>
              </c:strCache>
            </c:strRef>
          </c:cat>
          <c:val>
            <c:numRef>
              <c:f>'8.1'!$L$23:$N$23</c:f>
              <c:numCache>
                <c:formatCode>#\ ##0.0</c:formatCode>
                <c:ptCount val="3"/>
                <c:pt idx="0">
                  <c:v>0</c:v>
                </c:pt>
                <c:pt idx="1">
                  <c:v>0</c:v>
                </c:pt>
                <c:pt idx="2">
                  <c:v>0</c:v>
                </c:pt>
              </c:numCache>
            </c:numRef>
          </c:val>
          <c:extLst>
            <c:ext xmlns:c16="http://schemas.microsoft.com/office/drawing/2014/chart" uri="{C3380CC4-5D6E-409C-BE32-E72D297353CC}">
              <c16:uniqueId val="{0000000C-4F68-4056-87F5-072D07008275}"/>
            </c:ext>
          </c:extLst>
        </c:ser>
        <c:ser>
          <c:idx val="13"/>
          <c:order val="13"/>
          <c:tx>
            <c:strRef>
              <c:f>'8.1'!$K$24</c:f>
              <c:strCache>
                <c:ptCount val="1"/>
                <c:pt idx="0">
                  <c:v>Ostatní</c:v>
                </c:pt>
              </c:strCache>
            </c:strRef>
          </c:tx>
          <c:invertIfNegative val="0"/>
          <c:cat>
            <c:strRef>
              <c:f>'8.1'!$L$10:$N$10</c:f>
              <c:strCache>
                <c:ptCount val="3"/>
                <c:pt idx="0">
                  <c:v>Červenec</c:v>
                </c:pt>
                <c:pt idx="1">
                  <c:v>Srpen</c:v>
                </c:pt>
                <c:pt idx="2">
                  <c:v>Září</c:v>
                </c:pt>
              </c:strCache>
            </c:strRef>
          </c:cat>
          <c:val>
            <c:numRef>
              <c:f>'8.1'!$L$24:$N$24</c:f>
              <c:numCache>
                <c:formatCode>#\ ##0.0</c:formatCode>
                <c:ptCount val="3"/>
                <c:pt idx="0">
                  <c:v>0</c:v>
                </c:pt>
                <c:pt idx="1">
                  <c:v>0</c:v>
                </c:pt>
                <c:pt idx="2">
                  <c:v>0</c:v>
                </c:pt>
              </c:numCache>
            </c:numRef>
          </c:val>
          <c:extLst>
            <c:ext xmlns:c16="http://schemas.microsoft.com/office/drawing/2014/chart" uri="{C3380CC4-5D6E-409C-BE32-E72D297353CC}">
              <c16:uniqueId val="{0000000D-4F68-4056-87F5-072D07008275}"/>
            </c:ext>
          </c:extLst>
        </c:ser>
        <c:ser>
          <c:idx val="14"/>
          <c:order val="14"/>
          <c:tx>
            <c:strRef>
              <c:f>'8.1'!$K$25</c:f>
              <c:strCache>
                <c:ptCount val="1"/>
                <c:pt idx="0">
                  <c:v>Topné oleje</c:v>
                </c:pt>
              </c:strCache>
            </c:strRef>
          </c:tx>
          <c:invertIfNegative val="0"/>
          <c:cat>
            <c:strRef>
              <c:f>'8.1'!$L$10:$N$10</c:f>
              <c:strCache>
                <c:ptCount val="3"/>
                <c:pt idx="0">
                  <c:v>Červenec</c:v>
                </c:pt>
                <c:pt idx="1">
                  <c:v>Srpen</c:v>
                </c:pt>
                <c:pt idx="2">
                  <c:v>Září</c:v>
                </c:pt>
              </c:strCache>
            </c:strRef>
          </c:cat>
          <c:val>
            <c:numRef>
              <c:f>'8.1'!$L$25:$N$25</c:f>
              <c:numCache>
                <c:formatCode>#\ ##0.0</c:formatCode>
                <c:ptCount val="3"/>
                <c:pt idx="0">
                  <c:v>2011</c:v>
                </c:pt>
                <c:pt idx="1">
                  <c:v>482</c:v>
                </c:pt>
                <c:pt idx="2">
                  <c:v>0</c:v>
                </c:pt>
              </c:numCache>
            </c:numRef>
          </c:val>
          <c:extLst>
            <c:ext xmlns:c16="http://schemas.microsoft.com/office/drawing/2014/chart" uri="{C3380CC4-5D6E-409C-BE32-E72D297353CC}">
              <c16:uniqueId val="{0000000E-4F68-4056-87F5-072D07008275}"/>
            </c:ext>
          </c:extLst>
        </c:ser>
        <c:ser>
          <c:idx val="15"/>
          <c:order val="15"/>
          <c:tx>
            <c:strRef>
              <c:f>'8.1'!$K$26</c:f>
              <c:strCache>
                <c:ptCount val="1"/>
                <c:pt idx="0">
                  <c:v>Zemní plyn</c:v>
                </c:pt>
              </c:strCache>
            </c:strRef>
          </c:tx>
          <c:spPr>
            <a:solidFill>
              <a:srgbClr val="EBE600"/>
            </a:solidFill>
          </c:spPr>
          <c:invertIfNegative val="0"/>
          <c:cat>
            <c:strRef>
              <c:f>'8.1'!$L$10:$N$10</c:f>
              <c:strCache>
                <c:ptCount val="3"/>
                <c:pt idx="0">
                  <c:v>Červenec</c:v>
                </c:pt>
                <c:pt idx="1">
                  <c:v>Srpen</c:v>
                </c:pt>
                <c:pt idx="2">
                  <c:v>Září</c:v>
                </c:pt>
              </c:strCache>
            </c:strRef>
          </c:cat>
          <c:val>
            <c:numRef>
              <c:f>'8.1'!$L$26:$N$26</c:f>
              <c:numCache>
                <c:formatCode>#\ ##0.0</c:formatCode>
                <c:ptCount val="3"/>
                <c:pt idx="0">
                  <c:v>146362.06900000002</c:v>
                </c:pt>
                <c:pt idx="1">
                  <c:v>97261.635999999999</c:v>
                </c:pt>
                <c:pt idx="2">
                  <c:v>111529.33700000001</c:v>
                </c:pt>
              </c:numCache>
            </c:numRef>
          </c:val>
          <c:extLst>
            <c:ext xmlns:c16="http://schemas.microsoft.com/office/drawing/2014/chart" uri="{C3380CC4-5D6E-409C-BE32-E72D297353CC}">
              <c16:uniqueId val="{0000000F-4F68-4056-87F5-072D07008275}"/>
            </c:ext>
          </c:extLst>
        </c:ser>
        <c:dLbls>
          <c:showLegendKey val="0"/>
          <c:showVal val="0"/>
          <c:showCatName val="0"/>
          <c:showSerName val="0"/>
          <c:showPercent val="0"/>
          <c:showBubbleSize val="0"/>
        </c:dLbls>
        <c:gapWidth val="150"/>
        <c:overlap val="100"/>
        <c:axId val="142283136"/>
        <c:axId val="142284672"/>
      </c:barChart>
      <c:catAx>
        <c:axId val="142283136"/>
        <c:scaling>
          <c:orientation val="minMax"/>
        </c:scaling>
        <c:delete val="0"/>
        <c:axPos val="b"/>
        <c:numFmt formatCode="General" sourceLinked="1"/>
        <c:majorTickMark val="none"/>
        <c:minorTickMark val="none"/>
        <c:tickLblPos val="nextTo"/>
        <c:txPr>
          <a:bodyPr/>
          <a:lstStyle/>
          <a:p>
            <a:pPr>
              <a:defRPr sz="900"/>
            </a:pPr>
            <a:endParaRPr lang="cs-CZ"/>
          </a:p>
        </c:txPr>
        <c:crossAx val="142284672"/>
        <c:crosses val="autoZero"/>
        <c:auto val="1"/>
        <c:lblAlgn val="ctr"/>
        <c:lblOffset val="100"/>
        <c:noMultiLvlLbl val="0"/>
      </c:catAx>
      <c:valAx>
        <c:axId val="142284672"/>
        <c:scaling>
          <c:orientation val="minMax"/>
          <c:max val="5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2283136"/>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B4A3-4D3F-A085-295186206179}"/>
              </c:ext>
            </c:extLst>
          </c:dPt>
          <c:cat>
            <c:numRef>
              <c:f>'8.1'!$O$29:$O$36</c:f>
              <c:numCache>
                <c:formatCode>#\ ##0.0</c:formatCode>
                <c:ptCount val="8"/>
              </c:numCache>
            </c:numRef>
          </c:cat>
          <c:val>
            <c:numRef>
              <c:f>'8.1'!$J$29:$J$36</c:f>
              <c:numCache>
                <c:formatCode>0.0</c:formatCode>
                <c:ptCount val="8"/>
              </c:numCache>
            </c:numRef>
          </c:val>
          <c:extLst>
            <c:ext xmlns:c16="http://schemas.microsoft.com/office/drawing/2014/chart" uri="{C3380CC4-5D6E-409C-BE32-E72D297353CC}">
              <c16:uniqueId val="{00000001-B4A3-4D3F-A085-295186206179}"/>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3BD5-41E0-919C-AE1FC9F43374}"/>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3BD5-41E0-919C-AE1FC9F43374}"/>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3BD5-41E0-919C-AE1FC9F43374}"/>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3BD5-41E0-919C-AE1FC9F43374}"/>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3BD5-41E0-919C-AE1FC9F43374}"/>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3BD5-41E0-919C-AE1FC9F43374}"/>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3BD5-41E0-919C-AE1FC9F43374}"/>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3BD5-41E0-919C-AE1FC9F43374}"/>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3BD5-41E0-919C-AE1FC9F43374}"/>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3BD5-41E0-919C-AE1FC9F43374}"/>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3BD5-41E0-919C-AE1FC9F43374}"/>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3BD5-41E0-919C-AE1FC9F43374}"/>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3BD5-41E0-919C-AE1FC9F43374}"/>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3BD5-41E0-919C-AE1FC9F43374}"/>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3BD5-41E0-919C-AE1FC9F43374}"/>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3BD5-41E0-919C-AE1FC9F43374}"/>
            </c:ext>
          </c:extLst>
        </c:ser>
        <c:dLbls>
          <c:showLegendKey val="0"/>
          <c:showVal val="0"/>
          <c:showCatName val="0"/>
          <c:showSerName val="0"/>
          <c:showPercent val="0"/>
          <c:showBubbleSize val="0"/>
        </c:dLbls>
        <c:gapWidth val="150"/>
        <c:axId val="173692032"/>
        <c:axId val="173693568"/>
      </c:barChart>
      <c:catAx>
        <c:axId val="173692032"/>
        <c:scaling>
          <c:orientation val="minMax"/>
        </c:scaling>
        <c:delete val="1"/>
        <c:axPos val="b"/>
        <c:numFmt formatCode="General" sourceLinked="1"/>
        <c:majorTickMark val="out"/>
        <c:minorTickMark val="none"/>
        <c:tickLblPos val="nextTo"/>
        <c:crossAx val="173693568"/>
        <c:crosses val="autoZero"/>
        <c:auto val="1"/>
        <c:lblAlgn val="ctr"/>
        <c:lblOffset val="100"/>
        <c:noMultiLvlLbl val="0"/>
      </c:catAx>
      <c:valAx>
        <c:axId val="173693568"/>
        <c:scaling>
          <c:orientation val="minMax"/>
        </c:scaling>
        <c:delete val="1"/>
        <c:axPos val="l"/>
        <c:numFmt formatCode="0.0%" sourceLinked="1"/>
        <c:majorTickMark val="out"/>
        <c:minorTickMark val="none"/>
        <c:tickLblPos val="nextTo"/>
        <c:crossAx val="1736920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4951-40F8-8573-9051569B6116}"/>
              </c:ext>
            </c:extLst>
          </c:dPt>
          <c:dPt>
            <c:idx val="1"/>
            <c:bubble3D val="0"/>
            <c:spPr>
              <a:solidFill>
                <a:srgbClr val="EEECE1">
                  <a:lumMod val="50000"/>
                </a:srgbClr>
              </a:solidFill>
            </c:spPr>
            <c:extLst>
              <c:ext xmlns:c16="http://schemas.microsoft.com/office/drawing/2014/chart" uri="{C3380CC4-5D6E-409C-BE32-E72D297353CC}">
                <c16:uniqueId val="{00000003-4951-40F8-8573-9051569B6116}"/>
              </c:ext>
            </c:extLst>
          </c:dPt>
          <c:dPt>
            <c:idx val="2"/>
            <c:bubble3D val="0"/>
            <c:spPr>
              <a:solidFill>
                <a:sysClr val="windowText" lastClr="000000"/>
              </a:solidFill>
            </c:spPr>
            <c:extLst>
              <c:ext xmlns:c16="http://schemas.microsoft.com/office/drawing/2014/chart" uri="{C3380CC4-5D6E-409C-BE32-E72D297353CC}">
                <c16:uniqueId val="{00000005-4951-40F8-8573-9051569B6116}"/>
              </c:ext>
            </c:extLst>
          </c:dPt>
          <c:dPt>
            <c:idx val="5"/>
            <c:bubble3D val="0"/>
            <c:extLst>
              <c:ext xmlns:c16="http://schemas.microsoft.com/office/drawing/2014/chart" uri="{C3380CC4-5D6E-409C-BE32-E72D297353CC}">
                <c16:uniqueId val="{00000006-4951-40F8-8573-9051569B6116}"/>
              </c:ext>
            </c:extLst>
          </c:dPt>
          <c:dPt>
            <c:idx val="6"/>
            <c:bubble3D val="0"/>
            <c:spPr>
              <a:solidFill>
                <a:srgbClr val="6E4932"/>
              </a:solidFill>
            </c:spPr>
            <c:extLst>
              <c:ext xmlns:c16="http://schemas.microsoft.com/office/drawing/2014/chart" uri="{C3380CC4-5D6E-409C-BE32-E72D297353CC}">
                <c16:uniqueId val="{00000008-4951-40F8-8573-9051569B6116}"/>
              </c:ext>
            </c:extLst>
          </c:dPt>
          <c:dPt>
            <c:idx val="7"/>
            <c:bubble3D val="0"/>
            <c:extLst>
              <c:ext xmlns:c16="http://schemas.microsoft.com/office/drawing/2014/chart" uri="{C3380CC4-5D6E-409C-BE32-E72D297353CC}">
                <c16:uniqueId val="{00000009-4951-40F8-8573-9051569B6116}"/>
              </c:ext>
            </c:extLst>
          </c:dPt>
          <c:dPt>
            <c:idx val="15"/>
            <c:bubble3D val="0"/>
            <c:spPr>
              <a:solidFill>
                <a:srgbClr val="EBE600"/>
              </a:solidFill>
            </c:spPr>
            <c:extLst>
              <c:ext xmlns:c16="http://schemas.microsoft.com/office/drawing/2014/chart" uri="{C3380CC4-5D6E-409C-BE32-E72D297353CC}">
                <c16:uniqueId val="{0000000B-4951-40F8-8573-9051569B6116}"/>
              </c:ext>
            </c:extLst>
          </c:dPt>
          <c:cat>
            <c:numRef>
              <c:f>'8.2'!$O$10:$O$25</c:f>
              <c:numCache>
                <c:formatCode>0.0%</c:formatCode>
                <c:ptCount val="16"/>
              </c:numCache>
            </c:numRef>
          </c:cat>
          <c:val>
            <c:numRef>
              <c:f>'8.2'!$J$10:$J$25</c:f>
              <c:numCache>
                <c:formatCode>0.0</c:formatCode>
                <c:ptCount val="16"/>
              </c:numCache>
            </c:numRef>
          </c:val>
          <c:extLst>
            <c:ext xmlns:c16="http://schemas.microsoft.com/office/drawing/2014/chart" uri="{C3380CC4-5D6E-409C-BE32-E72D297353CC}">
              <c16:uniqueId val="{0000000C-4951-40F8-8573-9051569B6116}"/>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335168195718655"/>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'8.2'!$K$27</c:f>
              <c:strCache>
                <c:ptCount val="1"/>
                <c:pt idx="0">
                  <c:v>Průmysl</c:v>
                </c:pt>
              </c:strCache>
            </c:strRef>
          </c:tx>
          <c:invertIfNegative val="0"/>
          <c:cat>
            <c:strRef>
              <c:f>'8.2'!$L$26:$N$26</c:f>
              <c:strCache>
                <c:ptCount val="3"/>
                <c:pt idx="0">
                  <c:v>Červenec</c:v>
                </c:pt>
                <c:pt idx="1">
                  <c:v>Srpen</c:v>
                </c:pt>
                <c:pt idx="2">
                  <c:v>Září</c:v>
                </c:pt>
              </c:strCache>
            </c:strRef>
          </c:cat>
          <c:val>
            <c:numRef>
              <c:f>'8.2'!$L$27:$N$27</c:f>
              <c:numCache>
                <c:formatCode>#\ ##0.0</c:formatCode>
                <c:ptCount val="3"/>
                <c:pt idx="0">
                  <c:v>43758.733</c:v>
                </c:pt>
                <c:pt idx="1">
                  <c:v>47297.185999999987</c:v>
                </c:pt>
                <c:pt idx="2">
                  <c:v>48207.912999999993</c:v>
                </c:pt>
              </c:numCache>
            </c:numRef>
          </c:val>
          <c:extLst>
            <c:ext xmlns:c16="http://schemas.microsoft.com/office/drawing/2014/chart" uri="{C3380CC4-5D6E-409C-BE32-E72D297353CC}">
              <c16:uniqueId val="{00000000-FF4C-49A6-9BD4-2463D4F20E24}"/>
            </c:ext>
          </c:extLst>
        </c:ser>
        <c:ser>
          <c:idx val="1"/>
          <c:order val="1"/>
          <c:tx>
            <c:strRef>
              <c:f>'8.2'!$K$28</c:f>
              <c:strCache>
                <c:ptCount val="1"/>
                <c:pt idx="0">
                  <c:v>Energetika</c:v>
                </c:pt>
              </c:strCache>
            </c:strRef>
          </c:tx>
          <c:invertIfNegative val="0"/>
          <c:cat>
            <c:strRef>
              <c:f>'8.2'!$L$26:$N$26</c:f>
              <c:strCache>
                <c:ptCount val="3"/>
                <c:pt idx="0">
                  <c:v>Červenec</c:v>
                </c:pt>
                <c:pt idx="1">
                  <c:v>Srpen</c:v>
                </c:pt>
                <c:pt idx="2">
                  <c:v>Září</c:v>
                </c:pt>
              </c:strCache>
            </c:strRef>
          </c:cat>
          <c:val>
            <c:numRef>
              <c:f>'8.2'!$L$28:$N$28</c:f>
              <c:numCache>
                <c:formatCode>#\ ##0.0</c:formatCode>
                <c:ptCount val="3"/>
                <c:pt idx="0">
                  <c:v>290.39</c:v>
                </c:pt>
                <c:pt idx="1">
                  <c:v>313.26</c:v>
                </c:pt>
                <c:pt idx="2">
                  <c:v>1368.643</c:v>
                </c:pt>
              </c:numCache>
            </c:numRef>
          </c:val>
          <c:extLst>
            <c:ext xmlns:c16="http://schemas.microsoft.com/office/drawing/2014/chart" uri="{C3380CC4-5D6E-409C-BE32-E72D297353CC}">
              <c16:uniqueId val="{00000001-FF4C-49A6-9BD4-2463D4F20E24}"/>
            </c:ext>
          </c:extLst>
        </c:ser>
        <c:ser>
          <c:idx val="2"/>
          <c:order val="2"/>
          <c:tx>
            <c:strRef>
              <c:f>'8.2'!$K$29</c:f>
              <c:strCache>
                <c:ptCount val="1"/>
                <c:pt idx="0">
                  <c:v>Doprava</c:v>
                </c:pt>
              </c:strCache>
            </c:strRef>
          </c:tx>
          <c:invertIfNegative val="0"/>
          <c:cat>
            <c:strRef>
              <c:f>'8.2'!$L$26:$N$26</c:f>
              <c:strCache>
                <c:ptCount val="3"/>
                <c:pt idx="0">
                  <c:v>Červenec</c:v>
                </c:pt>
                <c:pt idx="1">
                  <c:v>Srpen</c:v>
                </c:pt>
                <c:pt idx="2">
                  <c:v>Září</c:v>
                </c:pt>
              </c:strCache>
            </c:strRef>
          </c:cat>
          <c:val>
            <c:numRef>
              <c:f>'8.2'!$L$29:$N$29</c:f>
              <c:numCache>
                <c:formatCode>#\ ##0.0</c:formatCode>
                <c:ptCount val="3"/>
                <c:pt idx="0">
                  <c:v>147.59</c:v>
                </c:pt>
                <c:pt idx="1">
                  <c:v>201.82999999999998</c:v>
                </c:pt>
                <c:pt idx="2">
                  <c:v>559.82799999999997</c:v>
                </c:pt>
              </c:numCache>
            </c:numRef>
          </c:val>
          <c:extLst>
            <c:ext xmlns:c16="http://schemas.microsoft.com/office/drawing/2014/chart" uri="{C3380CC4-5D6E-409C-BE32-E72D297353CC}">
              <c16:uniqueId val="{00000002-FF4C-49A6-9BD4-2463D4F20E24}"/>
            </c:ext>
          </c:extLst>
        </c:ser>
        <c:ser>
          <c:idx val="3"/>
          <c:order val="3"/>
          <c:tx>
            <c:strRef>
              <c:f>'8.2'!$K$30</c:f>
              <c:strCache>
                <c:ptCount val="1"/>
                <c:pt idx="0">
                  <c:v>Stavebnictví</c:v>
                </c:pt>
              </c:strCache>
            </c:strRef>
          </c:tx>
          <c:invertIfNegative val="0"/>
          <c:cat>
            <c:strRef>
              <c:f>'8.2'!$L$26:$N$26</c:f>
              <c:strCache>
                <c:ptCount val="3"/>
                <c:pt idx="0">
                  <c:v>Červenec</c:v>
                </c:pt>
                <c:pt idx="1">
                  <c:v>Srpen</c:v>
                </c:pt>
                <c:pt idx="2">
                  <c:v>Září</c:v>
                </c:pt>
              </c:strCache>
            </c:strRef>
          </c:cat>
          <c:val>
            <c:numRef>
              <c:f>'8.2'!$L$30:$N$30</c:f>
              <c:numCache>
                <c:formatCode>#\ ##0.0</c:formatCode>
                <c:ptCount val="3"/>
                <c:pt idx="0">
                  <c:v>119.04100000000001</c:v>
                </c:pt>
                <c:pt idx="1">
                  <c:v>132.76999999999998</c:v>
                </c:pt>
                <c:pt idx="2">
                  <c:v>154.749</c:v>
                </c:pt>
              </c:numCache>
            </c:numRef>
          </c:val>
          <c:extLst>
            <c:ext xmlns:c16="http://schemas.microsoft.com/office/drawing/2014/chart" uri="{C3380CC4-5D6E-409C-BE32-E72D297353CC}">
              <c16:uniqueId val="{00000003-FF4C-49A6-9BD4-2463D4F20E24}"/>
            </c:ext>
          </c:extLst>
        </c:ser>
        <c:ser>
          <c:idx val="4"/>
          <c:order val="4"/>
          <c:tx>
            <c:strRef>
              <c:f>'8.2'!$K$31</c:f>
              <c:strCache>
                <c:ptCount val="1"/>
                <c:pt idx="0">
                  <c:v>Zemědělství a lesnictví</c:v>
                </c:pt>
              </c:strCache>
            </c:strRef>
          </c:tx>
          <c:invertIfNegative val="0"/>
          <c:cat>
            <c:strRef>
              <c:f>'8.2'!$L$26:$N$26</c:f>
              <c:strCache>
                <c:ptCount val="3"/>
                <c:pt idx="0">
                  <c:v>Červenec</c:v>
                </c:pt>
                <c:pt idx="1">
                  <c:v>Srpen</c:v>
                </c:pt>
                <c:pt idx="2">
                  <c:v>Září</c:v>
                </c:pt>
              </c:strCache>
            </c:strRef>
          </c:cat>
          <c:val>
            <c:numRef>
              <c:f>'8.2'!$L$31:$N$31</c:f>
              <c:numCache>
                <c:formatCode>#\ ##0.0</c:formatCode>
                <c:ptCount val="3"/>
                <c:pt idx="0">
                  <c:v>797.93000000000006</c:v>
                </c:pt>
                <c:pt idx="1">
                  <c:v>602.51</c:v>
                </c:pt>
                <c:pt idx="2">
                  <c:v>888.30299999999988</c:v>
                </c:pt>
              </c:numCache>
            </c:numRef>
          </c:val>
          <c:extLst>
            <c:ext xmlns:c16="http://schemas.microsoft.com/office/drawing/2014/chart" uri="{C3380CC4-5D6E-409C-BE32-E72D297353CC}">
              <c16:uniqueId val="{00000004-FF4C-49A6-9BD4-2463D4F20E24}"/>
            </c:ext>
          </c:extLst>
        </c:ser>
        <c:ser>
          <c:idx val="5"/>
          <c:order val="5"/>
          <c:tx>
            <c:strRef>
              <c:f>'8.2'!$K$32</c:f>
              <c:strCache>
                <c:ptCount val="1"/>
                <c:pt idx="0">
                  <c:v>Domácnosti</c:v>
                </c:pt>
              </c:strCache>
            </c:strRef>
          </c:tx>
          <c:invertIfNegative val="0"/>
          <c:cat>
            <c:strRef>
              <c:f>'8.2'!$L$26:$N$26</c:f>
              <c:strCache>
                <c:ptCount val="3"/>
                <c:pt idx="0">
                  <c:v>Červenec</c:v>
                </c:pt>
                <c:pt idx="1">
                  <c:v>Srpen</c:v>
                </c:pt>
                <c:pt idx="2">
                  <c:v>Září</c:v>
                </c:pt>
              </c:strCache>
            </c:strRef>
          </c:cat>
          <c:val>
            <c:numRef>
              <c:f>'8.2'!$L$32:$N$32</c:f>
              <c:numCache>
                <c:formatCode>#\ ##0.0</c:formatCode>
                <c:ptCount val="3"/>
                <c:pt idx="0">
                  <c:v>45072.161</c:v>
                </c:pt>
                <c:pt idx="1">
                  <c:v>48012.743999999999</c:v>
                </c:pt>
                <c:pt idx="2">
                  <c:v>75747.032000000007</c:v>
                </c:pt>
              </c:numCache>
            </c:numRef>
          </c:val>
          <c:extLst>
            <c:ext xmlns:c16="http://schemas.microsoft.com/office/drawing/2014/chart" uri="{C3380CC4-5D6E-409C-BE32-E72D297353CC}">
              <c16:uniqueId val="{00000005-FF4C-49A6-9BD4-2463D4F20E24}"/>
            </c:ext>
          </c:extLst>
        </c:ser>
        <c:ser>
          <c:idx val="6"/>
          <c:order val="6"/>
          <c:tx>
            <c:strRef>
              <c:f>'8.2'!$K$33</c:f>
              <c:strCache>
                <c:ptCount val="1"/>
                <c:pt idx="0">
                  <c:v>Obchod, služby, školství, zdravotnictví</c:v>
                </c:pt>
              </c:strCache>
            </c:strRef>
          </c:tx>
          <c:invertIfNegative val="0"/>
          <c:cat>
            <c:strRef>
              <c:f>'8.2'!$L$26:$N$26</c:f>
              <c:strCache>
                <c:ptCount val="3"/>
                <c:pt idx="0">
                  <c:v>Červenec</c:v>
                </c:pt>
                <c:pt idx="1">
                  <c:v>Srpen</c:v>
                </c:pt>
                <c:pt idx="2">
                  <c:v>Září</c:v>
                </c:pt>
              </c:strCache>
            </c:strRef>
          </c:cat>
          <c:val>
            <c:numRef>
              <c:f>'8.2'!$L$33:$N$33</c:f>
              <c:numCache>
                <c:formatCode>#\ ##0.0</c:formatCode>
                <c:ptCount val="3"/>
                <c:pt idx="0">
                  <c:v>53672.606999999996</c:v>
                </c:pt>
                <c:pt idx="1">
                  <c:v>57490.291999999994</c:v>
                </c:pt>
                <c:pt idx="2">
                  <c:v>47580.924000000006</c:v>
                </c:pt>
              </c:numCache>
            </c:numRef>
          </c:val>
          <c:extLst>
            <c:ext xmlns:c16="http://schemas.microsoft.com/office/drawing/2014/chart" uri="{C3380CC4-5D6E-409C-BE32-E72D297353CC}">
              <c16:uniqueId val="{00000006-FF4C-49A6-9BD4-2463D4F20E24}"/>
            </c:ext>
          </c:extLst>
        </c:ser>
        <c:ser>
          <c:idx val="7"/>
          <c:order val="7"/>
          <c:tx>
            <c:strRef>
              <c:f>'8.2'!$K$34</c:f>
              <c:strCache>
                <c:ptCount val="1"/>
                <c:pt idx="0">
                  <c:v>Ostatní</c:v>
                </c:pt>
              </c:strCache>
            </c:strRef>
          </c:tx>
          <c:invertIfNegative val="0"/>
          <c:cat>
            <c:strRef>
              <c:f>'8.2'!$L$26:$N$26</c:f>
              <c:strCache>
                <c:ptCount val="3"/>
                <c:pt idx="0">
                  <c:v>Červenec</c:v>
                </c:pt>
                <c:pt idx="1">
                  <c:v>Srpen</c:v>
                </c:pt>
                <c:pt idx="2">
                  <c:v>Září</c:v>
                </c:pt>
              </c:strCache>
            </c:strRef>
          </c:cat>
          <c:val>
            <c:numRef>
              <c:f>'8.2'!$L$34:$N$34</c:f>
              <c:numCache>
                <c:formatCode>#\ ##0.0</c:formatCode>
                <c:ptCount val="3"/>
                <c:pt idx="0">
                  <c:v>2456.6820000000002</c:v>
                </c:pt>
                <c:pt idx="1">
                  <c:v>2738.0780000000004</c:v>
                </c:pt>
                <c:pt idx="2">
                  <c:v>3337.6630000000005</c:v>
                </c:pt>
              </c:numCache>
            </c:numRef>
          </c:val>
          <c:extLst>
            <c:ext xmlns:c16="http://schemas.microsoft.com/office/drawing/2014/chart" uri="{C3380CC4-5D6E-409C-BE32-E72D297353CC}">
              <c16:uniqueId val="{00000007-FF4C-49A6-9BD4-2463D4F20E24}"/>
            </c:ext>
          </c:extLst>
        </c:ser>
        <c:dLbls>
          <c:showLegendKey val="0"/>
          <c:showVal val="0"/>
          <c:showCatName val="0"/>
          <c:showSerName val="0"/>
          <c:showPercent val="0"/>
          <c:showBubbleSize val="0"/>
        </c:dLbls>
        <c:gapWidth val="150"/>
        <c:overlap val="100"/>
        <c:axId val="142935168"/>
        <c:axId val="142936704"/>
      </c:barChart>
      <c:catAx>
        <c:axId val="142935168"/>
        <c:scaling>
          <c:orientation val="minMax"/>
        </c:scaling>
        <c:delete val="0"/>
        <c:axPos val="b"/>
        <c:numFmt formatCode="General" sourceLinked="1"/>
        <c:majorTickMark val="none"/>
        <c:minorTickMark val="none"/>
        <c:tickLblPos val="nextTo"/>
        <c:txPr>
          <a:bodyPr/>
          <a:lstStyle/>
          <a:p>
            <a:pPr>
              <a:defRPr sz="900"/>
            </a:pPr>
            <a:endParaRPr lang="cs-CZ"/>
          </a:p>
        </c:txPr>
        <c:crossAx val="142936704"/>
        <c:crosses val="autoZero"/>
        <c:auto val="1"/>
        <c:lblAlgn val="ctr"/>
        <c:lblOffset val="100"/>
        <c:noMultiLvlLbl val="0"/>
      </c:catAx>
      <c:valAx>
        <c:axId val="1429367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293516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'8.2'!$L$39</c:f>
              <c:strCache>
                <c:ptCount val="1"/>
                <c:pt idx="0">
                  <c:v>Instalovaný výkon</c:v>
                </c:pt>
              </c:strCache>
            </c:strRef>
          </c:tx>
          <c:invertIfNegative val="0"/>
          <c:val>
            <c:numRef>
              <c:f>'8.2'!$M$39</c:f>
              <c:numCache>
                <c:formatCode>0.0%</c:formatCode>
                <c:ptCount val="1"/>
                <c:pt idx="0">
                  <c:v>5.6105668892557969E-2</c:v>
                </c:pt>
              </c:numCache>
            </c:numRef>
          </c:val>
          <c:extLst>
            <c:ext xmlns:c16="http://schemas.microsoft.com/office/drawing/2014/chart" uri="{C3380CC4-5D6E-409C-BE32-E72D297353CC}">
              <c16:uniqueId val="{00000000-634E-4787-8153-5502D9508DDF}"/>
            </c:ext>
          </c:extLst>
        </c:ser>
        <c:ser>
          <c:idx val="1"/>
          <c:order val="1"/>
          <c:tx>
            <c:strRef>
              <c:f>'8.2'!$L$40</c:f>
              <c:strCache>
                <c:ptCount val="1"/>
                <c:pt idx="0">
                  <c:v>Výroba tepla brutto</c:v>
                </c:pt>
              </c:strCache>
            </c:strRef>
          </c:tx>
          <c:invertIfNegative val="0"/>
          <c:val>
            <c:numRef>
              <c:f>'8.2'!$M$40</c:f>
              <c:numCache>
                <c:formatCode>0.0%</c:formatCode>
                <c:ptCount val="1"/>
                <c:pt idx="0">
                  <c:v>4.148518519324406E-2</c:v>
                </c:pt>
              </c:numCache>
            </c:numRef>
          </c:val>
          <c:extLst>
            <c:ext xmlns:c16="http://schemas.microsoft.com/office/drawing/2014/chart" uri="{C3380CC4-5D6E-409C-BE32-E72D297353CC}">
              <c16:uniqueId val="{00000001-634E-4787-8153-5502D9508DDF}"/>
            </c:ext>
          </c:extLst>
        </c:ser>
        <c:ser>
          <c:idx val="2"/>
          <c:order val="2"/>
          <c:tx>
            <c:strRef>
              <c:f>'8.2'!$L$41</c:f>
              <c:strCache>
                <c:ptCount val="1"/>
                <c:pt idx="0">
                  <c:v>Dodávky tepla</c:v>
                </c:pt>
              </c:strCache>
            </c:strRef>
          </c:tx>
          <c:invertIfNegative val="0"/>
          <c:val>
            <c:numRef>
              <c:f>'8.2'!$M$41</c:f>
              <c:numCache>
                <c:formatCode>0.0%</c:formatCode>
                <c:ptCount val="1"/>
                <c:pt idx="0">
                  <c:v>5.4055275761369946E-2</c:v>
                </c:pt>
              </c:numCache>
            </c:numRef>
          </c:val>
          <c:extLst>
            <c:ext xmlns:c16="http://schemas.microsoft.com/office/drawing/2014/chart" uri="{C3380CC4-5D6E-409C-BE32-E72D297353CC}">
              <c16:uniqueId val="{00000002-634E-4787-8153-5502D9508DDF}"/>
            </c:ext>
          </c:extLst>
        </c:ser>
        <c:dLbls>
          <c:showLegendKey val="0"/>
          <c:showVal val="0"/>
          <c:showCatName val="0"/>
          <c:showSerName val="0"/>
          <c:showPercent val="0"/>
          <c:showBubbleSize val="0"/>
        </c:dLbls>
        <c:gapWidth val="150"/>
        <c:axId val="142963840"/>
        <c:axId val="142965376"/>
      </c:barChart>
      <c:catAx>
        <c:axId val="142963840"/>
        <c:scaling>
          <c:orientation val="maxMin"/>
        </c:scaling>
        <c:delete val="0"/>
        <c:axPos val="l"/>
        <c:numFmt formatCode="General" sourceLinked="1"/>
        <c:majorTickMark val="none"/>
        <c:minorTickMark val="none"/>
        <c:tickLblPos val="none"/>
        <c:crossAx val="142965376"/>
        <c:crosses val="autoZero"/>
        <c:auto val="1"/>
        <c:lblAlgn val="ctr"/>
        <c:lblOffset val="100"/>
        <c:noMultiLvlLbl val="0"/>
      </c:catAx>
      <c:valAx>
        <c:axId val="14296537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4296384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476395939086295"/>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'8.2'!$K$10</c:f>
              <c:strCache>
                <c:ptCount val="1"/>
                <c:pt idx="0">
                  <c:v>Biomasa</c:v>
                </c:pt>
              </c:strCache>
            </c:strRef>
          </c:tx>
          <c:spPr>
            <a:solidFill>
              <a:schemeClr val="accent3">
                <a:lumMod val="75000"/>
              </a:schemeClr>
            </a:solidFill>
          </c:spPr>
          <c:invertIfNegative val="0"/>
          <c:cat>
            <c:strRef>
              <c:f>'8.2'!$L$9:$N$9</c:f>
              <c:strCache>
                <c:ptCount val="3"/>
                <c:pt idx="0">
                  <c:v>Červenec</c:v>
                </c:pt>
                <c:pt idx="1">
                  <c:v>Srpen</c:v>
                </c:pt>
                <c:pt idx="2">
                  <c:v>Září</c:v>
                </c:pt>
              </c:strCache>
            </c:strRef>
          </c:cat>
          <c:val>
            <c:numRef>
              <c:f>'8.2'!$L$10:$N$10</c:f>
              <c:numCache>
                <c:formatCode>#\ ##0.0</c:formatCode>
                <c:ptCount val="3"/>
                <c:pt idx="0">
                  <c:v>65970.301999999996</c:v>
                </c:pt>
                <c:pt idx="1">
                  <c:v>68075.875</c:v>
                </c:pt>
                <c:pt idx="2">
                  <c:v>57989.450999999994</c:v>
                </c:pt>
              </c:numCache>
            </c:numRef>
          </c:val>
          <c:extLst>
            <c:ext xmlns:c16="http://schemas.microsoft.com/office/drawing/2014/chart" uri="{C3380CC4-5D6E-409C-BE32-E72D297353CC}">
              <c16:uniqueId val="{00000000-D035-4DCD-B5FB-7E4A55D0F511}"/>
            </c:ext>
          </c:extLst>
        </c:ser>
        <c:ser>
          <c:idx val="1"/>
          <c:order val="1"/>
          <c:tx>
            <c:strRef>
              <c:f>'8.2'!$K$11</c:f>
              <c:strCache>
                <c:ptCount val="1"/>
                <c:pt idx="0">
                  <c:v>Bioplyn</c:v>
                </c:pt>
              </c:strCache>
            </c:strRef>
          </c:tx>
          <c:spPr>
            <a:solidFill>
              <a:schemeClr val="bg2">
                <a:lumMod val="50000"/>
              </a:schemeClr>
            </a:solidFill>
          </c:spPr>
          <c:invertIfNegative val="0"/>
          <c:cat>
            <c:strRef>
              <c:f>'8.2'!$L$9:$N$9</c:f>
              <c:strCache>
                <c:ptCount val="3"/>
                <c:pt idx="0">
                  <c:v>Červenec</c:v>
                </c:pt>
                <c:pt idx="1">
                  <c:v>Srpen</c:v>
                </c:pt>
                <c:pt idx="2">
                  <c:v>Září</c:v>
                </c:pt>
              </c:strCache>
            </c:strRef>
          </c:cat>
          <c:val>
            <c:numRef>
              <c:f>'8.2'!$L$11:$N$11</c:f>
              <c:numCache>
                <c:formatCode>#\ ##0.0</c:formatCode>
                <c:ptCount val="3"/>
                <c:pt idx="0">
                  <c:v>6046.6459999999997</c:v>
                </c:pt>
                <c:pt idx="1">
                  <c:v>6054.2579999999998</c:v>
                </c:pt>
                <c:pt idx="2">
                  <c:v>6738.0590000000002</c:v>
                </c:pt>
              </c:numCache>
            </c:numRef>
          </c:val>
          <c:extLst>
            <c:ext xmlns:c16="http://schemas.microsoft.com/office/drawing/2014/chart" uri="{C3380CC4-5D6E-409C-BE32-E72D297353CC}">
              <c16:uniqueId val="{00000001-D035-4DCD-B5FB-7E4A55D0F511}"/>
            </c:ext>
          </c:extLst>
        </c:ser>
        <c:ser>
          <c:idx val="2"/>
          <c:order val="2"/>
          <c:tx>
            <c:strRef>
              <c:f>'8.2'!$K$12</c:f>
              <c:strCache>
                <c:ptCount val="1"/>
                <c:pt idx="0">
                  <c:v>Černé uhlí</c:v>
                </c:pt>
              </c:strCache>
            </c:strRef>
          </c:tx>
          <c:spPr>
            <a:solidFill>
              <a:schemeClr val="tx1"/>
            </a:solidFill>
          </c:spPr>
          <c:invertIfNegative val="0"/>
          <c:cat>
            <c:strRef>
              <c:f>'8.2'!$L$9:$N$9</c:f>
              <c:strCache>
                <c:ptCount val="3"/>
                <c:pt idx="0">
                  <c:v>Červenec</c:v>
                </c:pt>
                <c:pt idx="1">
                  <c:v>Srpen</c:v>
                </c:pt>
                <c:pt idx="2">
                  <c:v>Září</c:v>
                </c:pt>
              </c:strCache>
            </c:strRef>
          </c:cat>
          <c:val>
            <c:numRef>
              <c:f>'8.2'!$L$12:$N$12</c:f>
              <c:numCache>
                <c:formatCode>#\ ##0.0</c:formatCode>
                <c:ptCount val="3"/>
                <c:pt idx="0">
                  <c:v>0</c:v>
                </c:pt>
                <c:pt idx="1">
                  <c:v>0</c:v>
                </c:pt>
                <c:pt idx="2">
                  <c:v>0</c:v>
                </c:pt>
              </c:numCache>
            </c:numRef>
          </c:val>
          <c:extLst>
            <c:ext xmlns:c16="http://schemas.microsoft.com/office/drawing/2014/chart" uri="{C3380CC4-5D6E-409C-BE32-E72D297353CC}">
              <c16:uniqueId val="{00000002-D035-4DCD-B5FB-7E4A55D0F511}"/>
            </c:ext>
          </c:extLst>
        </c:ser>
        <c:ser>
          <c:idx val="3"/>
          <c:order val="3"/>
          <c:tx>
            <c:strRef>
              <c:f>'8.2'!$K$13</c:f>
              <c:strCache>
                <c:ptCount val="1"/>
                <c:pt idx="0">
                  <c:v>Elektrická energie</c:v>
                </c:pt>
              </c:strCache>
            </c:strRef>
          </c:tx>
          <c:invertIfNegative val="0"/>
          <c:cat>
            <c:strRef>
              <c:f>'8.2'!$L$9:$N$9</c:f>
              <c:strCache>
                <c:ptCount val="3"/>
                <c:pt idx="0">
                  <c:v>Červenec</c:v>
                </c:pt>
                <c:pt idx="1">
                  <c:v>Srpen</c:v>
                </c:pt>
                <c:pt idx="2">
                  <c:v>Září</c:v>
                </c:pt>
              </c:strCache>
            </c:strRef>
          </c:cat>
          <c:val>
            <c:numRef>
              <c:f>'8.2'!$L$13:$N$13</c:f>
              <c:numCache>
                <c:formatCode>#\ ##0.0</c:formatCode>
                <c:ptCount val="3"/>
                <c:pt idx="0">
                  <c:v>11.6</c:v>
                </c:pt>
                <c:pt idx="1">
                  <c:v>32</c:v>
                </c:pt>
                <c:pt idx="2">
                  <c:v>16.776</c:v>
                </c:pt>
              </c:numCache>
            </c:numRef>
          </c:val>
          <c:extLst>
            <c:ext xmlns:c16="http://schemas.microsoft.com/office/drawing/2014/chart" uri="{C3380CC4-5D6E-409C-BE32-E72D297353CC}">
              <c16:uniqueId val="{00000003-D035-4DCD-B5FB-7E4A55D0F511}"/>
            </c:ext>
          </c:extLst>
        </c:ser>
        <c:ser>
          <c:idx val="4"/>
          <c:order val="4"/>
          <c:tx>
            <c:strRef>
              <c:f>'8.2'!$K$14</c:f>
              <c:strCache>
                <c:ptCount val="1"/>
                <c:pt idx="0">
                  <c:v>Energie prostředí (tepelné čerpadlo)</c:v>
                </c:pt>
              </c:strCache>
            </c:strRef>
          </c:tx>
          <c:invertIfNegative val="0"/>
          <c:cat>
            <c:strRef>
              <c:f>'8.2'!$L$9:$N$9</c:f>
              <c:strCache>
                <c:ptCount val="3"/>
                <c:pt idx="0">
                  <c:v>Červenec</c:v>
                </c:pt>
                <c:pt idx="1">
                  <c:v>Srpen</c:v>
                </c:pt>
                <c:pt idx="2">
                  <c:v>Září</c:v>
                </c:pt>
              </c:strCache>
            </c:strRef>
          </c:cat>
          <c:val>
            <c:numRef>
              <c:f>'8.2'!$L$14:$N$14</c:f>
              <c:numCache>
                <c:formatCode>#\ ##0.0</c:formatCode>
                <c:ptCount val="3"/>
                <c:pt idx="0">
                  <c:v>0</c:v>
                </c:pt>
                <c:pt idx="1">
                  <c:v>0</c:v>
                </c:pt>
                <c:pt idx="2">
                  <c:v>0</c:v>
                </c:pt>
              </c:numCache>
            </c:numRef>
          </c:val>
          <c:extLst>
            <c:ext xmlns:c16="http://schemas.microsoft.com/office/drawing/2014/chart" uri="{C3380CC4-5D6E-409C-BE32-E72D297353CC}">
              <c16:uniqueId val="{00000004-D035-4DCD-B5FB-7E4A55D0F511}"/>
            </c:ext>
          </c:extLst>
        </c:ser>
        <c:ser>
          <c:idx val="5"/>
          <c:order val="5"/>
          <c:tx>
            <c:strRef>
              <c:f>'8.2'!$K$15</c:f>
              <c:strCache>
                <c:ptCount val="1"/>
                <c:pt idx="0">
                  <c:v>Energie Slunce (solární kolektor)</c:v>
                </c:pt>
              </c:strCache>
            </c:strRef>
          </c:tx>
          <c:invertIfNegative val="0"/>
          <c:cat>
            <c:strRef>
              <c:f>'8.2'!$L$9:$N$9</c:f>
              <c:strCache>
                <c:ptCount val="3"/>
                <c:pt idx="0">
                  <c:v>Červenec</c:v>
                </c:pt>
                <c:pt idx="1">
                  <c:v>Srpen</c:v>
                </c:pt>
                <c:pt idx="2">
                  <c:v>Září</c:v>
                </c:pt>
              </c:strCache>
            </c:strRef>
          </c:cat>
          <c:val>
            <c:numRef>
              <c:f>'8.2'!$L$15:$N$15</c:f>
              <c:numCache>
                <c:formatCode>#\ ##0.0</c:formatCode>
                <c:ptCount val="3"/>
                <c:pt idx="0">
                  <c:v>0</c:v>
                </c:pt>
                <c:pt idx="1">
                  <c:v>0</c:v>
                </c:pt>
                <c:pt idx="2">
                  <c:v>0</c:v>
                </c:pt>
              </c:numCache>
            </c:numRef>
          </c:val>
          <c:extLst>
            <c:ext xmlns:c16="http://schemas.microsoft.com/office/drawing/2014/chart" uri="{C3380CC4-5D6E-409C-BE32-E72D297353CC}">
              <c16:uniqueId val="{00000005-D035-4DCD-B5FB-7E4A55D0F511}"/>
            </c:ext>
          </c:extLst>
        </c:ser>
        <c:ser>
          <c:idx val="6"/>
          <c:order val="6"/>
          <c:tx>
            <c:strRef>
              <c:f>'8.2'!$K$16</c:f>
              <c:strCache>
                <c:ptCount val="1"/>
                <c:pt idx="0">
                  <c:v>Hnědé uhlí</c:v>
                </c:pt>
              </c:strCache>
            </c:strRef>
          </c:tx>
          <c:spPr>
            <a:solidFill>
              <a:srgbClr val="6E4932"/>
            </a:solidFill>
          </c:spPr>
          <c:invertIfNegative val="0"/>
          <c:cat>
            <c:strRef>
              <c:f>'8.2'!$L$9:$N$9</c:f>
              <c:strCache>
                <c:ptCount val="3"/>
                <c:pt idx="0">
                  <c:v>Červenec</c:v>
                </c:pt>
                <c:pt idx="1">
                  <c:v>Srpen</c:v>
                </c:pt>
                <c:pt idx="2">
                  <c:v>Září</c:v>
                </c:pt>
              </c:strCache>
            </c:strRef>
          </c:cat>
          <c:val>
            <c:numRef>
              <c:f>'8.2'!$L$16:$N$16</c:f>
              <c:numCache>
                <c:formatCode>#\ ##0.0</c:formatCode>
                <c:ptCount val="3"/>
                <c:pt idx="0">
                  <c:v>61536.084000000003</c:v>
                </c:pt>
                <c:pt idx="1">
                  <c:v>64831.240999999995</c:v>
                </c:pt>
                <c:pt idx="2">
                  <c:v>92029.237999999998</c:v>
                </c:pt>
              </c:numCache>
            </c:numRef>
          </c:val>
          <c:extLst>
            <c:ext xmlns:c16="http://schemas.microsoft.com/office/drawing/2014/chart" uri="{C3380CC4-5D6E-409C-BE32-E72D297353CC}">
              <c16:uniqueId val="{00000006-D035-4DCD-B5FB-7E4A55D0F511}"/>
            </c:ext>
          </c:extLst>
        </c:ser>
        <c:ser>
          <c:idx val="7"/>
          <c:order val="7"/>
          <c:tx>
            <c:strRef>
              <c:f>'8.2'!$K$17</c:f>
              <c:strCache>
                <c:ptCount val="1"/>
                <c:pt idx="0">
                  <c:v>Jaderné palivo</c:v>
                </c:pt>
              </c:strCache>
            </c:strRef>
          </c:tx>
          <c:invertIfNegative val="0"/>
          <c:cat>
            <c:strRef>
              <c:f>'8.2'!$L$9:$N$9</c:f>
              <c:strCache>
                <c:ptCount val="3"/>
                <c:pt idx="0">
                  <c:v>Červenec</c:v>
                </c:pt>
                <c:pt idx="1">
                  <c:v>Srpen</c:v>
                </c:pt>
                <c:pt idx="2">
                  <c:v>Září</c:v>
                </c:pt>
              </c:strCache>
            </c:strRef>
          </c:cat>
          <c:val>
            <c:numRef>
              <c:f>'8.2'!$L$17:$N$17</c:f>
              <c:numCache>
                <c:formatCode>#\ ##0.0</c:formatCode>
                <c:ptCount val="3"/>
                <c:pt idx="0">
                  <c:v>5587.86</c:v>
                </c:pt>
                <c:pt idx="1">
                  <c:v>5664.84</c:v>
                </c:pt>
                <c:pt idx="2">
                  <c:v>5494.61</c:v>
                </c:pt>
              </c:numCache>
            </c:numRef>
          </c:val>
          <c:extLst>
            <c:ext xmlns:c16="http://schemas.microsoft.com/office/drawing/2014/chart" uri="{C3380CC4-5D6E-409C-BE32-E72D297353CC}">
              <c16:uniqueId val="{00000007-D035-4DCD-B5FB-7E4A55D0F511}"/>
            </c:ext>
          </c:extLst>
        </c:ser>
        <c:ser>
          <c:idx val="8"/>
          <c:order val="8"/>
          <c:tx>
            <c:strRef>
              <c:f>'8.2'!$K$18</c:f>
              <c:strCache>
                <c:ptCount val="1"/>
                <c:pt idx="0">
                  <c:v>Koks</c:v>
                </c:pt>
              </c:strCache>
            </c:strRef>
          </c:tx>
          <c:invertIfNegative val="0"/>
          <c:cat>
            <c:strRef>
              <c:f>'8.2'!$L$9:$N$9</c:f>
              <c:strCache>
                <c:ptCount val="3"/>
                <c:pt idx="0">
                  <c:v>Červenec</c:v>
                </c:pt>
                <c:pt idx="1">
                  <c:v>Srpen</c:v>
                </c:pt>
                <c:pt idx="2">
                  <c:v>Září</c:v>
                </c:pt>
              </c:strCache>
            </c:strRef>
          </c:cat>
          <c:val>
            <c:numRef>
              <c:f>'8.2'!$L$18:$N$18</c:f>
              <c:numCache>
                <c:formatCode>#\ ##0.0</c:formatCode>
                <c:ptCount val="3"/>
                <c:pt idx="0">
                  <c:v>0</c:v>
                </c:pt>
                <c:pt idx="1">
                  <c:v>0</c:v>
                </c:pt>
                <c:pt idx="2">
                  <c:v>0</c:v>
                </c:pt>
              </c:numCache>
            </c:numRef>
          </c:val>
          <c:extLst>
            <c:ext xmlns:c16="http://schemas.microsoft.com/office/drawing/2014/chart" uri="{C3380CC4-5D6E-409C-BE32-E72D297353CC}">
              <c16:uniqueId val="{00000008-D035-4DCD-B5FB-7E4A55D0F511}"/>
            </c:ext>
          </c:extLst>
        </c:ser>
        <c:ser>
          <c:idx val="9"/>
          <c:order val="9"/>
          <c:tx>
            <c:strRef>
              <c:f>'8.2'!$K$19</c:f>
              <c:strCache>
                <c:ptCount val="1"/>
                <c:pt idx="0">
                  <c:v>Odpadní teplo</c:v>
                </c:pt>
              </c:strCache>
            </c:strRef>
          </c:tx>
          <c:invertIfNegative val="0"/>
          <c:cat>
            <c:strRef>
              <c:f>'8.2'!$L$9:$N$9</c:f>
              <c:strCache>
                <c:ptCount val="3"/>
                <c:pt idx="0">
                  <c:v>Červenec</c:v>
                </c:pt>
                <c:pt idx="1">
                  <c:v>Srpen</c:v>
                </c:pt>
                <c:pt idx="2">
                  <c:v>Září</c:v>
                </c:pt>
              </c:strCache>
            </c:strRef>
          </c:cat>
          <c:val>
            <c:numRef>
              <c:f>'8.2'!$L$19:$N$19</c:f>
              <c:numCache>
                <c:formatCode>#\ ##0.0</c:formatCode>
                <c:ptCount val="3"/>
                <c:pt idx="0">
                  <c:v>0</c:v>
                </c:pt>
                <c:pt idx="1">
                  <c:v>0</c:v>
                </c:pt>
                <c:pt idx="2">
                  <c:v>0</c:v>
                </c:pt>
              </c:numCache>
            </c:numRef>
          </c:val>
          <c:extLst>
            <c:ext xmlns:c16="http://schemas.microsoft.com/office/drawing/2014/chart" uri="{C3380CC4-5D6E-409C-BE32-E72D297353CC}">
              <c16:uniqueId val="{00000009-D035-4DCD-B5FB-7E4A55D0F511}"/>
            </c:ext>
          </c:extLst>
        </c:ser>
        <c:ser>
          <c:idx val="10"/>
          <c:order val="10"/>
          <c:tx>
            <c:strRef>
              <c:f>'8.2'!$K$20</c:f>
              <c:strCache>
                <c:ptCount val="1"/>
                <c:pt idx="0">
                  <c:v>Ostatní kapalná paliva</c:v>
                </c:pt>
              </c:strCache>
            </c:strRef>
          </c:tx>
          <c:invertIfNegative val="0"/>
          <c:cat>
            <c:strRef>
              <c:f>'8.2'!$L$9:$N$9</c:f>
              <c:strCache>
                <c:ptCount val="3"/>
                <c:pt idx="0">
                  <c:v>Červenec</c:v>
                </c:pt>
                <c:pt idx="1">
                  <c:v>Srpen</c:v>
                </c:pt>
                <c:pt idx="2">
                  <c:v>Září</c:v>
                </c:pt>
              </c:strCache>
            </c:strRef>
          </c:cat>
          <c:val>
            <c:numRef>
              <c:f>'8.2'!$L$20:$N$20</c:f>
              <c:numCache>
                <c:formatCode>#\ ##0.0</c:formatCode>
                <c:ptCount val="3"/>
                <c:pt idx="0">
                  <c:v>4350.9740000000002</c:v>
                </c:pt>
                <c:pt idx="1">
                  <c:v>5091.2129999999997</c:v>
                </c:pt>
                <c:pt idx="2">
                  <c:v>2401.1669999999999</c:v>
                </c:pt>
              </c:numCache>
            </c:numRef>
          </c:val>
          <c:extLst>
            <c:ext xmlns:c16="http://schemas.microsoft.com/office/drawing/2014/chart" uri="{C3380CC4-5D6E-409C-BE32-E72D297353CC}">
              <c16:uniqueId val="{0000000A-D035-4DCD-B5FB-7E4A55D0F511}"/>
            </c:ext>
          </c:extLst>
        </c:ser>
        <c:ser>
          <c:idx val="11"/>
          <c:order val="11"/>
          <c:tx>
            <c:strRef>
              <c:f>'8.2'!$K$21</c:f>
              <c:strCache>
                <c:ptCount val="1"/>
                <c:pt idx="0">
                  <c:v>Ostatní pevná paliva</c:v>
                </c:pt>
              </c:strCache>
            </c:strRef>
          </c:tx>
          <c:invertIfNegative val="0"/>
          <c:cat>
            <c:strRef>
              <c:f>'8.2'!$L$9:$N$9</c:f>
              <c:strCache>
                <c:ptCount val="3"/>
                <c:pt idx="0">
                  <c:v>Červenec</c:v>
                </c:pt>
                <c:pt idx="1">
                  <c:v>Srpen</c:v>
                </c:pt>
                <c:pt idx="2">
                  <c:v>Září</c:v>
                </c:pt>
              </c:strCache>
            </c:strRef>
          </c:cat>
          <c:val>
            <c:numRef>
              <c:f>'8.2'!$L$21:$N$21</c:f>
              <c:numCache>
                <c:formatCode>#\ ##0.0</c:formatCode>
                <c:ptCount val="3"/>
                <c:pt idx="0">
                  <c:v>705.53200000000004</c:v>
                </c:pt>
                <c:pt idx="1">
                  <c:v>902.31600000000003</c:v>
                </c:pt>
                <c:pt idx="2">
                  <c:v>809.30499999999995</c:v>
                </c:pt>
              </c:numCache>
            </c:numRef>
          </c:val>
          <c:extLst>
            <c:ext xmlns:c16="http://schemas.microsoft.com/office/drawing/2014/chart" uri="{C3380CC4-5D6E-409C-BE32-E72D297353CC}">
              <c16:uniqueId val="{0000000B-D035-4DCD-B5FB-7E4A55D0F511}"/>
            </c:ext>
          </c:extLst>
        </c:ser>
        <c:ser>
          <c:idx val="12"/>
          <c:order val="12"/>
          <c:tx>
            <c:strRef>
              <c:f>'8.2'!$K$22</c:f>
              <c:strCache>
                <c:ptCount val="1"/>
                <c:pt idx="0">
                  <c:v>Ostatní plyny</c:v>
                </c:pt>
              </c:strCache>
            </c:strRef>
          </c:tx>
          <c:invertIfNegative val="0"/>
          <c:cat>
            <c:strRef>
              <c:f>'8.2'!$L$9:$N$9</c:f>
              <c:strCache>
                <c:ptCount val="3"/>
                <c:pt idx="0">
                  <c:v>Červenec</c:v>
                </c:pt>
                <c:pt idx="1">
                  <c:v>Srpen</c:v>
                </c:pt>
                <c:pt idx="2">
                  <c:v>Září</c:v>
                </c:pt>
              </c:strCache>
            </c:strRef>
          </c:cat>
          <c:val>
            <c:numRef>
              <c:f>'8.2'!$L$22:$N$22</c:f>
              <c:numCache>
                <c:formatCode>#\ ##0.0</c:formatCode>
                <c:ptCount val="3"/>
                <c:pt idx="0">
                  <c:v>22.189</c:v>
                </c:pt>
                <c:pt idx="1">
                  <c:v>24.716000000000001</c:v>
                </c:pt>
                <c:pt idx="2">
                  <c:v>41.189</c:v>
                </c:pt>
              </c:numCache>
            </c:numRef>
          </c:val>
          <c:extLst>
            <c:ext xmlns:c16="http://schemas.microsoft.com/office/drawing/2014/chart" uri="{C3380CC4-5D6E-409C-BE32-E72D297353CC}">
              <c16:uniqueId val="{0000000C-D035-4DCD-B5FB-7E4A55D0F511}"/>
            </c:ext>
          </c:extLst>
        </c:ser>
        <c:ser>
          <c:idx val="13"/>
          <c:order val="13"/>
          <c:tx>
            <c:strRef>
              <c:f>'8.2'!$K$23</c:f>
              <c:strCache>
                <c:ptCount val="1"/>
                <c:pt idx="0">
                  <c:v>Ostatní</c:v>
                </c:pt>
              </c:strCache>
            </c:strRef>
          </c:tx>
          <c:invertIfNegative val="0"/>
          <c:cat>
            <c:strRef>
              <c:f>'8.2'!$L$9:$N$9</c:f>
              <c:strCache>
                <c:ptCount val="3"/>
                <c:pt idx="0">
                  <c:v>Červenec</c:v>
                </c:pt>
                <c:pt idx="1">
                  <c:v>Srpen</c:v>
                </c:pt>
                <c:pt idx="2">
                  <c:v>Září</c:v>
                </c:pt>
              </c:strCache>
            </c:strRef>
          </c:cat>
          <c:val>
            <c:numRef>
              <c:f>'8.2'!$L$23:$N$23</c:f>
              <c:numCache>
                <c:formatCode>#\ ##0.0</c:formatCode>
                <c:ptCount val="3"/>
                <c:pt idx="0">
                  <c:v>0</c:v>
                </c:pt>
                <c:pt idx="1">
                  <c:v>0</c:v>
                </c:pt>
                <c:pt idx="2">
                  <c:v>0</c:v>
                </c:pt>
              </c:numCache>
            </c:numRef>
          </c:val>
          <c:extLst>
            <c:ext xmlns:c16="http://schemas.microsoft.com/office/drawing/2014/chart" uri="{C3380CC4-5D6E-409C-BE32-E72D297353CC}">
              <c16:uniqueId val="{0000000D-D035-4DCD-B5FB-7E4A55D0F511}"/>
            </c:ext>
          </c:extLst>
        </c:ser>
        <c:ser>
          <c:idx val="14"/>
          <c:order val="14"/>
          <c:tx>
            <c:strRef>
              <c:f>'8.2'!$K$24</c:f>
              <c:strCache>
                <c:ptCount val="1"/>
                <c:pt idx="0">
                  <c:v>Topné oleje</c:v>
                </c:pt>
              </c:strCache>
            </c:strRef>
          </c:tx>
          <c:invertIfNegative val="0"/>
          <c:cat>
            <c:strRef>
              <c:f>'8.2'!$L$9:$N$9</c:f>
              <c:strCache>
                <c:ptCount val="3"/>
                <c:pt idx="0">
                  <c:v>Červenec</c:v>
                </c:pt>
                <c:pt idx="1">
                  <c:v>Srpen</c:v>
                </c:pt>
                <c:pt idx="2">
                  <c:v>Září</c:v>
                </c:pt>
              </c:strCache>
            </c:strRef>
          </c:cat>
          <c:val>
            <c:numRef>
              <c:f>'8.2'!$L$24:$N$24</c:f>
              <c:numCache>
                <c:formatCode>#\ ##0.0</c:formatCode>
                <c:ptCount val="3"/>
                <c:pt idx="0">
                  <c:v>53.057000000000002</c:v>
                </c:pt>
                <c:pt idx="1">
                  <c:v>307.65199999999999</c:v>
                </c:pt>
                <c:pt idx="2">
                  <c:v>757.51800000000003</c:v>
                </c:pt>
              </c:numCache>
            </c:numRef>
          </c:val>
          <c:extLst>
            <c:ext xmlns:c16="http://schemas.microsoft.com/office/drawing/2014/chart" uri="{C3380CC4-5D6E-409C-BE32-E72D297353CC}">
              <c16:uniqueId val="{0000000E-D035-4DCD-B5FB-7E4A55D0F511}"/>
            </c:ext>
          </c:extLst>
        </c:ser>
        <c:ser>
          <c:idx val="15"/>
          <c:order val="15"/>
          <c:tx>
            <c:strRef>
              <c:f>'8.2'!$K$25</c:f>
              <c:strCache>
                <c:ptCount val="1"/>
                <c:pt idx="0">
                  <c:v>Zemní plyn</c:v>
                </c:pt>
              </c:strCache>
            </c:strRef>
          </c:tx>
          <c:spPr>
            <a:solidFill>
              <a:srgbClr val="EBE600"/>
            </a:solidFill>
          </c:spPr>
          <c:invertIfNegative val="0"/>
          <c:cat>
            <c:strRef>
              <c:f>'8.2'!$L$9:$N$9</c:f>
              <c:strCache>
                <c:ptCount val="3"/>
                <c:pt idx="0">
                  <c:v>Červenec</c:v>
                </c:pt>
                <c:pt idx="1">
                  <c:v>Srpen</c:v>
                </c:pt>
                <c:pt idx="2">
                  <c:v>Září</c:v>
                </c:pt>
              </c:strCache>
            </c:strRef>
          </c:cat>
          <c:val>
            <c:numRef>
              <c:f>'8.2'!$L$25:$N$25</c:f>
              <c:numCache>
                <c:formatCode>#\ ##0.0</c:formatCode>
                <c:ptCount val="3"/>
                <c:pt idx="0">
                  <c:v>15974.719000000003</c:v>
                </c:pt>
                <c:pt idx="1">
                  <c:v>20001.780000000002</c:v>
                </c:pt>
                <c:pt idx="2">
                  <c:v>23706.805000000004</c:v>
                </c:pt>
              </c:numCache>
            </c:numRef>
          </c:val>
          <c:extLst>
            <c:ext xmlns:c16="http://schemas.microsoft.com/office/drawing/2014/chart" uri="{C3380CC4-5D6E-409C-BE32-E72D297353CC}">
              <c16:uniqueId val="{0000000F-D035-4DCD-B5FB-7E4A55D0F511}"/>
            </c:ext>
          </c:extLst>
        </c:ser>
        <c:dLbls>
          <c:showLegendKey val="0"/>
          <c:showVal val="0"/>
          <c:showCatName val="0"/>
          <c:showSerName val="0"/>
          <c:showPercent val="0"/>
          <c:showBubbleSize val="0"/>
        </c:dLbls>
        <c:gapWidth val="150"/>
        <c:overlap val="100"/>
        <c:axId val="143852672"/>
        <c:axId val="143854208"/>
      </c:barChart>
      <c:catAx>
        <c:axId val="143852672"/>
        <c:scaling>
          <c:orientation val="minMax"/>
        </c:scaling>
        <c:delete val="0"/>
        <c:axPos val="b"/>
        <c:numFmt formatCode="General" sourceLinked="1"/>
        <c:majorTickMark val="none"/>
        <c:minorTickMark val="none"/>
        <c:tickLblPos val="nextTo"/>
        <c:txPr>
          <a:bodyPr/>
          <a:lstStyle/>
          <a:p>
            <a:pPr>
              <a:defRPr sz="900"/>
            </a:pPr>
            <a:endParaRPr lang="cs-CZ"/>
          </a:p>
        </c:txPr>
        <c:crossAx val="143854208"/>
        <c:crosses val="autoZero"/>
        <c:auto val="1"/>
        <c:lblAlgn val="ctr"/>
        <c:lblOffset val="100"/>
        <c:noMultiLvlLbl val="0"/>
      </c:catAx>
      <c:valAx>
        <c:axId val="1438542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38526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A588-4B05-AFAC-5699BD4CA571}"/>
              </c:ext>
            </c:extLst>
          </c:dPt>
          <c:dPt>
            <c:idx val="1"/>
            <c:bubble3D val="0"/>
            <c:spPr>
              <a:solidFill>
                <a:srgbClr val="EEECE1">
                  <a:lumMod val="50000"/>
                </a:srgbClr>
              </a:solidFill>
            </c:spPr>
            <c:extLst>
              <c:ext xmlns:c16="http://schemas.microsoft.com/office/drawing/2014/chart" uri="{C3380CC4-5D6E-409C-BE32-E72D297353CC}">
                <c16:uniqueId val="{00000003-A588-4B05-AFAC-5699BD4CA571}"/>
              </c:ext>
            </c:extLst>
          </c:dPt>
          <c:dPt>
            <c:idx val="2"/>
            <c:bubble3D val="0"/>
            <c:spPr>
              <a:solidFill>
                <a:sysClr val="windowText" lastClr="000000"/>
              </a:solidFill>
            </c:spPr>
            <c:extLst>
              <c:ext xmlns:c16="http://schemas.microsoft.com/office/drawing/2014/chart" uri="{C3380CC4-5D6E-409C-BE32-E72D297353CC}">
                <c16:uniqueId val="{00000005-A588-4B05-AFAC-5699BD4CA571}"/>
              </c:ext>
            </c:extLst>
          </c:dPt>
          <c:dPt>
            <c:idx val="5"/>
            <c:bubble3D val="0"/>
            <c:extLst>
              <c:ext xmlns:c16="http://schemas.microsoft.com/office/drawing/2014/chart" uri="{C3380CC4-5D6E-409C-BE32-E72D297353CC}">
                <c16:uniqueId val="{00000006-A588-4B05-AFAC-5699BD4CA571}"/>
              </c:ext>
            </c:extLst>
          </c:dPt>
          <c:dPt>
            <c:idx val="6"/>
            <c:bubble3D val="0"/>
            <c:spPr>
              <a:solidFill>
                <a:srgbClr val="6E4932"/>
              </a:solidFill>
            </c:spPr>
            <c:extLst>
              <c:ext xmlns:c16="http://schemas.microsoft.com/office/drawing/2014/chart" uri="{C3380CC4-5D6E-409C-BE32-E72D297353CC}">
                <c16:uniqueId val="{00000008-A588-4B05-AFAC-5699BD4CA571}"/>
              </c:ext>
            </c:extLst>
          </c:dPt>
          <c:dPt>
            <c:idx val="7"/>
            <c:bubble3D val="0"/>
            <c:extLst>
              <c:ext xmlns:c16="http://schemas.microsoft.com/office/drawing/2014/chart" uri="{C3380CC4-5D6E-409C-BE32-E72D297353CC}">
                <c16:uniqueId val="{00000009-A588-4B05-AFAC-5699BD4CA571}"/>
              </c:ext>
            </c:extLst>
          </c:dPt>
          <c:dPt>
            <c:idx val="15"/>
            <c:bubble3D val="0"/>
            <c:spPr>
              <a:solidFill>
                <a:srgbClr val="EBE600"/>
              </a:solidFill>
            </c:spPr>
            <c:extLst>
              <c:ext xmlns:c16="http://schemas.microsoft.com/office/drawing/2014/chart" uri="{C3380CC4-5D6E-409C-BE32-E72D297353CC}">
                <c16:uniqueId val="{0000000B-A588-4B05-AFAC-5699BD4CA571}"/>
              </c:ext>
            </c:extLst>
          </c:dPt>
          <c:cat>
            <c:numRef>
              <c:f>'8.2'!$O$10:$O$25</c:f>
              <c:numCache>
                <c:formatCode>0.0%</c:formatCode>
                <c:ptCount val="16"/>
              </c:numCache>
            </c:numRef>
          </c:cat>
          <c:val>
            <c:numRef>
              <c:f>'8.2'!$J$10:$J$25</c:f>
              <c:numCache>
                <c:formatCode>0.0</c:formatCode>
                <c:ptCount val="16"/>
              </c:numCache>
            </c:numRef>
          </c:val>
          <c:extLst>
            <c:ext xmlns:c16="http://schemas.microsoft.com/office/drawing/2014/chart" uri="{C3380CC4-5D6E-409C-BE32-E72D297353CC}">
              <c16:uniqueId val="{0000000C-A588-4B05-AFAC-5699BD4CA571}"/>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EF31-46BE-94B7-7BFBB75A3B65}"/>
              </c:ext>
            </c:extLst>
          </c:dPt>
          <c:cat>
            <c:numRef>
              <c:f>'8.2'!$O$27:$O$34</c:f>
              <c:numCache>
                <c:formatCode>General</c:formatCode>
                <c:ptCount val="8"/>
              </c:numCache>
            </c:numRef>
          </c:cat>
          <c:val>
            <c:numRef>
              <c:f>'8.2'!$J$27:$J$34</c:f>
              <c:numCache>
                <c:formatCode>0.0</c:formatCode>
                <c:ptCount val="8"/>
              </c:numCache>
            </c:numRef>
          </c:val>
          <c:extLst>
            <c:ext xmlns:c16="http://schemas.microsoft.com/office/drawing/2014/chart" uri="{C3380CC4-5D6E-409C-BE32-E72D297353CC}">
              <c16:uniqueId val="{00000001-EF31-46BE-94B7-7BFBB75A3B6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65881753312946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'8.3'!$K$27</c:f>
              <c:strCache>
                <c:ptCount val="1"/>
                <c:pt idx="0">
                  <c:v>Průmysl</c:v>
                </c:pt>
              </c:strCache>
            </c:strRef>
          </c:tx>
          <c:invertIfNegative val="0"/>
          <c:cat>
            <c:strRef>
              <c:f>'8.3'!$L$26:$N$26</c:f>
              <c:strCache>
                <c:ptCount val="3"/>
                <c:pt idx="0">
                  <c:v>Červenec</c:v>
                </c:pt>
                <c:pt idx="1">
                  <c:v>Srpen</c:v>
                </c:pt>
                <c:pt idx="2">
                  <c:v>Září</c:v>
                </c:pt>
              </c:strCache>
            </c:strRef>
          </c:cat>
          <c:val>
            <c:numRef>
              <c:f>'8.3'!$L$27:$N$27</c:f>
              <c:numCache>
                <c:formatCode>#\ ##0.0</c:formatCode>
                <c:ptCount val="3"/>
                <c:pt idx="0">
                  <c:v>13386.11</c:v>
                </c:pt>
                <c:pt idx="1">
                  <c:v>12917.85</c:v>
                </c:pt>
                <c:pt idx="2">
                  <c:v>16885.019</c:v>
                </c:pt>
              </c:numCache>
            </c:numRef>
          </c:val>
          <c:extLst>
            <c:ext xmlns:c16="http://schemas.microsoft.com/office/drawing/2014/chart" uri="{C3380CC4-5D6E-409C-BE32-E72D297353CC}">
              <c16:uniqueId val="{00000000-7F1D-4DC4-8306-4BB62D7E478E}"/>
            </c:ext>
          </c:extLst>
        </c:ser>
        <c:ser>
          <c:idx val="1"/>
          <c:order val="1"/>
          <c:tx>
            <c:strRef>
              <c:f>'8.3'!$K$28</c:f>
              <c:strCache>
                <c:ptCount val="1"/>
                <c:pt idx="0">
                  <c:v>Energetika</c:v>
                </c:pt>
              </c:strCache>
            </c:strRef>
          </c:tx>
          <c:invertIfNegative val="0"/>
          <c:cat>
            <c:strRef>
              <c:f>'8.3'!$L$26:$N$26</c:f>
              <c:strCache>
                <c:ptCount val="3"/>
                <c:pt idx="0">
                  <c:v>Červenec</c:v>
                </c:pt>
                <c:pt idx="1">
                  <c:v>Srpen</c:v>
                </c:pt>
                <c:pt idx="2">
                  <c:v>Září</c:v>
                </c:pt>
              </c:strCache>
            </c:strRef>
          </c:cat>
          <c:val>
            <c:numRef>
              <c:f>'8.3'!$L$28:$N$28</c:f>
              <c:numCache>
                <c:formatCode>#\ ##0.0</c:formatCode>
                <c:ptCount val="3"/>
                <c:pt idx="0">
                  <c:v>137.72</c:v>
                </c:pt>
                <c:pt idx="1">
                  <c:v>157.21</c:v>
                </c:pt>
                <c:pt idx="2">
                  <c:v>181.51</c:v>
                </c:pt>
              </c:numCache>
            </c:numRef>
          </c:val>
          <c:extLst>
            <c:ext xmlns:c16="http://schemas.microsoft.com/office/drawing/2014/chart" uri="{C3380CC4-5D6E-409C-BE32-E72D297353CC}">
              <c16:uniqueId val="{00000001-7F1D-4DC4-8306-4BB62D7E478E}"/>
            </c:ext>
          </c:extLst>
        </c:ser>
        <c:ser>
          <c:idx val="2"/>
          <c:order val="2"/>
          <c:tx>
            <c:strRef>
              <c:f>'8.3'!$K$29</c:f>
              <c:strCache>
                <c:ptCount val="1"/>
                <c:pt idx="0">
                  <c:v>Doprava</c:v>
                </c:pt>
              </c:strCache>
            </c:strRef>
          </c:tx>
          <c:invertIfNegative val="0"/>
          <c:cat>
            <c:strRef>
              <c:f>'8.3'!$L$26:$N$26</c:f>
              <c:strCache>
                <c:ptCount val="3"/>
                <c:pt idx="0">
                  <c:v>Červenec</c:v>
                </c:pt>
                <c:pt idx="1">
                  <c:v>Srpen</c:v>
                </c:pt>
                <c:pt idx="2">
                  <c:v>Září</c:v>
                </c:pt>
              </c:strCache>
            </c:strRef>
          </c:cat>
          <c:val>
            <c:numRef>
              <c:f>'8.3'!$L$29:$N$29</c:f>
              <c:numCache>
                <c:formatCode>#\ ##0.0</c:formatCode>
                <c:ptCount val="3"/>
                <c:pt idx="0">
                  <c:v>3</c:v>
                </c:pt>
                <c:pt idx="1">
                  <c:v>3</c:v>
                </c:pt>
                <c:pt idx="2">
                  <c:v>7</c:v>
                </c:pt>
              </c:numCache>
            </c:numRef>
          </c:val>
          <c:extLst>
            <c:ext xmlns:c16="http://schemas.microsoft.com/office/drawing/2014/chart" uri="{C3380CC4-5D6E-409C-BE32-E72D297353CC}">
              <c16:uniqueId val="{00000002-7F1D-4DC4-8306-4BB62D7E478E}"/>
            </c:ext>
          </c:extLst>
        </c:ser>
        <c:ser>
          <c:idx val="3"/>
          <c:order val="3"/>
          <c:tx>
            <c:strRef>
              <c:f>'8.3'!$K$30</c:f>
              <c:strCache>
                <c:ptCount val="1"/>
                <c:pt idx="0">
                  <c:v>Stavebnictví</c:v>
                </c:pt>
              </c:strCache>
            </c:strRef>
          </c:tx>
          <c:invertIfNegative val="0"/>
          <c:cat>
            <c:strRef>
              <c:f>'8.3'!$L$26:$N$26</c:f>
              <c:strCache>
                <c:ptCount val="3"/>
                <c:pt idx="0">
                  <c:v>Červenec</c:v>
                </c:pt>
                <c:pt idx="1">
                  <c:v>Srpen</c:v>
                </c:pt>
                <c:pt idx="2">
                  <c:v>Září</c:v>
                </c:pt>
              </c:strCache>
            </c:strRef>
          </c:cat>
          <c:val>
            <c:numRef>
              <c:f>'8.3'!$L$30:$N$30</c:f>
              <c:numCache>
                <c:formatCode>#\ ##0.0</c:formatCode>
                <c:ptCount val="3"/>
                <c:pt idx="0">
                  <c:v>0</c:v>
                </c:pt>
                <c:pt idx="1">
                  <c:v>0</c:v>
                </c:pt>
                <c:pt idx="2">
                  <c:v>0</c:v>
                </c:pt>
              </c:numCache>
            </c:numRef>
          </c:val>
          <c:extLst>
            <c:ext xmlns:c16="http://schemas.microsoft.com/office/drawing/2014/chart" uri="{C3380CC4-5D6E-409C-BE32-E72D297353CC}">
              <c16:uniqueId val="{00000003-7F1D-4DC4-8306-4BB62D7E478E}"/>
            </c:ext>
          </c:extLst>
        </c:ser>
        <c:ser>
          <c:idx val="4"/>
          <c:order val="4"/>
          <c:tx>
            <c:strRef>
              <c:f>'8.3'!$K$31</c:f>
              <c:strCache>
                <c:ptCount val="1"/>
                <c:pt idx="0">
                  <c:v>Zemědělství a lesnictví</c:v>
                </c:pt>
              </c:strCache>
            </c:strRef>
          </c:tx>
          <c:invertIfNegative val="0"/>
          <c:cat>
            <c:strRef>
              <c:f>'8.3'!$L$26:$N$26</c:f>
              <c:strCache>
                <c:ptCount val="3"/>
                <c:pt idx="0">
                  <c:v>Červenec</c:v>
                </c:pt>
                <c:pt idx="1">
                  <c:v>Srpen</c:v>
                </c:pt>
                <c:pt idx="2">
                  <c:v>Září</c:v>
                </c:pt>
              </c:strCache>
            </c:strRef>
          </c:cat>
          <c:val>
            <c:numRef>
              <c:f>'8.3'!$L$31:$N$31</c:f>
              <c:numCache>
                <c:formatCode>#\ ##0.0</c:formatCode>
                <c:ptCount val="3"/>
                <c:pt idx="0">
                  <c:v>3003.433</c:v>
                </c:pt>
                <c:pt idx="1">
                  <c:v>1920.7740000000001</c:v>
                </c:pt>
                <c:pt idx="2">
                  <c:v>2219.1279999999997</c:v>
                </c:pt>
              </c:numCache>
            </c:numRef>
          </c:val>
          <c:extLst>
            <c:ext xmlns:c16="http://schemas.microsoft.com/office/drawing/2014/chart" uri="{C3380CC4-5D6E-409C-BE32-E72D297353CC}">
              <c16:uniqueId val="{00000004-7F1D-4DC4-8306-4BB62D7E478E}"/>
            </c:ext>
          </c:extLst>
        </c:ser>
        <c:ser>
          <c:idx val="5"/>
          <c:order val="5"/>
          <c:tx>
            <c:strRef>
              <c:f>'8.3'!$K$32</c:f>
              <c:strCache>
                <c:ptCount val="1"/>
                <c:pt idx="0">
                  <c:v>Domácnosti</c:v>
                </c:pt>
              </c:strCache>
            </c:strRef>
          </c:tx>
          <c:invertIfNegative val="0"/>
          <c:cat>
            <c:strRef>
              <c:f>'8.3'!$L$26:$N$26</c:f>
              <c:strCache>
                <c:ptCount val="3"/>
                <c:pt idx="0">
                  <c:v>Červenec</c:v>
                </c:pt>
                <c:pt idx="1">
                  <c:v>Srpen</c:v>
                </c:pt>
                <c:pt idx="2">
                  <c:v>Září</c:v>
                </c:pt>
              </c:strCache>
            </c:strRef>
          </c:cat>
          <c:val>
            <c:numRef>
              <c:f>'8.3'!$L$32:$N$32</c:f>
              <c:numCache>
                <c:formatCode>#\ ##0.0</c:formatCode>
                <c:ptCount val="3"/>
                <c:pt idx="0">
                  <c:v>71985.06700000001</c:v>
                </c:pt>
                <c:pt idx="1">
                  <c:v>74857.231</c:v>
                </c:pt>
                <c:pt idx="2">
                  <c:v>99798.430999999997</c:v>
                </c:pt>
              </c:numCache>
            </c:numRef>
          </c:val>
          <c:extLst>
            <c:ext xmlns:c16="http://schemas.microsoft.com/office/drawing/2014/chart" uri="{C3380CC4-5D6E-409C-BE32-E72D297353CC}">
              <c16:uniqueId val="{00000005-7F1D-4DC4-8306-4BB62D7E478E}"/>
            </c:ext>
          </c:extLst>
        </c:ser>
        <c:ser>
          <c:idx val="6"/>
          <c:order val="6"/>
          <c:tx>
            <c:strRef>
              <c:f>'8.3'!$K$33</c:f>
              <c:strCache>
                <c:ptCount val="1"/>
                <c:pt idx="0">
                  <c:v>Obchod, služby, školství, zdravotnictví</c:v>
                </c:pt>
              </c:strCache>
            </c:strRef>
          </c:tx>
          <c:invertIfNegative val="0"/>
          <c:cat>
            <c:strRef>
              <c:f>'8.3'!$L$26:$N$26</c:f>
              <c:strCache>
                <c:ptCount val="3"/>
                <c:pt idx="0">
                  <c:v>Červenec</c:v>
                </c:pt>
                <c:pt idx="1">
                  <c:v>Srpen</c:v>
                </c:pt>
                <c:pt idx="2">
                  <c:v>Září</c:v>
                </c:pt>
              </c:strCache>
            </c:strRef>
          </c:cat>
          <c:val>
            <c:numRef>
              <c:f>'8.3'!$L$33:$N$33</c:f>
              <c:numCache>
                <c:formatCode>#\ ##0.0</c:formatCode>
                <c:ptCount val="3"/>
                <c:pt idx="0">
                  <c:v>14476.416999999999</c:v>
                </c:pt>
                <c:pt idx="1">
                  <c:v>16255.214999999998</c:v>
                </c:pt>
                <c:pt idx="2">
                  <c:v>23289.916000000001</c:v>
                </c:pt>
              </c:numCache>
            </c:numRef>
          </c:val>
          <c:extLst>
            <c:ext xmlns:c16="http://schemas.microsoft.com/office/drawing/2014/chart" uri="{C3380CC4-5D6E-409C-BE32-E72D297353CC}">
              <c16:uniqueId val="{00000006-7F1D-4DC4-8306-4BB62D7E478E}"/>
            </c:ext>
          </c:extLst>
        </c:ser>
        <c:ser>
          <c:idx val="7"/>
          <c:order val="7"/>
          <c:tx>
            <c:strRef>
              <c:f>'8.3'!$K$34</c:f>
              <c:strCache>
                <c:ptCount val="1"/>
                <c:pt idx="0">
                  <c:v>Ostatní</c:v>
                </c:pt>
              </c:strCache>
            </c:strRef>
          </c:tx>
          <c:invertIfNegative val="0"/>
          <c:cat>
            <c:strRef>
              <c:f>'8.3'!$L$26:$N$26</c:f>
              <c:strCache>
                <c:ptCount val="3"/>
                <c:pt idx="0">
                  <c:v>Červenec</c:v>
                </c:pt>
                <c:pt idx="1">
                  <c:v>Srpen</c:v>
                </c:pt>
                <c:pt idx="2">
                  <c:v>Září</c:v>
                </c:pt>
              </c:strCache>
            </c:strRef>
          </c:cat>
          <c:val>
            <c:numRef>
              <c:f>'8.3'!$L$34:$N$34</c:f>
              <c:numCache>
                <c:formatCode>#\ ##0.0</c:formatCode>
                <c:ptCount val="3"/>
                <c:pt idx="0">
                  <c:v>8986.1049999999996</c:v>
                </c:pt>
                <c:pt idx="1">
                  <c:v>10779.916999999999</c:v>
                </c:pt>
                <c:pt idx="2">
                  <c:v>19833.135999999999</c:v>
                </c:pt>
              </c:numCache>
            </c:numRef>
          </c:val>
          <c:extLst>
            <c:ext xmlns:c16="http://schemas.microsoft.com/office/drawing/2014/chart" uri="{C3380CC4-5D6E-409C-BE32-E72D297353CC}">
              <c16:uniqueId val="{00000007-7F1D-4DC4-8306-4BB62D7E478E}"/>
            </c:ext>
          </c:extLst>
        </c:ser>
        <c:dLbls>
          <c:showLegendKey val="0"/>
          <c:showVal val="0"/>
          <c:showCatName val="0"/>
          <c:showSerName val="0"/>
          <c:showPercent val="0"/>
          <c:showBubbleSize val="0"/>
        </c:dLbls>
        <c:gapWidth val="150"/>
        <c:overlap val="100"/>
        <c:axId val="143710080"/>
        <c:axId val="143711616"/>
      </c:barChart>
      <c:catAx>
        <c:axId val="143710080"/>
        <c:scaling>
          <c:orientation val="minMax"/>
        </c:scaling>
        <c:delete val="0"/>
        <c:axPos val="b"/>
        <c:numFmt formatCode="General" sourceLinked="1"/>
        <c:majorTickMark val="none"/>
        <c:minorTickMark val="none"/>
        <c:tickLblPos val="nextTo"/>
        <c:txPr>
          <a:bodyPr/>
          <a:lstStyle/>
          <a:p>
            <a:pPr>
              <a:defRPr sz="900"/>
            </a:pPr>
            <a:endParaRPr lang="cs-CZ"/>
          </a:p>
        </c:txPr>
        <c:crossAx val="143711616"/>
        <c:crosses val="autoZero"/>
        <c:auto val="1"/>
        <c:lblAlgn val="ctr"/>
        <c:lblOffset val="100"/>
        <c:noMultiLvlLbl val="0"/>
      </c:catAx>
      <c:valAx>
        <c:axId val="143711616"/>
        <c:scaling>
          <c:orientation val="minMax"/>
          <c:max val="250000"/>
        </c:scaling>
        <c:delete val="0"/>
        <c:axPos val="l"/>
        <c:majorGridlines/>
        <c:numFmt formatCode="#,##0" sourceLinked="0"/>
        <c:majorTickMark val="out"/>
        <c:minorTickMark val="none"/>
        <c:tickLblPos val="nextTo"/>
        <c:spPr>
          <a:ln>
            <a:noFill/>
          </a:ln>
        </c:spPr>
        <c:txPr>
          <a:bodyPr/>
          <a:lstStyle/>
          <a:p>
            <a:pPr>
              <a:defRPr sz="900"/>
            </a:pPr>
            <a:endParaRPr lang="cs-CZ"/>
          </a:p>
        </c:txPr>
        <c:crossAx val="14371008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'8.3'!$L$39</c:f>
              <c:strCache>
                <c:ptCount val="1"/>
                <c:pt idx="0">
                  <c:v>Instalovaný výkon</c:v>
                </c:pt>
              </c:strCache>
            </c:strRef>
          </c:tx>
          <c:invertIfNegative val="0"/>
          <c:val>
            <c:numRef>
              <c:f>'8.3'!$M$39</c:f>
              <c:numCache>
                <c:formatCode>0.0%</c:formatCode>
                <c:ptCount val="1"/>
                <c:pt idx="0">
                  <c:v>4.8595472811138928E-2</c:v>
                </c:pt>
              </c:numCache>
            </c:numRef>
          </c:val>
          <c:extLst>
            <c:ext xmlns:c16="http://schemas.microsoft.com/office/drawing/2014/chart" uri="{C3380CC4-5D6E-409C-BE32-E72D297353CC}">
              <c16:uniqueId val="{00000000-A48A-4FC2-8B4C-AF3E8BE22567}"/>
            </c:ext>
          </c:extLst>
        </c:ser>
        <c:ser>
          <c:idx val="1"/>
          <c:order val="1"/>
          <c:tx>
            <c:strRef>
              <c:f>'8.3'!$L$40</c:f>
              <c:strCache>
                <c:ptCount val="1"/>
                <c:pt idx="0">
                  <c:v>Výroba tepla brutto</c:v>
                </c:pt>
              </c:strCache>
            </c:strRef>
          </c:tx>
          <c:invertIfNegative val="0"/>
          <c:val>
            <c:numRef>
              <c:f>'8.3'!$M$40</c:f>
              <c:numCache>
                <c:formatCode>0.0%</c:formatCode>
                <c:ptCount val="1"/>
                <c:pt idx="0">
                  <c:v>3.6484950835256665E-2</c:v>
                </c:pt>
              </c:numCache>
            </c:numRef>
          </c:val>
          <c:extLst>
            <c:ext xmlns:c16="http://schemas.microsoft.com/office/drawing/2014/chart" uri="{C3380CC4-5D6E-409C-BE32-E72D297353CC}">
              <c16:uniqueId val="{00000001-A48A-4FC2-8B4C-AF3E8BE22567}"/>
            </c:ext>
          </c:extLst>
        </c:ser>
        <c:ser>
          <c:idx val="2"/>
          <c:order val="2"/>
          <c:tx>
            <c:strRef>
              <c:f>'8.3'!$L$41</c:f>
              <c:strCache>
                <c:ptCount val="1"/>
                <c:pt idx="0">
                  <c:v>Dodávky tepla</c:v>
                </c:pt>
              </c:strCache>
            </c:strRef>
          </c:tx>
          <c:invertIfNegative val="0"/>
          <c:val>
            <c:numRef>
              <c:f>'8.3'!$M$41</c:f>
              <c:numCache>
                <c:formatCode>0.0%</c:formatCode>
                <c:ptCount val="1"/>
                <c:pt idx="0">
                  <c:v>6.0195287915742302E-2</c:v>
                </c:pt>
              </c:numCache>
            </c:numRef>
          </c:val>
          <c:extLst>
            <c:ext xmlns:c16="http://schemas.microsoft.com/office/drawing/2014/chart" uri="{C3380CC4-5D6E-409C-BE32-E72D297353CC}">
              <c16:uniqueId val="{00000002-A48A-4FC2-8B4C-AF3E8BE22567}"/>
            </c:ext>
          </c:extLst>
        </c:ser>
        <c:dLbls>
          <c:showLegendKey val="0"/>
          <c:showVal val="0"/>
          <c:showCatName val="0"/>
          <c:showSerName val="0"/>
          <c:showPercent val="0"/>
          <c:showBubbleSize val="0"/>
        </c:dLbls>
        <c:gapWidth val="150"/>
        <c:axId val="143755136"/>
        <c:axId val="143756672"/>
      </c:barChart>
      <c:catAx>
        <c:axId val="143755136"/>
        <c:scaling>
          <c:orientation val="maxMin"/>
        </c:scaling>
        <c:delete val="0"/>
        <c:axPos val="l"/>
        <c:numFmt formatCode="General" sourceLinked="1"/>
        <c:majorTickMark val="none"/>
        <c:minorTickMark val="none"/>
        <c:tickLblPos val="none"/>
        <c:crossAx val="143756672"/>
        <c:crosses val="autoZero"/>
        <c:auto val="1"/>
        <c:lblAlgn val="ctr"/>
        <c:lblOffset val="100"/>
        <c:noMultiLvlLbl val="0"/>
      </c:catAx>
      <c:valAx>
        <c:axId val="14375667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4375513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476395939086295"/>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'8.3'!$K$10</c:f>
              <c:strCache>
                <c:ptCount val="1"/>
                <c:pt idx="0">
                  <c:v>Biomasa</c:v>
                </c:pt>
              </c:strCache>
            </c:strRef>
          </c:tx>
          <c:spPr>
            <a:solidFill>
              <a:schemeClr val="accent3">
                <a:lumMod val="75000"/>
              </a:schemeClr>
            </a:solidFill>
          </c:spPr>
          <c:invertIfNegative val="0"/>
          <c:cat>
            <c:strRef>
              <c:f>'8.3'!$L$9:$N$9</c:f>
              <c:strCache>
                <c:ptCount val="3"/>
                <c:pt idx="0">
                  <c:v>Červenec</c:v>
                </c:pt>
                <c:pt idx="1">
                  <c:v>Srpen</c:v>
                </c:pt>
                <c:pt idx="2">
                  <c:v>Září</c:v>
                </c:pt>
              </c:strCache>
            </c:strRef>
          </c:cat>
          <c:val>
            <c:numRef>
              <c:f>'8.3'!$L$10:$N$10</c:f>
              <c:numCache>
                <c:formatCode>#\ ##0.0</c:formatCode>
                <c:ptCount val="3"/>
                <c:pt idx="0">
                  <c:v>16883.14</c:v>
                </c:pt>
                <c:pt idx="1">
                  <c:v>14905.460000000001</c:v>
                </c:pt>
                <c:pt idx="2">
                  <c:v>20691.71</c:v>
                </c:pt>
              </c:numCache>
            </c:numRef>
          </c:val>
          <c:extLst>
            <c:ext xmlns:c16="http://schemas.microsoft.com/office/drawing/2014/chart" uri="{C3380CC4-5D6E-409C-BE32-E72D297353CC}">
              <c16:uniqueId val="{00000000-74D1-4BBC-8C89-D8EFEDB5B258}"/>
            </c:ext>
          </c:extLst>
        </c:ser>
        <c:ser>
          <c:idx val="1"/>
          <c:order val="1"/>
          <c:tx>
            <c:strRef>
              <c:f>'8.3'!$K$11</c:f>
              <c:strCache>
                <c:ptCount val="1"/>
                <c:pt idx="0">
                  <c:v>Bioplyn</c:v>
                </c:pt>
              </c:strCache>
            </c:strRef>
          </c:tx>
          <c:spPr>
            <a:solidFill>
              <a:schemeClr val="bg2">
                <a:lumMod val="50000"/>
              </a:schemeClr>
            </a:solidFill>
          </c:spPr>
          <c:invertIfNegative val="0"/>
          <c:cat>
            <c:strRef>
              <c:f>'8.3'!$L$9:$N$9</c:f>
              <c:strCache>
                <c:ptCount val="3"/>
                <c:pt idx="0">
                  <c:v>Červenec</c:v>
                </c:pt>
                <c:pt idx="1">
                  <c:v>Srpen</c:v>
                </c:pt>
                <c:pt idx="2">
                  <c:v>Září</c:v>
                </c:pt>
              </c:strCache>
            </c:strRef>
          </c:cat>
          <c:val>
            <c:numRef>
              <c:f>'8.3'!$L$11:$N$11</c:f>
              <c:numCache>
                <c:formatCode>#\ ##0.0</c:formatCode>
                <c:ptCount val="3"/>
                <c:pt idx="0">
                  <c:v>4071.7380000000003</c:v>
                </c:pt>
                <c:pt idx="1">
                  <c:v>4874.9579999999996</c:v>
                </c:pt>
                <c:pt idx="2">
                  <c:v>5139.0139999999992</c:v>
                </c:pt>
              </c:numCache>
            </c:numRef>
          </c:val>
          <c:extLst>
            <c:ext xmlns:c16="http://schemas.microsoft.com/office/drawing/2014/chart" uri="{C3380CC4-5D6E-409C-BE32-E72D297353CC}">
              <c16:uniqueId val="{00000001-74D1-4BBC-8C89-D8EFEDB5B258}"/>
            </c:ext>
          </c:extLst>
        </c:ser>
        <c:ser>
          <c:idx val="2"/>
          <c:order val="2"/>
          <c:tx>
            <c:strRef>
              <c:f>'8.3'!$K$12</c:f>
              <c:strCache>
                <c:ptCount val="1"/>
                <c:pt idx="0">
                  <c:v>Černé uhlí</c:v>
                </c:pt>
              </c:strCache>
            </c:strRef>
          </c:tx>
          <c:spPr>
            <a:solidFill>
              <a:schemeClr val="tx1"/>
            </a:solidFill>
          </c:spPr>
          <c:invertIfNegative val="0"/>
          <c:cat>
            <c:strRef>
              <c:f>'8.3'!$L$9:$N$9</c:f>
              <c:strCache>
                <c:ptCount val="3"/>
                <c:pt idx="0">
                  <c:v>Červenec</c:v>
                </c:pt>
                <c:pt idx="1">
                  <c:v>Srpen</c:v>
                </c:pt>
                <c:pt idx="2">
                  <c:v>Září</c:v>
                </c:pt>
              </c:strCache>
            </c:strRef>
          </c:cat>
          <c:val>
            <c:numRef>
              <c:f>'8.3'!$L$12:$N$12</c:f>
              <c:numCache>
                <c:formatCode>#\ ##0.0</c:formatCode>
                <c:ptCount val="3"/>
                <c:pt idx="0">
                  <c:v>0</c:v>
                </c:pt>
                <c:pt idx="1">
                  <c:v>0</c:v>
                </c:pt>
                <c:pt idx="2">
                  <c:v>0</c:v>
                </c:pt>
              </c:numCache>
            </c:numRef>
          </c:val>
          <c:extLst>
            <c:ext xmlns:c16="http://schemas.microsoft.com/office/drawing/2014/chart" uri="{C3380CC4-5D6E-409C-BE32-E72D297353CC}">
              <c16:uniqueId val="{00000002-74D1-4BBC-8C89-D8EFEDB5B258}"/>
            </c:ext>
          </c:extLst>
        </c:ser>
        <c:ser>
          <c:idx val="3"/>
          <c:order val="3"/>
          <c:tx>
            <c:strRef>
              <c:f>'8.3'!$K$13</c:f>
              <c:strCache>
                <c:ptCount val="1"/>
                <c:pt idx="0">
                  <c:v>Elektrická energie</c:v>
                </c:pt>
              </c:strCache>
            </c:strRef>
          </c:tx>
          <c:invertIfNegative val="0"/>
          <c:cat>
            <c:strRef>
              <c:f>'8.3'!$L$9:$N$9</c:f>
              <c:strCache>
                <c:ptCount val="3"/>
                <c:pt idx="0">
                  <c:v>Červenec</c:v>
                </c:pt>
                <c:pt idx="1">
                  <c:v>Srpen</c:v>
                </c:pt>
                <c:pt idx="2">
                  <c:v>Září</c:v>
                </c:pt>
              </c:strCache>
            </c:strRef>
          </c:cat>
          <c:val>
            <c:numRef>
              <c:f>'8.3'!$L$13:$N$13</c:f>
              <c:numCache>
                <c:formatCode>#\ ##0.0</c:formatCode>
                <c:ptCount val="3"/>
                <c:pt idx="0">
                  <c:v>443</c:v>
                </c:pt>
                <c:pt idx="1">
                  <c:v>464</c:v>
                </c:pt>
                <c:pt idx="2">
                  <c:v>433</c:v>
                </c:pt>
              </c:numCache>
            </c:numRef>
          </c:val>
          <c:extLst>
            <c:ext xmlns:c16="http://schemas.microsoft.com/office/drawing/2014/chart" uri="{C3380CC4-5D6E-409C-BE32-E72D297353CC}">
              <c16:uniqueId val="{00000003-74D1-4BBC-8C89-D8EFEDB5B258}"/>
            </c:ext>
          </c:extLst>
        </c:ser>
        <c:ser>
          <c:idx val="4"/>
          <c:order val="4"/>
          <c:tx>
            <c:strRef>
              <c:f>'8.3'!$K$14</c:f>
              <c:strCache>
                <c:ptCount val="1"/>
                <c:pt idx="0">
                  <c:v>Energie prostředí (tepelné čerpadlo)</c:v>
                </c:pt>
              </c:strCache>
            </c:strRef>
          </c:tx>
          <c:invertIfNegative val="0"/>
          <c:cat>
            <c:strRef>
              <c:f>'8.3'!$L$9:$N$9</c:f>
              <c:strCache>
                <c:ptCount val="3"/>
                <c:pt idx="0">
                  <c:v>Červenec</c:v>
                </c:pt>
                <c:pt idx="1">
                  <c:v>Srpen</c:v>
                </c:pt>
                <c:pt idx="2">
                  <c:v>Září</c:v>
                </c:pt>
              </c:strCache>
            </c:strRef>
          </c:cat>
          <c:val>
            <c:numRef>
              <c:f>'8.3'!$L$14:$N$14</c:f>
              <c:numCache>
                <c:formatCode>#\ ##0.0</c:formatCode>
                <c:ptCount val="3"/>
                <c:pt idx="0">
                  <c:v>14</c:v>
                </c:pt>
                <c:pt idx="1">
                  <c:v>18</c:v>
                </c:pt>
                <c:pt idx="2">
                  <c:v>28</c:v>
                </c:pt>
              </c:numCache>
            </c:numRef>
          </c:val>
          <c:extLst>
            <c:ext xmlns:c16="http://schemas.microsoft.com/office/drawing/2014/chart" uri="{C3380CC4-5D6E-409C-BE32-E72D297353CC}">
              <c16:uniqueId val="{00000004-74D1-4BBC-8C89-D8EFEDB5B258}"/>
            </c:ext>
          </c:extLst>
        </c:ser>
        <c:ser>
          <c:idx val="5"/>
          <c:order val="5"/>
          <c:tx>
            <c:strRef>
              <c:f>'8.3'!$K$15</c:f>
              <c:strCache>
                <c:ptCount val="1"/>
                <c:pt idx="0">
                  <c:v>Energie Slunce (solární kolektor)</c:v>
                </c:pt>
              </c:strCache>
            </c:strRef>
          </c:tx>
          <c:invertIfNegative val="0"/>
          <c:cat>
            <c:strRef>
              <c:f>'8.3'!$L$9:$N$9</c:f>
              <c:strCache>
                <c:ptCount val="3"/>
                <c:pt idx="0">
                  <c:v>Červenec</c:v>
                </c:pt>
                <c:pt idx="1">
                  <c:v>Srpen</c:v>
                </c:pt>
                <c:pt idx="2">
                  <c:v>Září</c:v>
                </c:pt>
              </c:strCache>
            </c:strRef>
          </c:cat>
          <c:val>
            <c:numRef>
              <c:f>'8.3'!$L$15:$N$15</c:f>
              <c:numCache>
                <c:formatCode>#\ ##0.0</c:formatCode>
                <c:ptCount val="3"/>
                <c:pt idx="0">
                  <c:v>28</c:v>
                </c:pt>
                <c:pt idx="1">
                  <c:v>20</c:v>
                </c:pt>
                <c:pt idx="2">
                  <c:v>20</c:v>
                </c:pt>
              </c:numCache>
            </c:numRef>
          </c:val>
          <c:extLst>
            <c:ext xmlns:c16="http://schemas.microsoft.com/office/drawing/2014/chart" uri="{C3380CC4-5D6E-409C-BE32-E72D297353CC}">
              <c16:uniqueId val="{00000005-74D1-4BBC-8C89-D8EFEDB5B258}"/>
            </c:ext>
          </c:extLst>
        </c:ser>
        <c:ser>
          <c:idx val="6"/>
          <c:order val="6"/>
          <c:tx>
            <c:strRef>
              <c:f>'8.3'!$K$16</c:f>
              <c:strCache>
                <c:ptCount val="1"/>
                <c:pt idx="0">
                  <c:v>Hnědé uhlí</c:v>
                </c:pt>
              </c:strCache>
            </c:strRef>
          </c:tx>
          <c:spPr>
            <a:solidFill>
              <a:srgbClr val="6E4932"/>
            </a:solidFill>
          </c:spPr>
          <c:invertIfNegative val="0"/>
          <c:cat>
            <c:strRef>
              <c:f>'8.3'!$L$9:$N$9</c:f>
              <c:strCache>
                <c:ptCount val="3"/>
                <c:pt idx="0">
                  <c:v>Červenec</c:v>
                </c:pt>
                <c:pt idx="1">
                  <c:v>Srpen</c:v>
                </c:pt>
                <c:pt idx="2">
                  <c:v>Září</c:v>
                </c:pt>
              </c:strCache>
            </c:strRef>
          </c:cat>
          <c:val>
            <c:numRef>
              <c:f>'8.3'!$L$16:$N$16</c:f>
              <c:numCache>
                <c:formatCode>#\ ##0.0</c:formatCode>
                <c:ptCount val="3"/>
                <c:pt idx="0">
                  <c:v>153</c:v>
                </c:pt>
                <c:pt idx="1">
                  <c:v>154</c:v>
                </c:pt>
                <c:pt idx="2">
                  <c:v>170</c:v>
                </c:pt>
              </c:numCache>
            </c:numRef>
          </c:val>
          <c:extLst>
            <c:ext xmlns:c16="http://schemas.microsoft.com/office/drawing/2014/chart" uri="{C3380CC4-5D6E-409C-BE32-E72D297353CC}">
              <c16:uniqueId val="{00000006-74D1-4BBC-8C89-D8EFEDB5B258}"/>
            </c:ext>
          </c:extLst>
        </c:ser>
        <c:ser>
          <c:idx val="7"/>
          <c:order val="7"/>
          <c:tx>
            <c:strRef>
              <c:f>'8.3'!$K$17</c:f>
              <c:strCache>
                <c:ptCount val="1"/>
                <c:pt idx="0">
                  <c:v>Jaderné palivo</c:v>
                </c:pt>
              </c:strCache>
            </c:strRef>
          </c:tx>
          <c:invertIfNegative val="0"/>
          <c:cat>
            <c:strRef>
              <c:f>'8.3'!$L$9:$N$9</c:f>
              <c:strCache>
                <c:ptCount val="3"/>
                <c:pt idx="0">
                  <c:v>Červenec</c:v>
                </c:pt>
                <c:pt idx="1">
                  <c:v>Srpen</c:v>
                </c:pt>
                <c:pt idx="2">
                  <c:v>Září</c:v>
                </c:pt>
              </c:strCache>
            </c:strRef>
          </c:cat>
          <c:val>
            <c:numRef>
              <c:f>'8.3'!$L$17:$N$17</c:f>
              <c:numCache>
                <c:formatCode>#\ ##0.0</c:formatCode>
                <c:ptCount val="3"/>
                <c:pt idx="0">
                  <c:v>0</c:v>
                </c:pt>
                <c:pt idx="1">
                  <c:v>0</c:v>
                </c:pt>
                <c:pt idx="2">
                  <c:v>0</c:v>
                </c:pt>
              </c:numCache>
            </c:numRef>
          </c:val>
          <c:extLst>
            <c:ext xmlns:c16="http://schemas.microsoft.com/office/drawing/2014/chart" uri="{C3380CC4-5D6E-409C-BE32-E72D297353CC}">
              <c16:uniqueId val="{00000007-74D1-4BBC-8C89-D8EFEDB5B258}"/>
            </c:ext>
          </c:extLst>
        </c:ser>
        <c:ser>
          <c:idx val="8"/>
          <c:order val="8"/>
          <c:tx>
            <c:strRef>
              <c:f>'8.3'!$K$18</c:f>
              <c:strCache>
                <c:ptCount val="1"/>
                <c:pt idx="0">
                  <c:v>Koks</c:v>
                </c:pt>
              </c:strCache>
            </c:strRef>
          </c:tx>
          <c:invertIfNegative val="0"/>
          <c:cat>
            <c:strRef>
              <c:f>'8.3'!$L$9:$N$9</c:f>
              <c:strCache>
                <c:ptCount val="3"/>
                <c:pt idx="0">
                  <c:v>Červenec</c:v>
                </c:pt>
                <c:pt idx="1">
                  <c:v>Srpen</c:v>
                </c:pt>
                <c:pt idx="2">
                  <c:v>Září</c:v>
                </c:pt>
              </c:strCache>
            </c:strRef>
          </c:cat>
          <c:val>
            <c:numRef>
              <c:f>'8.3'!$L$18:$N$18</c:f>
              <c:numCache>
                <c:formatCode>#\ ##0.0</c:formatCode>
                <c:ptCount val="3"/>
                <c:pt idx="0">
                  <c:v>0</c:v>
                </c:pt>
                <c:pt idx="1">
                  <c:v>0</c:v>
                </c:pt>
                <c:pt idx="2">
                  <c:v>0</c:v>
                </c:pt>
              </c:numCache>
            </c:numRef>
          </c:val>
          <c:extLst>
            <c:ext xmlns:c16="http://schemas.microsoft.com/office/drawing/2014/chart" uri="{C3380CC4-5D6E-409C-BE32-E72D297353CC}">
              <c16:uniqueId val="{00000008-74D1-4BBC-8C89-D8EFEDB5B258}"/>
            </c:ext>
          </c:extLst>
        </c:ser>
        <c:ser>
          <c:idx val="9"/>
          <c:order val="9"/>
          <c:tx>
            <c:strRef>
              <c:f>'8.3'!$K$19</c:f>
              <c:strCache>
                <c:ptCount val="1"/>
                <c:pt idx="0">
                  <c:v>Odpadní teplo</c:v>
                </c:pt>
              </c:strCache>
            </c:strRef>
          </c:tx>
          <c:invertIfNegative val="0"/>
          <c:cat>
            <c:strRef>
              <c:f>'8.3'!$L$9:$N$9</c:f>
              <c:strCache>
                <c:ptCount val="3"/>
                <c:pt idx="0">
                  <c:v>Červenec</c:v>
                </c:pt>
                <c:pt idx="1">
                  <c:v>Srpen</c:v>
                </c:pt>
                <c:pt idx="2">
                  <c:v>Září</c:v>
                </c:pt>
              </c:strCache>
            </c:strRef>
          </c:cat>
          <c:val>
            <c:numRef>
              <c:f>'8.3'!$L$19:$N$19</c:f>
              <c:numCache>
                <c:formatCode>#\ ##0.0</c:formatCode>
                <c:ptCount val="3"/>
                <c:pt idx="0">
                  <c:v>1746.91</c:v>
                </c:pt>
                <c:pt idx="1">
                  <c:v>1867.25</c:v>
                </c:pt>
                <c:pt idx="2">
                  <c:v>2657.18</c:v>
                </c:pt>
              </c:numCache>
            </c:numRef>
          </c:val>
          <c:extLst>
            <c:ext xmlns:c16="http://schemas.microsoft.com/office/drawing/2014/chart" uri="{C3380CC4-5D6E-409C-BE32-E72D297353CC}">
              <c16:uniqueId val="{00000009-74D1-4BBC-8C89-D8EFEDB5B258}"/>
            </c:ext>
          </c:extLst>
        </c:ser>
        <c:ser>
          <c:idx val="10"/>
          <c:order val="10"/>
          <c:tx>
            <c:strRef>
              <c:f>'8.3'!$K$20</c:f>
              <c:strCache>
                <c:ptCount val="1"/>
                <c:pt idx="0">
                  <c:v>Ostatní kapalná paliva</c:v>
                </c:pt>
              </c:strCache>
            </c:strRef>
          </c:tx>
          <c:invertIfNegative val="0"/>
          <c:cat>
            <c:strRef>
              <c:f>'8.3'!$L$9:$N$9</c:f>
              <c:strCache>
                <c:ptCount val="3"/>
                <c:pt idx="0">
                  <c:v>Červenec</c:v>
                </c:pt>
                <c:pt idx="1">
                  <c:v>Srpen</c:v>
                </c:pt>
                <c:pt idx="2">
                  <c:v>Září</c:v>
                </c:pt>
              </c:strCache>
            </c:strRef>
          </c:cat>
          <c:val>
            <c:numRef>
              <c:f>'8.3'!$L$20:$N$20</c:f>
              <c:numCache>
                <c:formatCode>#\ ##0.0</c:formatCode>
                <c:ptCount val="3"/>
                <c:pt idx="0">
                  <c:v>0</c:v>
                </c:pt>
                <c:pt idx="1">
                  <c:v>0</c:v>
                </c:pt>
                <c:pt idx="2">
                  <c:v>0</c:v>
                </c:pt>
              </c:numCache>
            </c:numRef>
          </c:val>
          <c:extLst>
            <c:ext xmlns:c16="http://schemas.microsoft.com/office/drawing/2014/chart" uri="{C3380CC4-5D6E-409C-BE32-E72D297353CC}">
              <c16:uniqueId val="{0000000A-74D1-4BBC-8C89-D8EFEDB5B258}"/>
            </c:ext>
          </c:extLst>
        </c:ser>
        <c:ser>
          <c:idx val="11"/>
          <c:order val="11"/>
          <c:tx>
            <c:strRef>
              <c:f>'8.3'!$K$21</c:f>
              <c:strCache>
                <c:ptCount val="1"/>
                <c:pt idx="0">
                  <c:v>Ostatní pevná paliva</c:v>
                </c:pt>
              </c:strCache>
            </c:strRef>
          </c:tx>
          <c:invertIfNegative val="0"/>
          <c:cat>
            <c:strRef>
              <c:f>'8.3'!$L$9:$N$9</c:f>
              <c:strCache>
                <c:ptCount val="3"/>
                <c:pt idx="0">
                  <c:v>Červenec</c:v>
                </c:pt>
                <c:pt idx="1">
                  <c:v>Srpen</c:v>
                </c:pt>
                <c:pt idx="2">
                  <c:v>Září</c:v>
                </c:pt>
              </c:strCache>
            </c:strRef>
          </c:cat>
          <c:val>
            <c:numRef>
              <c:f>'8.3'!$L$21:$N$21</c:f>
              <c:numCache>
                <c:formatCode>#\ ##0.0</c:formatCode>
                <c:ptCount val="3"/>
                <c:pt idx="0">
                  <c:v>92536</c:v>
                </c:pt>
                <c:pt idx="1">
                  <c:v>96852</c:v>
                </c:pt>
                <c:pt idx="2">
                  <c:v>103740</c:v>
                </c:pt>
              </c:numCache>
            </c:numRef>
          </c:val>
          <c:extLst>
            <c:ext xmlns:c16="http://schemas.microsoft.com/office/drawing/2014/chart" uri="{C3380CC4-5D6E-409C-BE32-E72D297353CC}">
              <c16:uniqueId val="{0000000B-74D1-4BBC-8C89-D8EFEDB5B258}"/>
            </c:ext>
          </c:extLst>
        </c:ser>
        <c:ser>
          <c:idx val="12"/>
          <c:order val="12"/>
          <c:tx>
            <c:strRef>
              <c:f>'8.3'!$K$22</c:f>
              <c:strCache>
                <c:ptCount val="1"/>
                <c:pt idx="0">
                  <c:v>Ostatní plyny</c:v>
                </c:pt>
              </c:strCache>
            </c:strRef>
          </c:tx>
          <c:invertIfNegative val="0"/>
          <c:cat>
            <c:strRef>
              <c:f>'8.3'!$L$9:$N$9</c:f>
              <c:strCache>
                <c:ptCount val="3"/>
                <c:pt idx="0">
                  <c:v>Červenec</c:v>
                </c:pt>
                <c:pt idx="1">
                  <c:v>Srpen</c:v>
                </c:pt>
                <c:pt idx="2">
                  <c:v>Září</c:v>
                </c:pt>
              </c:strCache>
            </c:strRef>
          </c:cat>
          <c:val>
            <c:numRef>
              <c:f>'8.3'!$L$22:$N$22</c:f>
              <c:numCache>
                <c:formatCode>#\ ##0.0</c:formatCode>
                <c:ptCount val="3"/>
                <c:pt idx="0">
                  <c:v>0</c:v>
                </c:pt>
                <c:pt idx="1">
                  <c:v>0</c:v>
                </c:pt>
                <c:pt idx="2">
                  <c:v>0</c:v>
                </c:pt>
              </c:numCache>
            </c:numRef>
          </c:val>
          <c:extLst>
            <c:ext xmlns:c16="http://schemas.microsoft.com/office/drawing/2014/chart" uri="{C3380CC4-5D6E-409C-BE32-E72D297353CC}">
              <c16:uniqueId val="{0000000C-74D1-4BBC-8C89-D8EFEDB5B258}"/>
            </c:ext>
          </c:extLst>
        </c:ser>
        <c:ser>
          <c:idx val="13"/>
          <c:order val="13"/>
          <c:tx>
            <c:strRef>
              <c:f>'8.3'!$K$23</c:f>
              <c:strCache>
                <c:ptCount val="1"/>
                <c:pt idx="0">
                  <c:v>Ostatní</c:v>
                </c:pt>
              </c:strCache>
            </c:strRef>
          </c:tx>
          <c:invertIfNegative val="0"/>
          <c:cat>
            <c:strRef>
              <c:f>'8.3'!$L$9:$N$9</c:f>
              <c:strCache>
                <c:ptCount val="3"/>
                <c:pt idx="0">
                  <c:v>Červenec</c:v>
                </c:pt>
                <c:pt idx="1">
                  <c:v>Srpen</c:v>
                </c:pt>
                <c:pt idx="2">
                  <c:v>Září</c:v>
                </c:pt>
              </c:strCache>
            </c:strRef>
          </c:cat>
          <c:val>
            <c:numRef>
              <c:f>'8.3'!$L$23:$N$23</c:f>
              <c:numCache>
                <c:formatCode>#\ ##0.0</c:formatCode>
                <c:ptCount val="3"/>
                <c:pt idx="0">
                  <c:v>0</c:v>
                </c:pt>
                <c:pt idx="1">
                  <c:v>0</c:v>
                </c:pt>
                <c:pt idx="2">
                  <c:v>0</c:v>
                </c:pt>
              </c:numCache>
            </c:numRef>
          </c:val>
          <c:extLst>
            <c:ext xmlns:c16="http://schemas.microsoft.com/office/drawing/2014/chart" uri="{C3380CC4-5D6E-409C-BE32-E72D297353CC}">
              <c16:uniqueId val="{0000000D-74D1-4BBC-8C89-D8EFEDB5B258}"/>
            </c:ext>
          </c:extLst>
        </c:ser>
        <c:ser>
          <c:idx val="14"/>
          <c:order val="14"/>
          <c:tx>
            <c:strRef>
              <c:f>'8.3'!$K$24</c:f>
              <c:strCache>
                <c:ptCount val="1"/>
                <c:pt idx="0">
                  <c:v>Topné oleje</c:v>
                </c:pt>
              </c:strCache>
            </c:strRef>
          </c:tx>
          <c:invertIfNegative val="0"/>
          <c:cat>
            <c:strRef>
              <c:f>'8.3'!$L$9:$N$9</c:f>
              <c:strCache>
                <c:ptCount val="3"/>
                <c:pt idx="0">
                  <c:v>Červenec</c:v>
                </c:pt>
                <c:pt idx="1">
                  <c:v>Srpen</c:v>
                </c:pt>
                <c:pt idx="2">
                  <c:v>Září</c:v>
                </c:pt>
              </c:strCache>
            </c:strRef>
          </c:cat>
          <c:val>
            <c:numRef>
              <c:f>'8.3'!$L$24:$N$24</c:f>
              <c:numCache>
                <c:formatCode>#\ ##0.0</c:formatCode>
                <c:ptCount val="3"/>
                <c:pt idx="0">
                  <c:v>284.11799999999999</c:v>
                </c:pt>
                <c:pt idx="1">
                  <c:v>3215.8379999999997</c:v>
                </c:pt>
                <c:pt idx="2">
                  <c:v>0</c:v>
                </c:pt>
              </c:numCache>
            </c:numRef>
          </c:val>
          <c:extLst>
            <c:ext xmlns:c16="http://schemas.microsoft.com/office/drawing/2014/chart" uri="{C3380CC4-5D6E-409C-BE32-E72D297353CC}">
              <c16:uniqueId val="{0000000E-74D1-4BBC-8C89-D8EFEDB5B258}"/>
            </c:ext>
          </c:extLst>
        </c:ser>
        <c:ser>
          <c:idx val="15"/>
          <c:order val="15"/>
          <c:tx>
            <c:strRef>
              <c:f>'8.3'!$K$25</c:f>
              <c:strCache>
                <c:ptCount val="1"/>
                <c:pt idx="0">
                  <c:v>Zemní plyn</c:v>
                </c:pt>
              </c:strCache>
            </c:strRef>
          </c:tx>
          <c:spPr>
            <a:solidFill>
              <a:srgbClr val="EBE600"/>
            </a:solidFill>
          </c:spPr>
          <c:invertIfNegative val="0"/>
          <c:cat>
            <c:strRef>
              <c:f>'8.3'!$L$9:$N$9</c:f>
              <c:strCache>
                <c:ptCount val="3"/>
                <c:pt idx="0">
                  <c:v>Červenec</c:v>
                </c:pt>
                <c:pt idx="1">
                  <c:v>Srpen</c:v>
                </c:pt>
                <c:pt idx="2">
                  <c:v>Září</c:v>
                </c:pt>
              </c:strCache>
            </c:strRef>
          </c:cat>
          <c:val>
            <c:numRef>
              <c:f>'8.3'!$L$25:$N$25</c:f>
              <c:numCache>
                <c:formatCode>#\ ##0.0</c:formatCode>
                <c:ptCount val="3"/>
                <c:pt idx="0">
                  <c:v>56333.927999999993</c:v>
                </c:pt>
                <c:pt idx="1">
                  <c:v>58441.853999999992</c:v>
                </c:pt>
                <c:pt idx="2">
                  <c:v>94248.05200000004</c:v>
                </c:pt>
              </c:numCache>
            </c:numRef>
          </c:val>
          <c:extLst>
            <c:ext xmlns:c16="http://schemas.microsoft.com/office/drawing/2014/chart" uri="{C3380CC4-5D6E-409C-BE32-E72D297353CC}">
              <c16:uniqueId val="{0000000F-74D1-4BBC-8C89-D8EFEDB5B258}"/>
            </c:ext>
          </c:extLst>
        </c:ser>
        <c:dLbls>
          <c:showLegendKey val="0"/>
          <c:showVal val="0"/>
          <c:showCatName val="0"/>
          <c:showSerName val="0"/>
          <c:showPercent val="0"/>
          <c:showBubbleSize val="0"/>
        </c:dLbls>
        <c:gapWidth val="150"/>
        <c:overlap val="100"/>
        <c:axId val="143849344"/>
        <c:axId val="143850880"/>
      </c:barChart>
      <c:catAx>
        <c:axId val="143849344"/>
        <c:scaling>
          <c:orientation val="minMax"/>
        </c:scaling>
        <c:delete val="0"/>
        <c:axPos val="b"/>
        <c:numFmt formatCode="General" sourceLinked="1"/>
        <c:majorTickMark val="none"/>
        <c:minorTickMark val="none"/>
        <c:tickLblPos val="nextTo"/>
        <c:txPr>
          <a:bodyPr/>
          <a:lstStyle/>
          <a:p>
            <a:pPr>
              <a:defRPr sz="900"/>
            </a:pPr>
            <a:endParaRPr lang="cs-CZ"/>
          </a:p>
        </c:txPr>
        <c:crossAx val="143850880"/>
        <c:crosses val="autoZero"/>
        <c:auto val="1"/>
        <c:lblAlgn val="ctr"/>
        <c:lblOffset val="100"/>
        <c:noMultiLvlLbl val="0"/>
      </c:catAx>
      <c:valAx>
        <c:axId val="1438508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384934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466B-46C6-B426-62D34B9E0FAD}"/>
              </c:ext>
            </c:extLst>
          </c:dPt>
          <c:dPt>
            <c:idx val="1"/>
            <c:bubble3D val="0"/>
            <c:spPr>
              <a:solidFill>
                <a:srgbClr val="EEECE1">
                  <a:lumMod val="50000"/>
                </a:srgbClr>
              </a:solidFill>
            </c:spPr>
            <c:extLst>
              <c:ext xmlns:c16="http://schemas.microsoft.com/office/drawing/2014/chart" uri="{C3380CC4-5D6E-409C-BE32-E72D297353CC}">
                <c16:uniqueId val="{00000003-466B-46C6-B426-62D34B9E0FAD}"/>
              </c:ext>
            </c:extLst>
          </c:dPt>
          <c:dPt>
            <c:idx val="2"/>
            <c:bubble3D val="0"/>
            <c:spPr>
              <a:solidFill>
                <a:sysClr val="windowText" lastClr="000000"/>
              </a:solidFill>
            </c:spPr>
            <c:extLst>
              <c:ext xmlns:c16="http://schemas.microsoft.com/office/drawing/2014/chart" uri="{C3380CC4-5D6E-409C-BE32-E72D297353CC}">
                <c16:uniqueId val="{00000005-466B-46C6-B426-62D34B9E0FAD}"/>
              </c:ext>
            </c:extLst>
          </c:dPt>
          <c:dPt>
            <c:idx val="5"/>
            <c:bubble3D val="0"/>
            <c:extLst>
              <c:ext xmlns:c16="http://schemas.microsoft.com/office/drawing/2014/chart" uri="{C3380CC4-5D6E-409C-BE32-E72D297353CC}">
                <c16:uniqueId val="{00000006-466B-46C6-B426-62D34B9E0FAD}"/>
              </c:ext>
            </c:extLst>
          </c:dPt>
          <c:dPt>
            <c:idx val="6"/>
            <c:bubble3D val="0"/>
            <c:spPr>
              <a:solidFill>
                <a:srgbClr val="6E4932"/>
              </a:solidFill>
            </c:spPr>
            <c:extLst>
              <c:ext xmlns:c16="http://schemas.microsoft.com/office/drawing/2014/chart" uri="{C3380CC4-5D6E-409C-BE32-E72D297353CC}">
                <c16:uniqueId val="{00000008-466B-46C6-B426-62D34B9E0FAD}"/>
              </c:ext>
            </c:extLst>
          </c:dPt>
          <c:dPt>
            <c:idx val="7"/>
            <c:bubble3D val="0"/>
            <c:extLst>
              <c:ext xmlns:c16="http://schemas.microsoft.com/office/drawing/2014/chart" uri="{C3380CC4-5D6E-409C-BE32-E72D297353CC}">
                <c16:uniqueId val="{00000009-466B-46C6-B426-62D34B9E0FAD}"/>
              </c:ext>
            </c:extLst>
          </c:dPt>
          <c:dPt>
            <c:idx val="15"/>
            <c:bubble3D val="0"/>
            <c:spPr>
              <a:solidFill>
                <a:srgbClr val="EBE600"/>
              </a:solidFill>
            </c:spPr>
            <c:extLst>
              <c:ext xmlns:c16="http://schemas.microsoft.com/office/drawing/2014/chart" uri="{C3380CC4-5D6E-409C-BE32-E72D297353CC}">
                <c16:uniqueId val="{0000000B-466B-46C6-B426-62D34B9E0FAD}"/>
              </c:ext>
            </c:extLst>
          </c:dPt>
          <c:cat>
            <c:numRef>
              <c:f>'8.3'!$O$10:$O$25</c:f>
              <c:numCache>
                <c:formatCode>0.0%</c:formatCode>
                <c:ptCount val="16"/>
              </c:numCache>
            </c:numRef>
          </c:cat>
          <c:val>
            <c:numRef>
              <c:f>'8.3'!$J$10:$J$25</c:f>
              <c:numCache>
                <c:formatCode>0.0</c:formatCode>
                <c:ptCount val="16"/>
              </c:numCache>
            </c:numRef>
          </c:val>
          <c:extLst>
            <c:ext xmlns:c16="http://schemas.microsoft.com/office/drawing/2014/chart" uri="{C3380CC4-5D6E-409C-BE32-E72D297353CC}">
              <c16:uniqueId val="{0000000C-466B-46C6-B426-62D34B9E0FAD}"/>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brutto</a:t>
            </a:r>
          </a:p>
        </c:rich>
      </c:tx>
      <c:overlay val="0"/>
    </c:title>
    <c:autoTitleDeleted val="0"/>
    <c:plotArea>
      <c:layout/>
      <c:doughnutChart>
        <c:varyColors val="1"/>
        <c:ser>
          <c:idx val="0"/>
          <c:order val="0"/>
          <c:dPt>
            <c:idx val="0"/>
            <c:bubble3D val="0"/>
            <c:spPr>
              <a:solidFill>
                <a:schemeClr val="accent3">
                  <a:lumMod val="75000"/>
                </a:schemeClr>
              </a:solidFill>
            </c:spPr>
            <c:extLst>
              <c:ext xmlns:c16="http://schemas.microsoft.com/office/drawing/2014/chart" uri="{C3380CC4-5D6E-409C-BE32-E72D297353CC}">
                <c16:uniqueId val="{00000001-6276-42E7-86F9-E2CE0C4303D0}"/>
              </c:ext>
            </c:extLst>
          </c:dPt>
          <c:dPt>
            <c:idx val="1"/>
            <c:bubble3D val="0"/>
            <c:spPr>
              <a:solidFill>
                <a:schemeClr val="bg2">
                  <a:lumMod val="50000"/>
                </a:schemeClr>
              </a:solidFill>
            </c:spPr>
            <c:extLst>
              <c:ext xmlns:c16="http://schemas.microsoft.com/office/drawing/2014/chart" uri="{C3380CC4-5D6E-409C-BE32-E72D297353CC}">
                <c16:uniqueId val="{00000003-6276-42E7-86F9-E2CE0C4303D0}"/>
              </c:ext>
            </c:extLst>
          </c:dPt>
          <c:dPt>
            <c:idx val="2"/>
            <c:bubble3D val="0"/>
            <c:spPr>
              <a:solidFill>
                <a:schemeClr val="tx1"/>
              </a:solidFill>
            </c:spPr>
            <c:extLst>
              <c:ext xmlns:c16="http://schemas.microsoft.com/office/drawing/2014/chart" uri="{C3380CC4-5D6E-409C-BE32-E72D297353CC}">
                <c16:uniqueId val="{00000005-6276-42E7-86F9-E2CE0C4303D0}"/>
              </c:ext>
            </c:extLst>
          </c:dPt>
          <c:dPt>
            <c:idx val="6"/>
            <c:bubble3D val="0"/>
            <c:spPr>
              <a:solidFill>
                <a:srgbClr val="6E4932"/>
              </a:solidFill>
            </c:spPr>
            <c:extLst>
              <c:ext xmlns:c16="http://schemas.microsoft.com/office/drawing/2014/chart" uri="{C3380CC4-5D6E-409C-BE32-E72D297353CC}">
                <c16:uniqueId val="{00000007-6276-42E7-86F9-E2CE0C4303D0}"/>
              </c:ext>
            </c:extLst>
          </c:dPt>
          <c:dPt>
            <c:idx val="15"/>
            <c:bubble3D val="0"/>
            <c:spPr>
              <a:solidFill>
                <a:srgbClr val="EBE600"/>
              </a:solidFill>
            </c:spPr>
            <c:extLst>
              <c:ext xmlns:c16="http://schemas.microsoft.com/office/drawing/2014/chart" uri="{C3380CC4-5D6E-409C-BE32-E72D297353CC}">
                <c16:uniqueId val="{00000009-6276-42E7-86F9-E2CE0C4303D0}"/>
              </c:ext>
            </c:extLst>
          </c:dPt>
          <c:dLbls>
            <c:dLbl>
              <c:idx val="1"/>
              <c:layout>
                <c:manualLayout>
                  <c:x val="6.4141414141414138E-3"/>
                  <c:y val="-7.276322061398282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276-42E7-86F9-E2CE0C4303D0}"/>
                </c:ext>
              </c:extLst>
            </c:dLbl>
            <c:dLbl>
              <c:idx val="2"/>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6276-42E7-86F9-E2CE0C4303D0}"/>
                </c:ext>
              </c:extLst>
            </c:dLbl>
            <c:dLbl>
              <c:idx val="3"/>
              <c:delete val="1"/>
              <c:extLst>
                <c:ext xmlns:c15="http://schemas.microsoft.com/office/drawing/2012/chart" uri="{CE6537A1-D6FC-4f65-9D91-7224C49458BB}"/>
                <c:ext xmlns:c16="http://schemas.microsoft.com/office/drawing/2014/chart" uri="{C3380CC4-5D6E-409C-BE32-E72D297353CC}">
                  <c16:uniqueId val="{0000000A-6276-42E7-86F9-E2CE0C4303D0}"/>
                </c:ext>
              </c:extLst>
            </c:dLbl>
            <c:dLbl>
              <c:idx val="4"/>
              <c:delete val="1"/>
              <c:extLst>
                <c:ext xmlns:c15="http://schemas.microsoft.com/office/drawing/2012/chart" uri="{CE6537A1-D6FC-4f65-9D91-7224C49458BB}"/>
                <c:ext xmlns:c16="http://schemas.microsoft.com/office/drawing/2014/chart" uri="{C3380CC4-5D6E-409C-BE32-E72D297353CC}">
                  <c16:uniqueId val="{0000000B-6276-42E7-86F9-E2CE0C4303D0}"/>
                </c:ext>
              </c:extLst>
            </c:dLbl>
            <c:dLbl>
              <c:idx val="5"/>
              <c:delete val="1"/>
              <c:extLst>
                <c:ext xmlns:c15="http://schemas.microsoft.com/office/drawing/2012/chart" uri="{CE6537A1-D6FC-4f65-9D91-7224C49458BB}"/>
                <c:ext xmlns:c16="http://schemas.microsoft.com/office/drawing/2014/chart" uri="{C3380CC4-5D6E-409C-BE32-E72D297353CC}">
                  <c16:uniqueId val="{0000000C-6276-42E7-86F9-E2CE0C4303D0}"/>
                </c:ext>
              </c:extLst>
            </c:dLbl>
            <c:dLbl>
              <c:idx val="6"/>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6276-42E7-86F9-E2CE0C4303D0}"/>
                </c:ext>
              </c:extLst>
            </c:dLbl>
            <c:dLbl>
              <c:idx val="7"/>
              <c:layout>
                <c:manualLayout>
                  <c:x val="-0.11224747474747475"/>
                  <c:y val="0.1069365770999758"/>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276-42E7-86F9-E2CE0C4303D0}"/>
                </c:ext>
              </c:extLst>
            </c:dLbl>
            <c:dLbl>
              <c:idx val="8"/>
              <c:delete val="1"/>
              <c:extLst>
                <c:ext xmlns:c15="http://schemas.microsoft.com/office/drawing/2012/chart" uri="{CE6537A1-D6FC-4f65-9D91-7224C49458BB}"/>
                <c:ext xmlns:c16="http://schemas.microsoft.com/office/drawing/2014/chart" uri="{C3380CC4-5D6E-409C-BE32-E72D297353CC}">
                  <c16:uniqueId val="{0000000E-6276-42E7-86F9-E2CE0C4303D0}"/>
                </c:ext>
              </c:extLst>
            </c:dLbl>
            <c:dLbl>
              <c:idx val="9"/>
              <c:layout>
                <c:manualLayout>
                  <c:x val="6.4141414141413843E-3"/>
                  <c:y val="0"/>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276-42E7-86F9-E2CE0C4303D0}"/>
                </c:ext>
              </c:extLst>
            </c:dLbl>
            <c:dLbl>
              <c:idx val="10"/>
              <c:layout>
                <c:manualLayout>
                  <c:x val="-0.1346969696969697"/>
                  <c:y val="5.8413217138707334E-2"/>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6276-42E7-86F9-E2CE0C4303D0}"/>
                </c:ext>
              </c:extLst>
            </c:dLbl>
            <c:dLbl>
              <c:idx val="13"/>
              <c:delete val="1"/>
              <c:extLst>
                <c:ext xmlns:c15="http://schemas.microsoft.com/office/drawing/2012/chart" uri="{CE6537A1-D6FC-4f65-9D91-7224C49458BB}"/>
                <c:ext xmlns:c16="http://schemas.microsoft.com/office/drawing/2014/chart" uri="{C3380CC4-5D6E-409C-BE32-E72D297353CC}">
                  <c16:uniqueId val="{00000011-6276-42E7-86F9-E2CE0C4303D0}"/>
                </c:ext>
              </c:extLst>
            </c:dLbl>
            <c:dLbl>
              <c:idx val="14"/>
              <c:layout>
                <c:manualLayout>
                  <c:x val="-0.13469722222222222"/>
                  <c:y val="-1.1932643427741467E-2"/>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6276-42E7-86F9-E2CE0C4303D0}"/>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'4.1'!$A$25:$A$40</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'4.1'!$B$25:$B$40</c:f>
              <c:numCache>
                <c:formatCode>#\ ##0.0</c:formatCode>
                <c:ptCount val="16"/>
                <c:pt idx="0">
                  <c:v>4780.0014840000003</c:v>
                </c:pt>
                <c:pt idx="1">
                  <c:v>899.96072800000002</c:v>
                </c:pt>
                <c:pt idx="2">
                  <c:v>1642.9757500000001</c:v>
                </c:pt>
                <c:pt idx="3">
                  <c:v>12.153070000000001</c:v>
                </c:pt>
                <c:pt idx="4">
                  <c:v>4.1875099999999996</c:v>
                </c:pt>
                <c:pt idx="5">
                  <c:v>0.211974</c:v>
                </c:pt>
                <c:pt idx="6">
                  <c:v>7299.6334819999993</c:v>
                </c:pt>
                <c:pt idx="7">
                  <c:v>73.415000000000006</c:v>
                </c:pt>
                <c:pt idx="8">
                  <c:v>0</c:v>
                </c:pt>
                <c:pt idx="9">
                  <c:v>1995.1116570000002</c:v>
                </c:pt>
                <c:pt idx="10">
                  <c:v>36.087444000000005</c:v>
                </c:pt>
                <c:pt idx="11">
                  <c:v>987.83526100000006</c:v>
                </c:pt>
                <c:pt idx="12">
                  <c:v>2268.5836159999999</c:v>
                </c:pt>
                <c:pt idx="13">
                  <c:v>0</c:v>
                </c:pt>
                <c:pt idx="14">
                  <c:v>42.583650999999996</c:v>
                </c:pt>
                <c:pt idx="15">
                  <c:v>4138.5559570000014</c:v>
                </c:pt>
              </c:numCache>
            </c:numRef>
          </c:val>
          <c:extLst>
            <c:ext xmlns:c16="http://schemas.microsoft.com/office/drawing/2014/chart" uri="{C3380CC4-5D6E-409C-BE32-E72D297353CC}">
              <c16:uniqueId val="{00000013-6276-42E7-86F9-E2CE0C4303D0}"/>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E68B-4B52-9D15-3EE48C1AAD06}"/>
              </c:ext>
            </c:extLst>
          </c:dPt>
          <c:cat>
            <c:numRef>
              <c:f>'8.3'!$O$27:$O$34</c:f>
              <c:numCache>
                <c:formatCode>#\ ##0.0</c:formatCode>
                <c:ptCount val="8"/>
              </c:numCache>
            </c:numRef>
          </c:cat>
          <c:val>
            <c:numRef>
              <c:f>'8.3'!$J$27:$J$34</c:f>
              <c:numCache>
                <c:formatCode>0.0</c:formatCode>
                <c:ptCount val="8"/>
              </c:numCache>
            </c:numRef>
          </c:val>
          <c:extLst>
            <c:ext xmlns:c16="http://schemas.microsoft.com/office/drawing/2014/chart" uri="{C3380CC4-5D6E-409C-BE32-E72D297353CC}">
              <c16:uniqueId val="{00000001-E68B-4B52-9D15-3EE48C1AAD06}"/>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65881753312946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'8.4'!$K$27</c:f>
              <c:strCache>
                <c:ptCount val="1"/>
                <c:pt idx="0">
                  <c:v>Průmysl</c:v>
                </c:pt>
              </c:strCache>
            </c:strRef>
          </c:tx>
          <c:invertIfNegative val="0"/>
          <c:cat>
            <c:strRef>
              <c:f>'8.4'!$L$26:$N$26</c:f>
              <c:strCache>
                <c:ptCount val="3"/>
                <c:pt idx="0">
                  <c:v>Červenec</c:v>
                </c:pt>
                <c:pt idx="1">
                  <c:v>Srpen</c:v>
                </c:pt>
                <c:pt idx="2">
                  <c:v>Září</c:v>
                </c:pt>
              </c:strCache>
            </c:strRef>
          </c:cat>
          <c:val>
            <c:numRef>
              <c:f>'8.4'!$L$27:$N$27</c:f>
              <c:numCache>
                <c:formatCode>#\ ##0.0</c:formatCode>
                <c:ptCount val="3"/>
                <c:pt idx="0">
                  <c:v>6177.6829999999991</c:v>
                </c:pt>
                <c:pt idx="1">
                  <c:v>5015.9259999999995</c:v>
                </c:pt>
                <c:pt idx="2">
                  <c:v>8353.1260000000002</c:v>
                </c:pt>
              </c:numCache>
            </c:numRef>
          </c:val>
          <c:extLst>
            <c:ext xmlns:c16="http://schemas.microsoft.com/office/drawing/2014/chart" uri="{C3380CC4-5D6E-409C-BE32-E72D297353CC}">
              <c16:uniqueId val="{00000000-3370-416A-BA2F-F112FABA85B0}"/>
            </c:ext>
          </c:extLst>
        </c:ser>
        <c:ser>
          <c:idx val="1"/>
          <c:order val="1"/>
          <c:tx>
            <c:strRef>
              <c:f>'8.4'!$K$28</c:f>
              <c:strCache>
                <c:ptCount val="1"/>
                <c:pt idx="0">
                  <c:v>Energetika</c:v>
                </c:pt>
              </c:strCache>
            </c:strRef>
          </c:tx>
          <c:invertIfNegative val="0"/>
          <c:cat>
            <c:strRef>
              <c:f>'8.4'!$L$26:$N$26</c:f>
              <c:strCache>
                <c:ptCount val="3"/>
                <c:pt idx="0">
                  <c:v>Červenec</c:v>
                </c:pt>
                <c:pt idx="1">
                  <c:v>Srpen</c:v>
                </c:pt>
                <c:pt idx="2">
                  <c:v>Září</c:v>
                </c:pt>
              </c:strCache>
            </c:strRef>
          </c:cat>
          <c:val>
            <c:numRef>
              <c:f>'8.4'!$L$28:$N$28</c:f>
              <c:numCache>
                <c:formatCode>#\ ##0.0</c:formatCode>
                <c:ptCount val="3"/>
                <c:pt idx="0">
                  <c:v>2432.65</c:v>
                </c:pt>
                <c:pt idx="1">
                  <c:v>2694.91</c:v>
                </c:pt>
                <c:pt idx="2">
                  <c:v>5529.1100000000006</c:v>
                </c:pt>
              </c:numCache>
            </c:numRef>
          </c:val>
          <c:extLst>
            <c:ext xmlns:c16="http://schemas.microsoft.com/office/drawing/2014/chart" uri="{C3380CC4-5D6E-409C-BE32-E72D297353CC}">
              <c16:uniqueId val="{00000001-3370-416A-BA2F-F112FABA85B0}"/>
            </c:ext>
          </c:extLst>
        </c:ser>
        <c:ser>
          <c:idx val="2"/>
          <c:order val="2"/>
          <c:tx>
            <c:strRef>
              <c:f>'8.4'!$K$29</c:f>
              <c:strCache>
                <c:ptCount val="1"/>
                <c:pt idx="0">
                  <c:v>Doprava</c:v>
                </c:pt>
              </c:strCache>
            </c:strRef>
          </c:tx>
          <c:invertIfNegative val="0"/>
          <c:cat>
            <c:strRef>
              <c:f>'8.4'!$L$26:$N$26</c:f>
              <c:strCache>
                <c:ptCount val="3"/>
                <c:pt idx="0">
                  <c:v>Červenec</c:v>
                </c:pt>
                <c:pt idx="1">
                  <c:v>Srpen</c:v>
                </c:pt>
                <c:pt idx="2">
                  <c:v>Září</c:v>
                </c:pt>
              </c:strCache>
            </c:strRef>
          </c:cat>
          <c:val>
            <c:numRef>
              <c:f>'8.4'!$L$29:$N$29</c:f>
              <c:numCache>
                <c:formatCode>#\ ##0.0</c:formatCode>
                <c:ptCount val="3"/>
                <c:pt idx="0">
                  <c:v>307.82300000000004</c:v>
                </c:pt>
                <c:pt idx="1">
                  <c:v>404.12</c:v>
                </c:pt>
                <c:pt idx="2">
                  <c:v>664.45899999999995</c:v>
                </c:pt>
              </c:numCache>
            </c:numRef>
          </c:val>
          <c:extLst>
            <c:ext xmlns:c16="http://schemas.microsoft.com/office/drawing/2014/chart" uri="{C3380CC4-5D6E-409C-BE32-E72D297353CC}">
              <c16:uniqueId val="{00000002-3370-416A-BA2F-F112FABA85B0}"/>
            </c:ext>
          </c:extLst>
        </c:ser>
        <c:ser>
          <c:idx val="3"/>
          <c:order val="3"/>
          <c:tx>
            <c:strRef>
              <c:f>'8.4'!$K$30</c:f>
              <c:strCache>
                <c:ptCount val="1"/>
                <c:pt idx="0">
                  <c:v>Stavebnictví</c:v>
                </c:pt>
              </c:strCache>
            </c:strRef>
          </c:tx>
          <c:invertIfNegative val="0"/>
          <c:cat>
            <c:strRef>
              <c:f>'8.4'!$L$26:$N$26</c:f>
              <c:strCache>
                <c:ptCount val="3"/>
                <c:pt idx="0">
                  <c:v>Červenec</c:v>
                </c:pt>
                <c:pt idx="1">
                  <c:v>Srpen</c:v>
                </c:pt>
                <c:pt idx="2">
                  <c:v>Září</c:v>
                </c:pt>
              </c:strCache>
            </c:strRef>
          </c:cat>
          <c:val>
            <c:numRef>
              <c:f>'8.4'!$L$30:$N$30</c:f>
              <c:numCache>
                <c:formatCode>#\ ##0.0</c:formatCode>
                <c:ptCount val="3"/>
                <c:pt idx="0">
                  <c:v>205.46199999999999</c:v>
                </c:pt>
                <c:pt idx="1">
                  <c:v>277.03399999999999</c:v>
                </c:pt>
                <c:pt idx="2">
                  <c:v>481.40199999999999</c:v>
                </c:pt>
              </c:numCache>
            </c:numRef>
          </c:val>
          <c:extLst>
            <c:ext xmlns:c16="http://schemas.microsoft.com/office/drawing/2014/chart" uri="{C3380CC4-5D6E-409C-BE32-E72D297353CC}">
              <c16:uniqueId val="{00000003-3370-416A-BA2F-F112FABA85B0}"/>
            </c:ext>
          </c:extLst>
        </c:ser>
        <c:ser>
          <c:idx val="4"/>
          <c:order val="4"/>
          <c:tx>
            <c:strRef>
              <c:f>'8.4'!$K$31</c:f>
              <c:strCache>
                <c:ptCount val="1"/>
                <c:pt idx="0">
                  <c:v>Zemědělství a lesnictví</c:v>
                </c:pt>
              </c:strCache>
            </c:strRef>
          </c:tx>
          <c:invertIfNegative val="0"/>
          <c:cat>
            <c:strRef>
              <c:f>'8.4'!$L$26:$N$26</c:f>
              <c:strCache>
                <c:ptCount val="3"/>
                <c:pt idx="0">
                  <c:v>Červenec</c:v>
                </c:pt>
                <c:pt idx="1">
                  <c:v>Srpen</c:v>
                </c:pt>
                <c:pt idx="2">
                  <c:v>Září</c:v>
                </c:pt>
              </c:strCache>
            </c:strRef>
          </c:cat>
          <c:val>
            <c:numRef>
              <c:f>'8.4'!$L$31:$N$31</c:f>
              <c:numCache>
                <c:formatCode>#\ ##0.0</c:formatCode>
                <c:ptCount val="3"/>
                <c:pt idx="0">
                  <c:v>142.32</c:v>
                </c:pt>
                <c:pt idx="1">
                  <c:v>210.98</c:v>
                </c:pt>
                <c:pt idx="2">
                  <c:v>479.6</c:v>
                </c:pt>
              </c:numCache>
            </c:numRef>
          </c:val>
          <c:extLst>
            <c:ext xmlns:c16="http://schemas.microsoft.com/office/drawing/2014/chart" uri="{C3380CC4-5D6E-409C-BE32-E72D297353CC}">
              <c16:uniqueId val="{00000004-3370-416A-BA2F-F112FABA85B0}"/>
            </c:ext>
          </c:extLst>
        </c:ser>
        <c:ser>
          <c:idx val="5"/>
          <c:order val="5"/>
          <c:tx>
            <c:strRef>
              <c:f>'8.4'!$K$32</c:f>
              <c:strCache>
                <c:ptCount val="1"/>
                <c:pt idx="0">
                  <c:v>Domácnosti</c:v>
                </c:pt>
              </c:strCache>
            </c:strRef>
          </c:tx>
          <c:invertIfNegative val="0"/>
          <c:cat>
            <c:strRef>
              <c:f>'8.4'!$L$26:$N$26</c:f>
              <c:strCache>
                <c:ptCount val="3"/>
                <c:pt idx="0">
                  <c:v>Červenec</c:v>
                </c:pt>
                <c:pt idx="1">
                  <c:v>Srpen</c:v>
                </c:pt>
                <c:pt idx="2">
                  <c:v>Září</c:v>
                </c:pt>
              </c:strCache>
            </c:strRef>
          </c:cat>
          <c:val>
            <c:numRef>
              <c:f>'8.4'!$L$32:$N$32</c:f>
              <c:numCache>
                <c:formatCode>#\ ##0.0</c:formatCode>
                <c:ptCount val="3"/>
                <c:pt idx="0">
                  <c:v>41008.901999999995</c:v>
                </c:pt>
                <c:pt idx="1">
                  <c:v>47419.065000000002</c:v>
                </c:pt>
                <c:pt idx="2">
                  <c:v>78799.430999999997</c:v>
                </c:pt>
              </c:numCache>
            </c:numRef>
          </c:val>
          <c:extLst>
            <c:ext xmlns:c16="http://schemas.microsoft.com/office/drawing/2014/chart" uri="{C3380CC4-5D6E-409C-BE32-E72D297353CC}">
              <c16:uniqueId val="{00000005-3370-416A-BA2F-F112FABA85B0}"/>
            </c:ext>
          </c:extLst>
        </c:ser>
        <c:ser>
          <c:idx val="6"/>
          <c:order val="6"/>
          <c:tx>
            <c:strRef>
              <c:f>'8.4'!$K$33</c:f>
              <c:strCache>
                <c:ptCount val="1"/>
                <c:pt idx="0">
                  <c:v>Obchod, služby, školství, zdravotnictví</c:v>
                </c:pt>
              </c:strCache>
            </c:strRef>
          </c:tx>
          <c:invertIfNegative val="0"/>
          <c:cat>
            <c:strRef>
              <c:f>'8.4'!$L$26:$N$26</c:f>
              <c:strCache>
                <c:ptCount val="3"/>
                <c:pt idx="0">
                  <c:v>Červenec</c:v>
                </c:pt>
                <c:pt idx="1">
                  <c:v>Srpen</c:v>
                </c:pt>
                <c:pt idx="2">
                  <c:v>Září</c:v>
                </c:pt>
              </c:strCache>
            </c:strRef>
          </c:cat>
          <c:val>
            <c:numRef>
              <c:f>'8.4'!$L$33:$N$33</c:f>
              <c:numCache>
                <c:formatCode>#\ ##0.0</c:formatCode>
                <c:ptCount val="3"/>
                <c:pt idx="0">
                  <c:v>15964.137999999999</c:v>
                </c:pt>
                <c:pt idx="1">
                  <c:v>19696.612000000001</c:v>
                </c:pt>
                <c:pt idx="2">
                  <c:v>31529.895</c:v>
                </c:pt>
              </c:numCache>
            </c:numRef>
          </c:val>
          <c:extLst>
            <c:ext xmlns:c16="http://schemas.microsoft.com/office/drawing/2014/chart" uri="{C3380CC4-5D6E-409C-BE32-E72D297353CC}">
              <c16:uniqueId val="{00000006-3370-416A-BA2F-F112FABA85B0}"/>
            </c:ext>
          </c:extLst>
        </c:ser>
        <c:ser>
          <c:idx val="7"/>
          <c:order val="7"/>
          <c:tx>
            <c:strRef>
              <c:f>'8.4'!$K$34</c:f>
              <c:strCache>
                <c:ptCount val="1"/>
                <c:pt idx="0">
                  <c:v>Ostatní</c:v>
                </c:pt>
              </c:strCache>
            </c:strRef>
          </c:tx>
          <c:invertIfNegative val="0"/>
          <c:cat>
            <c:strRef>
              <c:f>'8.4'!$L$26:$N$26</c:f>
              <c:strCache>
                <c:ptCount val="3"/>
                <c:pt idx="0">
                  <c:v>Červenec</c:v>
                </c:pt>
                <c:pt idx="1">
                  <c:v>Srpen</c:v>
                </c:pt>
                <c:pt idx="2">
                  <c:v>Září</c:v>
                </c:pt>
              </c:strCache>
            </c:strRef>
          </c:cat>
          <c:val>
            <c:numRef>
              <c:f>'8.4'!$L$34:$N$34</c:f>
              <c:numCache>
                <c:formatCode>#\ ##0.0</c:formatCode>
                <c:ptCount val="3"/>
                <c:pt idx="0">
                  <c:v>3003.1000000000004</c:v>
                </c:pt>
                <c:pt idx="1">
                  <c:v>3975.8489999999997</c:v>
                </c:pt>
                <c:pt idx="2">
                  <c:v>6198.3830000000007</c:v>
                </c:pt>
              </c:numCache>
            </c:numRef>
          </c:val>
          <c:extLst>
            <c:ext xmlns:c16="http://schemas.microsoft.com/office/drawing/2014/chart" uri="{C3380CC4-5D6E-409C-BE32-E72D297353CC}">
              <c16:uniqueId val="{00000007-3370-416A-BA2F-F112FABA85B0}"/>
            </c:ext>
          </c:extLst>
        </c:ser>
        <c:dLbls>
          <c:showLegendKey val="0"/>
          <c:showVal val="0"/>
          <c:showCatName val="0"/>
          <c:showSerName val="0"/>
          <c:showPercent val="0"/>
          <c:showBubbleSize val="0"/>
        </c:dLbls>
        <c:gapWidth val="150"/>
        <c:overlap val="100"/>
        <c:axId val="144259712"/>
        <c:axId val="144273792"/>
      </c:barChart>
      <c:catAx>
        <c:axId val="144259712"/>
        <c:scaling>
          <c:orientation val="minMax"/>
        </c:scaling>
        <c:delete val="0"/>
        <c:axPos val="b"/>
        <c:numFmt formatCode="General" sourceLinked="1"/>
        <c:majorTickMark val="none"/>
        <c:minorTickMark val="none"/>
        <c:tickLblPos val="nextTo"/>
        <c:txPr>
          <a:bodyPr/>
          <a:lstStyle/>
          <a:p>
            <a:pPr>
              <a:defRPr sz="900"/>
            </a:pPr>
            <a:endParaRPr lang="cs-CZ"/>
          </a:p>
        </c:txPr>
        <c:crossAx val="144273792"/>
        <c:crosses val="autoZero"/>
        <c:auto val="1"/>
        <c:lblAlgn val="ctr"/>
        <c:lblOffset val="100"/>
        <c:noMultiLvlLbl val="0"/>
      </c:catAx>
      <c:valAx>
        <c:axId val="144273792"/>
        <c:scaling>
          <c:orientation val="minMax"/>
          <c:max val="200000"/>
        </c:scaling>
        <c:delete val="0"/>
        <c:axPos val="l"/>
        <c:majorGridlines/>
        <c:numFmt formatCode="#,##0" sourceLinked="0"/>
        <c:majorTickMark val="out"/>
        <c:minorTickMark val="none"/>
        <c:tickLblPos val="nextTo"/>
        <c:spPr>
          <a:ln>
            <a:noFill/>
          </a:ln>
        </c:spPr>
        <c:txPr>
          <a:bodyPr/>
          <a:lstStyle/>
          <a:p>
            <a:pPr>
              <a:defRPr sz="900"/>
            </a:pPr>
            <a:endParaRPr lang="cs-CZ"/>
          </a:p>
        </c:txPr>
        <c:crossAx val="14425971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'8.4'!$L$39</c:f>
              <c:strCache>
                <c:ptCount val="1"/>
                <c:pt idx="0">
                  <c:v>Instalovaný výkon</c:v>
                </c:pt>
              </c:strCache>
            </c:strRef>
          </c:tx>
          <c:invertIfNegative val="0"/>
          <c:val>
            <c:numRef>
              <c:f>'8.4'!$M$39</c:f>
              <c:numCache>
                <c:formatCode>0.0%</c:formatCode>
                <c:ptCount val="1"/>
                <c:pt idx="0">
                  <c:v>7.2802901739200551E-2</c:v>
                </c:pt>
              </c:numCache>
            </c:numRef>
          </c:val>
          <c:extLst>
            <c:ext xmlns:c16="http://schemas.microsoft.com/office/drawing/2014/chart" uri="{C3380CC4-5D6E-409C-BE32-E72D297353CC}">
              <c16:uniqueId val="{00000000-AF11-40D5-B829-C32BBA350094}"/>
            </c:ext>
          </c:extLst>
        </c:ser>
        <c:ser>
          <c:idx val="1"/>
          <c:order val="1"/>
          <c:tx>
            <c:strRef>
              <c:f>'8.4'!$L$40</c:f>
              <c:strCache>
                <c:ptCount val="1"/>
                <c:pt idx="0">
                  <c:v>Výroba tepla brutto</c:v>
                </c:pt>
              </c:strCache>
            </c:strRef>
          </c:tx>
          <c:invertIfNegative val="0"/>
          <c:val>
            <c:numRef>
              <c:f>'8.4'!$M$40</c:f>
              <c:numCache>
                <c:formatCode>0.0%</c:formatCode>
                <c:ptCount val="1"/>
                <c:pt idx="0">
                  <c:v>5.6772026439159282E-2</c:v>
                </c:pt>
              </c:numCache>
            </c:numRef>
          </c:val>
          <c:extLst>
            <c:ext xmlns:c16="http://schemas.microsoft.com/office/drawing/2014/chart" uri="{C3380CC4-5D6E-409C-BE32-E72D297353CC}">
              <c16:uniqueId val="{00000001-AF11-40D5-B829-C32BBA350094}"/>
            </c:ext>
          </c:extLst>
        </c:ser>
        <c:ser>
          <c:idx val="2"/>
          <c:order val="2"/>
          <c:tx>
            <c:strRef>
              <c:f>'8.4'!$L$41</c:f>
              <c:strCache>
                <c:ptCount val="1"/>
                <c:pt idx="0">
                  <c:v>Dodávky tepla</c:v>
                </c:pt>
              </c:strCache>
            </c:strRef>
          </c:tx>
          <c:invertIfNegative val="0"/>
          <c:val>
            <c:numRef>
              <c:f>'8.4'!$M$41</c:f>
              <c:numCache>
                <c:formatCode>0.0%</c:formatCode>
                <c:ptCount val="1"/>
                <c:pt idx="0">
                  <c:v>4.2103886875960443E-2</c:v>
                </c:pt>
              </c:numCache>
            </c:numRef>
          </c:val>
          <c:extLst>
            <c:ext xmlns:c16="http://schemas.microsoft.com/office/drawing/2014/chart" uri="{C3380CC4-5D6E-409C-BE32-E72D297353CC}">
              <c16:uniqueId val="{00000002-AF11-40D5-B829-C32BBA350094}"/>
            </c:ext>
          </c:extLst>
        </c:ser>
        <c:dLbls>
          <c:showLegendKey val="0"/>
          <c:showVal val="0"/>
          <c:showCatName val="0"/>
          <c:showSerName val="0"/>
          <c:showPercent val="0"/>
          <c:showBubbleSize val="0"/>
        </c:dLbls>
        <c:gapWidth val="150"/>
        <c:axId val="144300672"/>
        <c:axId val="144306560"/>
      </c:barChart>
      <c:catAx>
        <c:axId val="144300672"/>
        <c:scaling>
          <c:orientation val="maxMin"/>
        </c:scaling>
        <c:delete val="0"/>
        <c:axPos val="l"/>
        <c:numFmt formatCode="General" sourceLinked="1"/>
        <c:majorTickMark val="none"/>
        <c:minorTickMark val="none"/>
        <c:tickLblPos val="none"/>
        <c:crossAx val="144306560"/>
        <c:crosses val="autoZero"/>
        <c:auto val="1"/>
        <c:lblAlgn val="ctr"/>
        <c:lblOffset val="100"/>
        <c:noMultiLvlLbl val="0"/>
      </c:catAx>
      <c:valAx>
        <c:axId val="14430656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4430067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834545967287083"/>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'8.4'!$K$10</c:f>
              <c:strCache>
                <c:ptCount val="1"/>
                <c:pt idx="0">
                  <c:v>Biomasa</c:v>
                </c:pt>
              </c:strCache>
            </c:strRef>
          </c:tx>
          <c:spPr>
            <a:solidFill>
              <a:schemeClr val="accent3">
                <a:lumMod val="75000"/>
              </a:schemeClr>
            </a:solidFill>
          </c:spPr>
          <c:invertIfNegative val="0"/>
          <c:cat>
            <c:strRef>
              <c:f>'8.4'!$L$9:$N$9</c:f>
              <c:strCache>
                <c:ptCount val="3"/>
                <c:pt idx="0">
                  <c:v>Červenec</c:v>
                </c:pt>
                <c:pt idx="1">
                  <c:v>Srpen</c:v>
                </c:pt>
                <c:pt idx="2">
                  <c:v>Září</c:v>
                </c:pt>
              </c:strCache>
            </c:strRef>
          </c:cat>
          <c:val>
            <c:numRef>
              <c:f>'8.4'!$L$10:$N$10</c:f>
              <c:numCache>
                <c:formatCode>#\ ##0.0</c:formatCode>
                <c:ptCount val="3"/>
                <c:pt idx="0">
                  <c:v>9772.4330000000009</c:v>
                </c:pt>
                <c:pt idx="1">
                  <c:v>10787.067999999999</c:v>
                </c:pt>
                <c:pt idx="2">
                  <c:v>18720.879000000001</c:v>
                </c:pt>
              </c:numCache>
            </c:numRef>
          </c:val>
          <c:extLst>
            <c:ext xmlns:c16="http://schemas.microsoft.com/office/drawing/2014/chart" uri="{C3380CC4-5D6E-409C-BE32-E72D297353CC}">
              <c16:uniqueId val="{00000000-2C7C-451A-955E-62FEC1AB4D5F}"/>
            </c:ext>
          </c:extLst>
        </c:ser>
        <c:ser>
          <c:idx val="1"/>
          <c:order val="1"/>
          <c:tx>
            <c:strRef>
              <c:f>'8.4'!$K$11</c:f>
              <c:strCache>
                <c:ptCount val="1"/>
                <c:pt idx="0">
                  <c:v>Bioplyn</c:v>
                </c:pt>
              </c:strCache>
            </c:strRef>
          </c:tx>
          <c:spPr>
            <a:solidFill>
              <a:schemeClr val="bg2">
                <a:lumMod val="50000"/>
              </a:schemeClr>
            </a:solidFill>
          </c:spPr>
          <c:invertIfNegative val="0"/>
          <c:cat>
            <c:strRef>
              <c:f>'8.4'!$L$9:$N$9</c:f>
              <c:strCache>
                <c:ptCount val="3"/>
                <c:pt idx="0">
                  <c:v>Červenec</c:v>
                </c:pt>
                <c:pt idx="1">
                  <c:v>Srpen</c:v>
                </c:pt>
                <c:pt idx="2">
                  <c:v>Září</c:v>
                </c:pt>
              </c:strCache>
            </c:strRef>
          </c:cat>
          <c:val>
            <c:numRef>
              <c:f>'8.4'!$L$11:$N$11</c:f>
              <c:numCache>
                <c:formatCode>#\ ##0.0</c:formatCode>
                <c:ptCount val="3"/>
                <c:pt idx="0">
                  <c:v>136</c:v>
                </c:pt>
                <c:pt idx="1">
                  <c:v>202</c:v>
                </c:pt>
                <c:pt idx="2">
                  <c:v>470</c:v>
                </c:pt>
              </c:numCache>
            </c:numRef>
          </c:val>
          <c:extLst>
            <c:ext xmlns:c16="http://schemas.microsoft.com/office/drawing/2014/chart" uri="{C3380CC4-5D6E-409C-BE32-E72D297353CC}">
              <c16:uniqueId val="{00000001-2C7C-451A-955E-62FEC1AB4D5F}"/>
            </c:ext>
          </c:extLst>
        </c:ser>
        <c:ser>
          <c:idx val="2"/>
          <c:order val="2"/>
          <c:tx>
            <c:strRef>
              <c:f>'8.4'!$K$12</c:f>
              <c:strCache>
                <c:ptCount val="1"/>
                <c:pt idx="0">
                  <c:v>Černé uhlí</c:v>
                </c:pt>
              </c:strCache>
            </c:strRef>
          </c:tx>
          <c:spPr>
            <a:solidFill>
              <a:schemeClr val="tx1"/>
            </a:solidFill>
          </c:spPr>
          <c:invertIfNegative val="0"/>
          <c:cat>
            <c:strRef>
              <c:f>'8.4'!$L$9:$N$9</c:f>
              <c:strCache>
                <c:ptCount val="3"/>
                <c:pt idx="0">
                  <c:v>Červenec</c:v>
                </c:pt>
                <c:pt idx="1">
                  <c:v>Srpen</c:v>
                </c:pt>
                <c:pt idx="2">
                  <c:v>Září</c:v>
                </c:pt>
              </c:strCache>
            </c:strRef>
          </c:cat>
          <c:val>
            <c:numRef>
              <c:f>'8.4'!$L$12:$N$12</c:f>
              <c:numCache>
                <c:formatCode>#\ ##0.0</c:formatCode>
                <c:ptCount val="3"/>
                <c:pt idx="0">
                  <c:v>0</c:v>
                </c:pt>
                <c:pt idx="1">
                  <c:v>0</c:v>
                </c:pt>
                <c:pt idx="2">
                  <c:v>0</c:v>
                </c:pt>
              </c:numCache>
            </c:numRef>
          </c:val>
          <c:extLst>
            <c:ext xmlns:c16="http://schemas.microsoft.com/office/drawing/2014/chart" uri="{C3380CC4-5D6E-409C-BE32-E72D297353CC}">
              <c16:uniqueId val="{00000002-2C7C-451A-955E-62FEC1AB4D5F}"/>
            </c:ext>
          </c:extLst>
        </c:ser>
        <c:ser>
          <c:idx val="3"/>
          <c:order val="3"/>
          <c:tx>
            <c:strRef>
              <c:f>'8.4'!$K$13</c:f>
              <c:strCache>
                <c:ptCount val="1"/>
                <c:pt idx="0">
                  <c:v>Elektrická energie</c:v>
                </c:pt>
              </c:strCache>
            </c:strRef>
          </c:tx>
          <c:invertIfNegative val="0"/>
          <c:cat>
            <c:strRef>
              <c:f>'8.4'!$L$9:$N$9</c:f>
              <c:strCache>
                <c:ptCount val="3"/>
                <c:pt idx="0">
                  <c:v>Červenec</c:v>
                </c:pt>
                <c:pt idx="1">
                  <c:v>Srpen</c:v>
                </c:pt>
                <c:pt idx="2">
                  <c:v>Září</c:v>
                </c:pt>
              </c:strCache>
            </c:strRef>
          </c:cat>
          <c:val>
            <c:numRef>
              <c:f>'8.4'!$L$13:$N$13</c:f>
              <c:numCache>
                <c:formatCode>#\ ##0.0</c:formatCode>
                <c:ptCount val="3"/>
                <c:pt idx="0">
                  <c:v>0</c:v>
                </c:pt>
                <c:pt idx="1">
                  <c:v>0</c:v>
                </c:pt>
                <c:pt idx="2">
                  <c:v>0</c:v>
                </c:pt>
              </c:numCache>
            </c:numRef>
          </c:val>
          <c:extLst>
            <c:ext xmlns:c16="http://schemas.microsoft.com/office/drawing/2014/chart" uri="{C3380CC4-5D6E-409C-BE32-E72D297353CC}">
              <c16:uniqueId val="{00000003-2C7C-451A-955E-62FEC1AB4D5F}"/>
            </c:ext>
          </c:extLst>
        </c:ser>
        <c:ser>
          <c:idx val="4"/>
          <c:order val="4"/>
          <c:tx>
            <c:strRef>
              <c:f>'8.4'!$K$14</c:f>
              <c:strCache>
                <c:ptCount val="1"/>
                <c:pt idx="0">
                  <c:v>Energie prostředí (tepelné čerpadlo)</c:v>
                </c:pt>
              </c:strCache>
            </c:strRef>
          </c:tx>
          <c:invertIfNegative val="0"/>
          <c:cat>
            <c:strRef>
              <c:f>'8.4'!$L$9:$N$9</c:f>
              <c:strCache>
                <c:ptCount val="3"/>
                <c:pt idx="0">
                  <c:v>Červenec</c:v>
                </c:pt>
                <c:pt idx="1">
                  <c:v>Srpen</c:v>
                </c:pt>
                <c:pt idx="2">
                  <c:v>Září</c:v>
                </c:pt>
              </c:strCache>
            </c:strRef>
          </c:cat>
          <c:val>
            <c:numRef>
              <c:f>'8.4'!$L$14:$N$14</c:f>
              <c:numCache>
                <c:formatCode>#\ ##0.0</c:formatCode>
                <c:ptCount val="3"/>
                <c:pt idx="0">
                  <c:v>356.41</c:v>
                </c:pt>
                <c:pt idx="1">
                  <c:v>429.38</c:v>
                </c:pt>
                <c:pt idx="2">
                  <c:v>455.72</c:v>
                </c:pt>
              </c:numCache>
            </c:numRef>
          </c:val>
          <c:extLst>
            <c:ext xmlns:c16="http://schemas.microsoft.com/office/drawing/2014/chart" uri="{C3380CC4-5D6E-409C-BE32-E72D297353CC}">
              <c16:uniqueId val="{00000004-2C7C-451A-955E-62FEC1AB4D5F}"/>
            </c:ext>
          </c:extLst>
        </c:ser>
        <c:ser>
          <c:idx val="5"/>
          <c:order val="5"/>
          <c:tx>
            <c:strRef>
              <c:f>'8.4'!$K$15</c:f>
              <c:strCache>
                <c:ptCount val="1"/>
                <c:pt idx="0">
                  <c:v>Energie Slunce (solární kolektor)</c:v>
                </c:pt>
              </c:strCache>
            </c:strRef>
          </c:tx>
          <c:invertIfNegative val="0"/>
          <c:cat>
            <c:strRef>
              <c:f>'8.4'!$L$9:$N$9</c:f>
              <c:strCache>
                <c:ptCount val="3"/>
                <c:pt idx="0">
                  <c:v>Červenec</c:v>
                </c:pt>
                <c:pt idx="1">
                  <c:v>Srpen</c:v>
                </c:pt>
                <c:pt idx="2">
                  <c:v>Září</c:v>
                </c:pt>
              </c:strCache>
            </c:strRef>
          </c:cat>
          <c:val>
            <c:numRef>
              <c:f>'8.4'!$L$15:$N$15</c:f>
              <c:numCache>
                <c:formatCode>#\ ##0.0</c:formatCode>
                <c:ptCount val="3"/>
                <c:pt idx="0">
                  <c:v>15.95</c:v>
                </c:pt>
                <c:pt idx="1">
                  <c:v>17.64</c:v>
                </c:pt>
                <c:pt idx="2">
                  <c:v>10.42</c:v>
                </c:pt>
              </c:numCache>
            </c:numRef>
          </c:val>
          <c:extLst>
            <c:ext xmlns:c16="http://schemas.microsoft.com/office/drawing/2014/chart" uri="{C3380CC4-5D6E-409C-BE32-E72D297353CC}">
              <c16:uniqueId val="{00000005-2C7C-451A-955E-62FEC1AB4D5F}"/>
            </c:ext>
          </c:extLst>
        </c:ser>
        <c:ser>
          <c:idx val="6"/>
          <c:order val="6"/>
          <c:tx>
            <c:strRef>
              <c:f>'8.4'!$K$16</c:f>
              <c:strCache>
                <c:ptCount val="1"/>
                <c:pt idx="0">
                  <c:v>Hnědé uhlí</c:v>
                </c:pt>
              </c:strCache>
            </c:strRef>
          </c:tx>
          <c:spPr>
            <a:solidFill>
              <a:srgbClr val="6E4932"/>
            </a:solidFill>
          </c:spPr>
          <c:invertIfNegative val="0"/>
          <c:cat>
            <c:strRef>
              <c:f>'8.4'!$L$9:$N$9</c:f>
              <c:strCache>
                <c:ptCount val="3"/>
                <c:pt idx="0">
                  <c:v>Červenec</c:v>
                </c:pt>
                <c:pt idx="1">
                  <c:v>Srpen</c:v>
                </c:pt>
                <c:pt idx="2">
                  <c:v>Září</c:v>
                </c:pt>
              </c:strCache>
            </c:strRef>
          </c:cat>
          <c:val>
            <c:numRef>
              <c:f>'8.4'!$L$16:$N$16</c:f>
              <c:numCache>
                <c:formatCode>#\ ##0.0</c:formatCode>
                <c:ptCount val="3"/>
                <c:pt idx="0">
                  <c:v>73979.294999999998</c:v>
                </c:pt>
                <c:pt idx="1">
                  <c:v>56408.750999999997</c:v>
                </c:pt>
                <c:pt idx="2">
                  <c:v>94796.170000000013</c:v>
                </c:pt>
              </c:numCache>
            </c:numRef>
          </c:val>
          <c:extLst>
            <c:ext xmlns:c16="http://schemas.microsoft.com/office/drawing/2014/chart" uri="{C3380CC4-5D6E-409C-BE32-E72D297353CC}">
              <c16:uniqueId val="{00000006-2C7C-451A-955E-62FEC1AB4D5F}"/>
            </c:ext>
          </c:extLst>
        </c:ser>
        <c:ser>
          <c:idx val="7"/>
          <c:order val="7"/>
          <c:tx>
            <c:strRef>
              <c:f>'8.4'!$K$17</c:f>
              <c:strCache>
                <c:ptCount val="1"/>
                <c:pt idx="0">
                  <c:v>Jaderné palivo</c:v>
                </c:pt>
              </c:strCache>
            </c:strRef>
          </c:tx>
          <c:invertIfNegative val="0"/>
          <c:cat>
            <c:strRef>
              <c:f>'8.4'!$L$9:$N$9</c:f>
              <c:strCache>
                <c:ptCount val="3"/>
                <c:pt idx="0">
                  <c:v>Červenec</c:v>
                </c:pt>
                <c:pt idx="1">
                  <c:v>Srpen</c:v>
                </c:pt>
                <c:pt idx="2">
                  <c:v>Září</c:v>
                </c:pt>
              </c:strCache>
            </c:strRef>
          </c:cat>
          <c:val>
            <c:numRef>
              <c:f>'8.4'!$L$17:$N$17</c:f>
              <c:numCache>
                <c:formatCode>#\ ##0.0</c:formatCode>
                <c:ptCount val="3"/>
                <c:pt idx="0">
                  <c:v>0</c:v>
                </c:pt>
                <c:pt idx="1">
                  <c:v>0</c:v>
                </c:pt>
                <c:pt idx="2">
                  <c:v>0</c:v>
                </c:pt>
              </c:numCache>
            </c:numRef>
          </c:val>
          <c:extLst>
            <c:ext xmlns:c16="http://schemas.microsoft.com/office/drawing/2014/chart" uri="{C3380CC4-5D6E-409C-BE32-E72D297353CC}">
              <c16:uniqueId val="{00000007-2C7C-451A-955E-62FEC1AB4D5F}"/>
            </c:ext>
          </c:extLst>
        </c:ser>
        <c:ser>
          <c:idx val="8"/>
          <c:order val="8"/>
          <c:tx>
            <c:strRef>
              <c:f>'8.4'!$K$18</c:f>
              <c:strCache>
                <c:ptCount val="1"/>
                <c:pt idx="0">
                  <c:v>Koks</c:v>
                </c:pt>
              </c:strCache>
            </c:strRef>
          </c:tx>
          <c:invertIfNegative val="0"/>
          <c:cat>
            <c:strRef>
              <c:f>'8.4'!$L$9:$N$9</c:f>
              <c:strCache>
                <c:ptCount val="3"/>
                <c:pt idx="0">
                  <c:v>Červenec</c:v>
                </c:pt>
                <c:pt idx="1">
                  <c:v>Srpen</c:v>
                </c:pt>
                <c:pt idx="2">
                  <c:v>Září</c:v>
                </c:pt>
              </c:strCache>
            </c:strRef>
          </c:cat>
          <c:val>
            <c:numRef>
              <c:f>'8.4'!$L$18:$N$18</c:f>
              <c:numCache>
                <c:formatCode>#\ ##0.0</c:formatCode>
                <c:ptCount val="3"/>
                <c:pt idx="0">
                  <c:v>0</c:v>
                </c:pt>
                <c:pt idx="1">
                  <c:v>0</c:v>
                </c:pt>
                <c:pt idx="2">
                  <c:v>0</c:v>
                </c:pt>
              </c:numCache>
            </c:numRef>
          </c:val>
          <c:extLst>
            <c:ext xmlns:c16="http://schemas.microsoft.com/office/drawing/2014/chart" uri="{C3380CC4-5D6E-409C-BE32-E72D297353CC}">
              <c16:uniqueId val="{00000008-2C7C-451A-955E-62FEC1AB4D5F}"/>
            </c:ext>
          </c:extLst>
        </c:ser>
        <c:ser>
          <c:idx val="9"/>
          <c:order val="9"/>
          <c:tx>
            <c:strRef>
              <c:f>'8.4'!$K$19</c:f>
              <c:strCache>
                <c:ptCount val="1"/>
                <c:pt idx="0">
                  <c:v>Odpadní teplo</c:v>
                </c:pt>
              </c:strCache>
            </c:strRef>
          </c:tx>
          <c:invertIfNegative val="0"/>
          <c:cat>
            <c:strRef>
              <c:f>'8.4'!$L$9:$N$9</c:f>
              <c:strCache>
                <c:ptCount val="3"/>
                <c:pt idx="0">
                  <c:v>Červenec</c:v>
                </c:pt>
                <c:pt idx="1">
                  <c:v>Srpen</c:v>
                </c:pt>
                <c:pt idx="2">
                  <c:v>Září</c:v>
                </c:pt>
              </c:strCache>
            </c:strRef>
          </c:cat>
          <c:val>
            <c:numRef>
              <c:f>'8.4'!$L$19:$N$19</c:f>
              <c:numCache>
                <c:formatCode>#\ ##0.0</c:formatCode>
                <c:ptCount val="3"/>
                <c:pt idx="0">
                  <c:v>0</c:v>
                </c:pt>
                <c:pt idx="1">
                  <c:v>13.4</c:v>
                </c:pt>
                <c:pt idx="2">
                  <c:v>0</c:v>
                </c:pt>
              </c:numCache>
            </c:numRef>
          </c:val>
          <c:extLst>
            <c:ext xmlns:c16="http://schemas.microsoft.com/office/drawing/2014/chart" uri="{C3380CC4-5D6E-409C-BE32-E72D297353CC}">
              <c16:uniqueId val="{00000009-2C7C-451A-955E-62FEC1AB4D5F}"/>
            </c:ext>
          </c:extLst>
        </c:ser>
        <c:ser>
          <c:idx val="10"/>
          <c:order val="10"/>
          <c:tx>
            <c:strRef>
              <c:f>'8.4'!$K$20</c:f>
              <c:strCache>
                <c:ptCount val="1"/>
                <c:pt idx="0">
                  <c:v>Ostatní kapalná paliva</c:v>
                </c:pt>
              </c:strCache>
            </c:strRef>
          </c:tx>
          <c:invertIfNegative val="0"/>
          <c:cat>
            <c:strRef>
              <c:f>'8.4'!$L$9:$N$9</c:f>
              <c:strCache>
                <c:ptCount val="3"/>
                <c:pt idx="0">
                  <c:v>Červenec</c:v>
                </c:pt>
                <c:pt idx="1">
                  <c:v>Srpen</c:v>
                </c:pt>
                <c:pt idx="2">
                  <c:v>Září</c:v>
                </c:pt>
              </c:strCache>
            </c:strRef>
          </c:cat>
          <c:val>
            <c:numRef>
              <c:f>'8.4'!$L$20:$N$20</c:f>
              <c:numCache>
                <c:formatCode>#\ ##0.0</c:formatCode>
                <c:ptCount val="3"/>
                <c:pt idx="0">
                  <c:v>0</c:v>
                </c:pt>
                <c:pt idx="1">
                  <c:v>0</c:v>
                </c:pt>
                <c:pt idx="2">
                  <c:v>0</c:v>
                </c:pt>
              </c:numCache>
            </c:numRef>
          </c:val>
          <c:extLst>
            <c:ext xmlns:c16="http://schemas.microsoft.com/office/drawing/2014/chart" uri="{C3380CC4-5D6E-409C-BE32-E72D297353CC}">
              <c16:uniqueId val="{0000000A-2C7C-451A-955E-62FEC1AB4D5F}"/>
            </c:ext>
          </c:extLst>
        </c:ser>
        <c:ser>
          <c:idx val="11"/>
          <c:order val="11"/>
          <c:tx>
            <c:strRef>
              <c:f>'8.4'!$K$21</c:f>
              <c:strCache>
                <c:ptCount val="1"/>
                <c:pt idx="0">
                  <c:v>Ostatní pevná paliva</c:v>
                </c:pt>
              </c:strCache>
            </c:strRef>
          </c:tx>
          <c:invertIfNegative val="0"/>
          <c:cat>
            <c:strRef>
              <c:f>'8.4'!$L$9:$N$9</c:f>
              <c:strCache>
                <c:ptCount val="3"/>
                <c:pt idx="0">
                  <c:v>Červenec</c:v>
                </c:pt>
                <c:pt idx="1">
                  <c:v>Srpen</c:v>
                </c:pt>
                <c:pt idx="2">
                  <c:v>Září</c:v>
                </c:pt>
              </c:strCache>
            </c:strRef>
          </c:cat>
          <c:val>
            <c:numRef>
              <c:f>'8.4'!$L$21:$N$21</c:f>
              <c:numCache>
                <c:formatCode>#\ ##0.0</c:formatCode>
                <c:ptCount val="3"/>
                <c:pt idx="0">
                  <c:v>0</c:v>
                </c:pt>
                <c:pt idx="1">
                  <c:v>0</c:v>
                </c:pt>
                <c:pt idx="2">
                  <c:v>0</c:v>
                </c:pt>
              </c:numCache>
            </c:numRef>
          </c:val>
          <c:extLst>
            <c:ext xmlns:c16="http://schemas.microsoft.com/office/drawing/2014/chart" uri="{C3380CC4-5D6E-409C-BE32-E72D297353CC}">
              <c16:uniqueId val="{0000000B-2C7C-451A-955E-62FEC1AB4D5F}"/>
            </c:ext>
          </c:extLst>
        </c:ser>
        <c:ser>
          <c:idx val="12"/>
          <c:order val="12"/>
          <c:tx>
            <c:strRef>
              <c:f>'8.4'!$K$22</c:f>
              <c:strCache>
                <c:ptCount val="1"/>
                <c:pt idx="0">
                  <c:v>Ostatní plyny</c:v>
                </c:pt>
              </c:strCache>
            </c:strRef>
          </c:tx>
          <c:invertIfNegative val="0"/>
          <c:cat>
            <c:strRef>
              <c:f>'8.4'!$L$9:$N$9</c:f>
              <c:strCache>
                <c:ptCount val="3"/>
                <c:pt idx="0">
                  <c:v>Červenec</c:v>
                </c:pt>
                <c:pt idx="1">
                  <c:v>Srpen</c:v>
                </c:pt>
                <c:pt idx="2">
                  <c:v>Září</c:v>
                </c:pt>
              </c:strCache>
            </c:strRef>
          </c:cat>
          <c:val>
            <c:numRef>
              <c:f>'8.4'!$L$22:$N$22</c:f>
              <c:numCache>
                <c:formatCode>#\ ##0.0</c:formatCode>
                <c:ptCount val="3"/>
                <c:pt idx="0">
                  <c:v>0</c:v>
                </c:pt>
                <c:pt idx="1">
                  <c:v>0</c:v>
                </c:pt>
                <c:pt idx="2">
                  <c:v>0</c:v>
                </c:pt>
              </c:numCache>
            </c:numRef>
          </c:val>
          <c:extLst>
            <c:ext xmlns:c16="http://schemas.microsoft.com/office/drawing/2014/chart" uri="{C3380CC4-5D6E-409C-BE32-E72D297353CC}">
              <c16:uniqueId val="{0000000C-2C7C-451A-955E-62FEC1AB4D5F}"/>
            </c:ext>
          </c:extLst>
        </c:ser>
        <c:ser>
          <c:idx val="13"/>
          <c:order val="13"/>
          <c:tx>
            <c:strRef>
              <c:f>'8.4'!$K$23</c:f>
              <c:strCache>
                <c:ptCount val="1"/>
                <c:pt idx="0">
                  <c:v>Ostatní</c:v>
                </c:pt>
              </c:strCache>
            </c:strRef>
          </c:tx>
          <c:invertIfNegative val="0"/>
          <c:cat>
            <c:strRef>
              <c:f>'8.4'!$L$9:$N$9</c:f>
              <c:strCache>
                <c:ptCount val="3"/>
                <c:pt idx="0">
                  <c:v>Červenec</c:v>
                </c:pt>
                <c:pt idx="1">
                  <c:v>Srpen</c:v>
                </c:pt>
                <c:pt idx="2">
                  <c:v>Září</c:v>
                </c:pt>
              </c:strCache>
            </c:strRef>
          </c:cat>
          <c:val>
            <c:numRef>
              <c:f>'8.4'!$L$23:$N$23</c:f>
              <c:numCache>
                <c:formatCode>#\ ##0.0</c:formatCode>
                <c:ptCount val="3"/>
                <c:pt idx="0">
                  <c:v>0</c:v>
                </c:pt>
                <c:pt idx="1">
                  <c:v>0</c:v>
                </c:pt>
                <c:pt idx="2">
                  <c:v>0</c:v>
                </c:pt>
              </c:numCache>
            </c:numRef>
          </c:val>
          <c:extLst>
            <c:ext xmlns:c16="http://schemas.microsoft.com/office/drawing/2014/chart" uri="{C3380CC4-5D6E-409C-BE32-E72D297353CC}">
              <c16:uniqueId val="{0000000D-2C7C-451A-955E-62FEC1AB4D5F}"/>
            </c:ext>
          </c:extLst>
        </c:ser>
        <c:ser>
          <c:idx val="14"/>
          <c:order val="14"/>
          <c:tx>
            <c:strRef>
              <c:f>'8.4'!$K$24</c:f>
              <c:strCache>
                <c:ptCount val="1"/>
                <c:pt idx="0">
                  <c:v>Topné oleje</c:v>
                </c:pt>
              </c:strCache>
            </c:strRef>
          </c:tx>
          <c:invertIfNegative val="0"/>
          <c:cat>
            <c:strRef>
              <c:f>'8.4'!$L$9:$N$9</c:f>
              <c:strCache>
                <c:ptCount val="3"/>
                <c:pt idx="0">
                  <c:v>Červenec</c:v>
                </c:pt>
                <c:pt idx="1">
                  <c:v>Srpen</c:v>
                </c:pt>
                <c:pt idx="2">
                  <c:v>Září</c:v>
                </c:pt>
              </c:strCache>
            </c:strRef>
          </c:cat>
          <c:val>
            <c:numRef>
              <c:f>'8.4'!$L$24:$N$24</c:f>
              <c:numCache>
                <c:formatCode>#\ ##0.0</c:formatCode>
                <c:ptCount val="3"/>
                <c:pt idx="0">
                  <c:v>0</c:v>
                </c:pt>
                <c:pt idx="1">
                  <c:v>0</c:v>
                </c:pt>
                <c:pt idx="2">
                  <c:v>0</c:v>
                </c:pt>
              </c:numCache>
            </c:numRef>
          </c:val>
          <c:extLst>
            <c:ext xmlns:c16="http://schemas.microsoft.com/office/drawing/2014/chart" uri="{C3380CC4-5D6E-409C-BE32-E72D297353CC}">
              <c16:uniqueId val="{0000000E-2C7C-451A-955E-62FEC1AB4D5F}"/>
            </c:ext>
          </c:extLst>
        </c:ser>
        <c:ser>
          <c:idx val="15"/>
          <c:order val="15"/>
          <c:tx>
            <c:strRef>
              <c:f>'8.4'!$K$25</c:f>
              <c:strCache>
                <c:ptCount val="1"/>
                <c:pt idx="0">
                  <c:v>Zemní plyn</c:v>
                </c:pt>
              </c:strCache>
            </c:strRef>
          </c:tx>
          <c:spPr>
            <a:solidFill>
              <a:srgbClr val="EBE600"/>
            </a:solidFill>
          </c:spPr>
          <c:invertIfNegative val="0"/>
          <c:cat>
            <c:strRef>
              <c:f>'8.4'!$L$9:$N$9</c:f>
              <c:strCache>
                <c:ptCount val="3"/>
                <c:pt idx="0">
                  <c:v>Červenec</c:v>
                </c:pt>
                <c:pt idx="1">
                  <c:v>Srpen</c:v>
                </c:pt>
                <c:pt idx="2">
                  <c:v>Září</c:v>
                </c:pt>
              </c:strCache>
            </c:strRef>
          </c:cat>
          <c:val>
            <c:numRef>
              <c:f>'8.4'!$L$25:$N$25</c:f>
              <c:numCache>
                <c:formatCode>#\ ##0.0</c:formatCode>
                <c:ptCount val="3"/>
                <c:pt idx="0">
                  <c:v>36998.75</c:v>
                </c:pt>
                <c:pt idx="1">
                  <c:v>51336.901000000005</c:v>
                </c:pt>
                <c:pt idx="2">
                  <c:v>51080.321999999993</c:v>
                </c:pt>
              </c:numCache>
            </c:numRef>
          </c:val>
          <c:extLst>
            <c:ext xmlns:c16="http://schemas.microsoft.com/office/drawing/2014/chart" uri="{C3380CC4-5D6E-409C-BE32-E72D297353CC}">
              <c16:uniqueId val="{0000000F-2C7C-451A-955E-62FEC1AB4D5F}"/>
            </c:ext>
          </c:extLst>
        </c:ser>
        <c:dLbls>
          <c:showLegendKey val="0"/>
          <c:showVal val="0"/>
          <c:showCatName val="0"/>
          <c:showSerName val="0"/>
          <c:showPercent val="0"/>
          <c:showBubbleSize val="0"/>
        </c:dLbls>
        <c:gapWidth val="150"/>
        <c:overlap val="100"/>
        <c:axId val="145058432"/>
        <c:axId val="145068416"/>
      </c:barChart>
      <c:catAx>
        <c:axId val="145058432"/>
        <c:scaling>
          <c:orientation val="minMax"/>
        </c:scaling>
        <c:delete val="0"/>
        <c:axPos val="b"/>
        <c:numFmt formatCode="General" sourceLinked="1"/>
        <c:majorTickMark val="none"/>
        <c:minorTickMark val="none"/>
        <c:tickLblPos val="nextTo"/>
        <c:txPr>
          <a:bodyPr/>
          <a:lstStyle/>
          <a:p>
            <a:pPr>
              <a:defRPr sz="900"/>
            </a:pPr>
            <a:endParaRPr lang="cs-CZ"/>
          </a:p>
        </c:txPr>
        <c:crossAx val="145068416"/>
        <c:crosses val="autoZero"/>
        <c:auto val="1"/>
        <c:lblAlgn val="ctr"/>
        <c:lblOffset val="100"/>
        <c:noMultiLvlLbl val="0"/>
      </c:catAx>
      <c:valAx>
        <c:axId val="14506841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50584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19B2-4F6B-A101-59745005D5F0}"/>
              </c:ext>
            </c:extLst>
          </c:dPt>
          <c:dPt>
            <c:idx val="1"/>
            <c:bubble3D val="0"/>
            <c:spPr>
              <a:solidFill>
                <a:srgbClr val="EEECE1">
                  <a:lumMod val="50000"/>
                </a:srgbClr>
              </a:solidFill>
            </c:spPr>
            <c:extLst>
              <c:ext xmlns:c16="http://schemas.microsoft.com/office/drawing/2014/chart" uri="{C3380CC4-5D6E-409C-BE32-E72D297353CC}">
                <c16:uniqueId val="{00000003-19B2-4F6B-A101-59745005D5F0}"/>
              </c:ext>
            </c:extLst>
          </c:dPt>
          <c:dPt>
            <c:idx val="2"/>
            <c:bubble3D val="0"/>
            <c:spPr>
              <a:solidFill>
                <a:sysClr val="windowText" lastClr="000000"/>
              </a:solidFill>
            </c:spPr>
            <c:extLst>
              <c:ext xmlns:c16="http://schemas.microsoft.com/office/drawing/2014/chart" uri="{C3380CC4-5D6E-409C-BE32-E72D297353CC}">
                <c16:uniqueId val="{00000005-19B2-4F6B-A101-59745005D5F0}"/>
              </c:ext>
            </c:extLst>
          </c:dPt>
          <c:dPt>
            <c:idx val="5"/>
            <c:bubble3D val="0"/>
            <c:extLst>
              <c:ext xmlns:c16="http://schemas.microsoft.com/office/drawing/2014/chart" uri="{C3380CC4-5D6E-409C-BE32-E72D297353CC}">
                <c16:uniqueId val="{00000006-19B2-4F6B-A101-59745005D5F0}"/>
              </c:ext>
            </c:extLst>
          </c:dPt>
          <c:dPt>
            <c:idx val="6"/>
            <c:bubble3D val="0"/>
            <c:spPr>
              <a:solidFill>
                <a:srgbClr val="6E4932"/>
              </a:solidFill>
            </c:spPr>
            <c:extLst>
              <c:ext xmlns:c16="http://schemas.microsoft.com/office/drawing/2014/chart" uri="{C3380CC4-5D6E-409C-BE32-E72D297353CC}">
                <c16:uniqueId val="{00000008-19B2-4F6B-A101-59745005D5F0}"/>
              </c:ext>
            </c:extLst>
          </c:dPt>
          <c:dPt>
            <c:idx val="7"/>
            <c:bubble3D val="0"/>
            <c:extLst>
              <c:ext xmlns:c16="http://schemas.microsoft.com/office/drawing/2014/chart" uri="{C3380CC4-5D6E-409C-BE32-E72D297353CC}">
                <c16:uniqueId val="{00000009-19B2-4F6B-A101-59745005D5F0}"/>
              </c:ext>
            </c:extLst>
          </c:dPt>
          <c:dPt>
            <c:idx val="15"/>
            <c:bubble3D val="0"/>
            <c:spPr>
              <a:solidFill>
                <a:srgbClr val="EBE600"/>
              </a:solidFill>
            </c:spPr>
            <c:extLst>
              <c:ext xmlns:c16="http://schemas.microsoft.com/office/drawing/2014/chart" uri="{C3380CC4-5D6E-409C-BE32-E72D297353CC}">
                <c16:uniqueId val="{0000000B-19B2-4F6B-A101-59745005D5F0}"/>
              </c:ext>
            </c:extLst>
          </c:dPt>
          <c:cat>
            <c:numRef>
              <c:f>'8.4'!$O$10:$O$25</c:f>
              <c:numCache>
                <c:formatCode>0.0%</c:formatCode>
                <c:ptCount val="16"/>
              </c:numCache>
            </c:numRef>
          </c:cat>
          <c:val>
            <c:numRef>
              <c:f>'8.4'!$J$10:$J$25</c:f>
              <c:numCache>
                <c:formatCode>0.0</c:formatCode>
                <c:ptCount val="16"/>
              </c:numCache>
            </c:numRef>
          </c:val>
          <c:extLst>
            <c:ext xmlns:c16="http://schemas.microsoft.com/office/drawing/2014/chart" uri="{C3380CC4-5D6E-409C-BE32-E72D297353CC}">
              <c16:uniqueId val="{0000000C-19B2-4F6B-A101-59745005D5F0}"/>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7B9A-4780-A2EF-1B919D60E169}"/>
              </c:ext>
            </c:extLst>
          </c:dPt>
          <c:cat>
            <c:numRef>
              <c:f>'8.4'!$O$27:$O$34</c:f>
              <c:numCache>
                <c:formatCode>#\ ##0.0</c:formatCode>
                <c:ptCount val="8"/>
              </c:numCache>
            </c:numRef>
          </c:cat>
          <c:val>
            <c:numRef>
              <c:f>'8.4'!$J$27:$J$34</c:f>
              <c:numCache>
                <c:formatCode>0.0</c:formatCode>
                <c:ptCount val="8"/>
              </c:numCache>
            </c:numRef>
          </c:val>
          <c:extLst>
            <c:ext xmlns:c16="http://schemas.microsoft.com/office/drawing/2014/chart" uri="{C3380CC4-5D6E-409C-BE32-E72D297353CC}">
              <c16:uniqueId val="{00000001-7B9A-4780-A2EF-1B919D60E169}"/>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335168195718655"/>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'8.5'!$K$27</c:f>
              <c:strCache>
                <c:ptCount val="1"/>
                <c:pt idx="0">
                  <c:v>Průmysl</c:v>
                </c:pt>
              </c:strCache>
            </c:strRef>
          </c:tx>
          <c:invertIfNegative val="0"/>
          <c:cat>
            <c:strRef>
              <c:f>'8.5'!$L$26:$N$26</c:f>
              <c:strCache>
                <c:ptCount val="3"/>
                <c:pt idx="0">
                  <c:v>Červenec</c:v>
                </c:pt>
                <c:pt idx="1">
                  <c:v>Srpen</c:v>
                </c:pt>
                <c:pt idx="2">
                  <c:v>Září</c:v>
                </c:pt>
              </c:strCache>
            </c:strRef>
          </c:cat>
          <c:val>
            <c:numRef>
              <c:f>'8.5'!$L$27:$N$27</c:f>
              <c:numCache>
                <c:formatCode>#\ ##0.0</c:formatCode>
                <c:ptCount val="3"/>
                <c:pt idx="0">
                  <c:v>3718.3649999999998</c:v>
                </c:pt>
                <c:pt idx="1">
                  <c:v>3373.1350000000002</c:v>
                </c:pt>
                <c:pt idx="2">
                  <c:v>3897.4850000000006</c:v>
                </c:pt>
              </c:numCache>
            </c:numRef>
          </c:val>
          <c:extLst>
            <c:ext xmlns:c16="http://schemas.microsoft.com/office/drawing/2014/chart" uri="{C3380CC4-5D6E-409C-BE32-E72D297353CC}">
              <c16:uniqueId val="{00000000-B363-40D2-8D91-C550D348226B}"/>
            </c:ext>
          </c:extLst>
        </c:ser>
        <c:ser>
          <c:idx val="1"/>
          <c:order val="1"/>
          <c:tx>
            <c:strRef>
              <c:f>'8.5'!$K$28</c:f>
              <c:strCache>
                <c:ptCount val="1"/>
                <c:pt idx="0">
                  <c:v>Energetika</c:v>
                </c:pt>
              </c:strCache>
            </c:strRef>
          </c:tx>
          <c:invertIfNegative val="0"/>
          <c:cat>
            <c:strRef>
              <c:f>'8.5'!$L$26:$N$26</c:f>
              <c:strCache>
                <c:ptCount val="3"/>
                <c:pt idx="0">
                  <c:v>Červenec</c:v>
                </c:pt>
                <c:pt idx="1">
                  <c:v>Srpen</c:v>
                </c:pt>
                <c:pt idx="2">
                  <c:v>Září</c:v>
                </c:pt>
              </c:strCache>
            </c:strRef>
          </c:cat>
          <c:val>
            <c:numRef>
              <c:f>'8.5'!$L$28:$N$28</c:f>
              <c:numCache>
                <c:formatCode>#\ ##0.0</c:formatCode>
                <c:ptCount val="3"/>
                <c:pt idx="0">
                  <c:v>1406.58</c:v>
                </c:pt>
                <c:pt idx="1">
                  <c:v>1405.34</c:v>
                </c:pt>
                <c:pt idx="2">
                  <c:v>1660.21</c:v>
                </c:pt>
              </c:numCache>
            </c:numRef>
          </c:val>
          <c:extLst>
            <c:ext xmlns:c16="http://schemas.microsoft.com/office/drawing/2014/chart" uri="{C3380CC4-5D6E-409C-BE32-E72D297353CC}">
              <c16:uniqueId val="{00000001-B363-40D2-8D91-C550D348226B}"/>
            </c:ext>
          </c:extLst>
        </c:ser>
        <c:ser>
          <c:idx val="2"/>
          <c:order val="2"/>
          <c:tx>
            <c:strRef>
              <c:f>'8.5'!$K$29</c:f>
              <c:strCache>
                <c:ptCount val="1"/>
                <c:pt idx="0">
                  <c:v>Doprava</c:v>
                </c:pt>
              </c:strCache>
            </c:strRef>
          </c:tx>
          <c:invertIfNegative val="0"/>
          <c:cat>
            <c:strRef>
              <c:f>'8.5'!$L$26:$N$26</c:f>
              <c:strCache>
                <c:ptCount val="3"/>
                <c:pt idx="0">
                  <c:v>Červenec</c:v>
                </c:pt>
                <c:pt idx="1">
                  <c:v>Srpen</c:v>
                </c:pt>
                <c:pt idx="2">
                  <c:v>Září</c:v>
                </c:pt>
              </c:strCache>
            </c:strRef>
          </c:cat>
          <c:val>
            <c:numRef>
              <c:f>'8.5'!$L$29:$N$29</c:f>
              <c:numCache>
                <c:formatCode>#\ ##0.0</c:formatCode>
                <c:ptCount val="3"/>
                <c:pt idx="0">
                  <c:v>19.709999999999997</c:v>
                </c:pt>
                <c:pt idx="1">
                  <c:v>19.97</c:v>
                </c:pt>
                <c:pt idx="2">
                  <c:v>54.629999999999995</c:v>
                </c:pt>
              </c:numCache>
            </c:numRef>
          </c:val>
          <c:extLst>
            <c:ext xmlns:c16="http://schemas.microsoft.com/office/drawing/2014/chart" uri="{C3380CC4-5D6E-409C-BE32-E72D297353CC}">
              <c16:uniqueId val="{00000002-B363-40D2-8D91-C550D348226B}"/>
            </c:ext>
          </c:extLst>
        </c:ser>
        <c:ser>
          <c:idx val="3"/>
          <c:order val="3"/>
          <c:tx>
            <c:strRef>
              <c:f>'8.5'!$K$30</c:f>
              <c:strCache>
                <c:ptCount val="1"/>
                <c:pt idx="0">
                  <c:v>Stavebnictví</c:v>
                </c:pt>
              </c:strCache>
            </c:strRef>
          </c:tx>
          <c:invertIfNegative val="0"/>
          <c:cat>
            <c:strRef>
              <c:f>'8.5'!$L$26:$N$26</c:f>
              <c:strCache>
                <c:ptCount val="3"/>
                <c:pt idx="0">
                  <c:v>Červenec</c:v>
                </c:pt>
                <c:pt idx="1">
                  <c:v>Srpen</c:v>
                </c:pt>
                <c:pt idx="2">
                  <c:v>Září</c:v>
                </c:pt>
              </c:strCache>
            </c:strRef>
          </c:cat>
          <c:val>
            <c:numRef>
              <c:f>'8.5'!$L$30:$N$30</c:f>
              <c:numCache>
                <c:formatCode>#\ ##0.0</c:formatCode>
                <c:ptCount val="3"/>
                <c:pt idx="0">
                  <c:v>12.71</c:v>
                </c:pt>
                <c:pt idx="1">
                  <c:v>23.6</c:v>
                </c:pt>
                <c:pt idx="2">
                  <c:v>79.650000000000006</c:v>
                </c:pt>
              </c:numCache>
            </c:numRef>
          </c:val>
          <c:extLst>
            <c:ext xmlns:c16="http://schemas.microsoft.com/office/drawing/2014/chart" uri="{C3380CC4-5D6E-409C-BE32-E72D297353CC}">
              <c16:uniqueId val="{00000003-B363-40D2-8D91-C550D348226B}"/>
            </c:ext>
          </c:extLst>
        </c:ser>
        <c:ser>
          <c:idx val="4"/>
          <c:order val="4"/>
          <c:tx>
            <c:strRef>
              <c:f>'8.5'!$K$31</c:f>
              <c:strCache>
                <c:ptCount val="1"/>
                <c:pt idx="0">
                  <c:v>Zemědělství a lesnictví</c:v>
                </c:pt>
              </c:strCache>
            </c:strRef>
          </c:tx>
          <c:invertIfNegative val="0"/>
          <c:cat>
            <c:strRef>
              <c:f>'8.5'!$L$26:$N$26</c:f>
              <c:strCache>
                <c:ptCount val="3"/>
                <c:pt idx="0">
                  <c:v>Červenec</c:v>
                </c:pt>
                <c:pt idx="1">
                  <c:v>Srpen</c:v>
                </c:pt>
                <c:pt idx="2">
                  <c:v>Září</c:v>
                </c:pt>
              </c:strCache>
            </c:strRef>
          </c:cat>
          <c:val>
            <c:numRef>
              <c:f>'8.5'!$L$31:$N$31</c:f>
              <c:numCache>
                <c:formatCode>#\ ##0.0</c:formatCode>
                <c:ptCount val="3"/>
                <c:pt idx="0">
                  <c:v>2640.01</c:v>
                </c:pt>
                <c:pt idx="1">
                  <c:v>2568.54</c:v>
                </c:pt>
                <c:pt idx="2">
                  <c:v>4456.7860000000001</c:v>
                </c:pt>
              </c:numCache>
            </c:numRef>
          </c:val>
          <c:extLst>
            <c:ext xmlns:c16="http://schemas.microsoft.com/office/drawing/2014/chart" uri="{C3380CC4-5D6E-409C-BE32-E72D297353CC}">
              <c16:uniqueId val="{00000004-B363-40D2-8D91-C550D348226B}"/>
            </c:ext>
          </c:extLst>
        </c:ser>
        <c:ser>
          <c:idx val="5"/>
          <c:order val="5"/>
          <c:tx>
            <c:strRef>
              <c:f>'8.5'!$K$32</c:f>
              <c:strCache>
                <c:ptCount val="1"/>
                <c:pt idx="0">
                  <c:v>Domácnosti</c:v>
                </c:pt>
              </c:strCache>
            </c:strRef>
          </c:tx>
          <c:invertIfNegative val="0"/>
          <c:cat>
            <c:strRef>
              <c:f>'8.5'!$L$26:$N$26</c:f>
              <c:strCache>
                <c:ptCount val="3"/>
                <c:pt idx="0">
                  <c:v>Červenec</c:v>
                </c:pt>
                <c:pt idx="1">
                  <c:v>Srpen</c:v>
                </c:pt>
                <c:pt idx="2">
                  <c:v>Září</c:v>
                </c:pt>
              </c:strCache>
            </c:strRef>
          </c:cat>
          <c:val>
            <c:numRef>
              <c:f>'8.5'!$L$32:$N$32</c:f>
              <c:numCache>
                <c:formatCode>#\ ##0.0</c:formatCode>
                <c:ptCount val="3"/>
                <c:pt idx="0">
                  <c:v>19868.995000000003</c:v>
                </c:pt>
                <c:pt idx="1">
                  <c:v>20187.933000000008</c:v>
                </c:pt>
                <c:pt idx="2">
                  <c:v>32293.323000000004</c:v>
                </c:pt>
              </c:numCache>
            </c:numRef>
          </c:val>
          <c:extLst>
            <c:ext xmlns:c16="http://schemas.microsoft.com/office/drawing/2014/chart" uri="{C3380CC4-5D6E-409C-BE32-E72D297353CC}">
              <c16:uniqueId val="{00000005-B363-40D2-8D91-C550D348226B}"/>
            </c:ext>
          </c:extLst>
        </c:ser>
        <c:ser>
          <c:idx val="6"/>
          <c:order val="6"/>
          <c:tx>
            <c:strRef>
              <c:f>'8.5'!$K$33</c:f>
              <c:strCache>
                <c:ptCount val="1"/>
                <c:pt idx="0">
                  <c:v>Obchod, služby, školství, zdravotnictví</c:v>
                </c:pt>
              </c:strCache>
            </c:strRef>
          </c:tx>
          <c:invertIfNegative val="0"/>
          <c:cat>
            <c:strRef>
              <c:f>'8.5'!$L$26:$N$26</c:f>
              <c:strCache>
                <c:ptCount val="3"/>
                <c:pt idx="0">
                  <c:v>Červenec</c:v>
                </c:pt>
                <c:pt idx="1">
                  <c:v>Srpen</c:v>
                </c:pt>
                <c:pt idx="2">
                  <c:v>Září</c:v>
                </c:pt>
              </c:strCache>
            </c:strRef>
          </c:cat>
          <c:val>
            <c:numRef>
              <c:f>'8.5'!$L$33:$N$33</c:f>
              <c:numCache>
                <c:formatCode>#\ ##0.0</c:formatCode>
                <c:ptCount val="3"/>
                <c:pt idx="0">
                  <c:v>4810.9220000000005</c:v>
                </c:pt>
                <c:pt idx="1">
                  <c:v>5572.0349999999999</c:v>
                </c:pt>
                <c:pt idx="2">
                  <c:v>9607.8209999999999</c:v>
                </c:pt>
              </c:numCache>
            </c:numRef>
          </c:val>
          <c:extLst>
            <c:ext xmlns:c16="http://schemas.microsoft.com/office/drawing/2014/chart" uri="{C3380CC4-5D6E-409C-BE32-E72D297353CC}">
              <c16:uniqueId val="{00000006-B363-40D2-8D91-C550D348226B}"/>
            </c:ext>
          </c:extLst>
        </c:ser>
        <c:ser>
          <c:idx val="7"/>
          <c:order val="7"/>
          <c:tx>
            <c:strRef>
              <c:f>'8.5'!$K$34</c:f>
              <c:strCache>
                <c:ptCount val="1"/>
                <c:pt idx="0">
                  <c:v>Ostatní</c:v>
                </c:pt>
              </c:strCache>
            </c:strRef>
          </c:tx>
          <c:invertIfNegative val="0"/>
          <c:cat>
            <c:strRef>
              <c:f>'8.5'!$L$26:$N$26</c:f>
              <c:strCache>
                <c:ptCount val="3"/>
                <c:pt idx="0">
                  <c:v>Červenec</c:v>
                </c:pt>
                <c:pt idx="1">
                  <c:v>Srpen</c:v>
                </c:pt>
                <c:pt idx="2">
                  <c:v>Září</c:v>
                </c:pt>
              </c:strCache>
            </c:strRef>
          </c:cat>
          <c:val>
            <c:numRef>
              <c:f>'8.5'!$L$34:$N$34</c:f>
              <c:numCache>
                <c:formatCode>#\ ##0.0</c:formatCode>
                <c:ptCount val="3"/>
                <c:pt idx="0">
                  <c:v>0.78400000000000003</c:v>
                </c:pt>
                <c:pt idx="1">
                  <c:v>0.09</c:v>
                </c:pt>
                <c:pt idx="2">
                  <c:v>5.0500000000000007</c:v>
                </c:pt>
              </c:numCache>
            </c:numRef>
          </c:val>
          <c:extLst>
            <c:ext xmlns:c16="http://schemas.microsoft.com/office/drawing/2014/chart" uri="{C3380CC4-5D6E-409C-BE32-E72D297353CC}">
              <c16:uniqueId val="{00000007-B363-40D2-8D91-C550D348226B}"/>
            </c:ext>
          </c:extLst>
        </c:ser>
        <c:dLbls>
          <c:showLegendKey val="0"/>
          <c:showVal val="0"/>
          <c:showCatName val="0"/>
          <c:showSerName val="0"/>
          <c:showPercent val="0"/>
          <c:showBubbleSize val="0"/>
        </c:dLbls>
        <c:gapWidth val="150"/>
        <c:overlap val="100"/>
        <c:axId val="138034560"/>
        <c:axId val="138048640"/>
      </c:barChart>
      <c:catAx>
        <c:axId val="138034560"/>
        <c:scaling>
          <c:orientation val="minMax"/>
        </c:scaling>
        <c:delete val="0"/>
        <c:axPos val="b"/>
        <c:numFmt formatCode="General" sourceLinked="1"/>
        <c:majorTickMark val="none"/>
        <c:minorTickMark val="none"/>
        <c:tickLblPos val="nextTo"/>
        <c:txPr>
          <a:bodyPr/>
          <a:lstStyle/>
          <a:p>
            <a:pPr>
              <a:defRPr sz="900"/>
            </a:pPr>
            <a:endParaRPr lang="cs-CZ"/>
          </a:p>
        </c:txPr>
        <c:crossAx val="138048640"/>
        <c:crosses val="autoZero"/>
        <c:auto val="1"/>
        <c:lblAlgn val="ctr"/>
        <c:lblOffset val="100"/>
        <c:noMultiLvlLbl val="0"/>
      </c:catAx>
      <c:valAx>
        <c:axId val="138048640"/>
        <c:scaling>
          <c:orientation val="minMax"/>
          <c:max val="80000"/>
        </c:scaling>
        <c:delete val="0"/>
        <c:axPos val="l"/>
        <c:majorGridlines/>
        <c:numFmt formatCode="#,##0" sourceLinked="0"/>
        <c:majorTickMark val="out"/>
        <c:minorTickMark val="none"/>
        <c:tickLblPos val="nextTo"/>
        <c:spPr>
          <a:ln>
            <a:noFill/>
          </a:ln>
        </c:spPr>
        <c:txPr>
          <a:bodyPr/>
          <a:lstStyle/>
          <a:p>
            <a:pPr>
              <a:defRPr sz="900"/>
            </a:pPr>
            <a:endParaRPr lang="cs-CZ"/>
          </a:p>
        </c:txPr>
        <c:crossAx val="13803456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'8.5'!$L$39</c:f>
              <c:strCache>
                <c:ptCount val="1"/>
                <c:pt idx="0">
                  <c:v>Instalovaný výkon</c:v>
                </c:pt>
              </c:strCache>
            </c:strRef>
          </c:tx>
          <c:invertIfNegative val="0"/>
          <c:val>
            <c:numRef>
              <c:f>'8.5'!$M$39</c:f>
              <c:numCache>
                <c:formatCode>0.0%</c:formatCode>
                <c:ptCount val="1"/>
                <c:pt idx="0">
                  <c:v>1.5526881953226756E-2</c:v>
                </c:pt>
              </c:numCache>
            </c:numRef>
          </c:val>
          <c:extLst>
            <c:ext xmlns:c16="http://schemas.microsoft.com/office/drawing/2014/chart" uri="{C3380CC4-5D6E-409C-BE32-E72D297353CC}">
              <c16:uniqueId val="{00000000-3868-4782-96C7-1A7886EE5043}"/>
            </c:ext>
          </c:extLst>
        </c:ser>
        <c:ser>
          <c:idx val="1"/>
          <c:order val="1"/>
          <c:tx>
            <c:strRef>
              <c:f>'8.5'!$L$40</c:f>
              <c:strCache>
                <c:ptCount val="1"/>
                <c:pt idx="0">
                  <c:v>Výroba tepla brutto</c:v>
                </c:pt>
              </c:strCache>
            </c:strRef>
          </c:tx>
          <c:invertIfNegative val="0"/>
          <c:val>
            <c:numRef>
              <c:f>'8.5'!$M$40</c:f>
              <c:numCache>
                <c:formatCode>0.0%</c:formatCode>
                <c:ptCount val="1"/>
                <c:pt idx="0">
                  <c:v>2.1153933008640362E-2</c:v>
                </c:pt>
              </c:numCache>
            </c:numRef>
          </c:val>
          <c:extLst>
            <c:ext xmlns:c16="http://schemas.microsoft.com/office/drawing/2014/chart" uri="{C3380CC4-5D6E-409C-BE32-E72D297353CC}">
              <c16:uniqueId val="{00000001-3868-4782-96C7-1A7886EE5043}"/>
            </c:ext>
          </c:extLst>
        </c:ser>
        <c:ser>
          <c:idx val="2"/>
          <c:order val="2"/>
          <c:tx>
            <c:strRef>
              <c:f>'8.5'!$L$41</c:f>
              <c:strCache>
                <c:ptCount val="1"/>
                <c:pt idx="0">
                  <c:v>Dodávky tepla</c:v>
                </c:pt>
              </c:strCache>
            </c:strRef>
          </c:tx>
          <c:invertIfNegative val="0"/>
          <c:val>
            <c:numRef>
              <c:f>'8.5'!$M$41</c:f>
              <c:numCache>
                <c:formatCode>0.0%</c:formatCode>
                <c:ptCount val="1"/>
                <c:pt idx="0">
                  <c:v>1.4594809605901499E-2</c:v>
                </c:pt>
              </c:numCache>
            </c:numRef>
          </c:val>
          <c:extLst>
            <c:ext xmlns:c16="http://schemas.microsoft.com/office/drawing/2014/chart" uri="{C3380CC4-5D6E-409C-BE32-E72D297353CC}">
              <c16:uniqueId val="{00000002-3868-4782-96C7-1A7886EE5043}"/>
            </c:ext>
          </c:extLst>
        </c:ser>
        <c:dLbls>
          <c:showLegendKey val="0"/>
          <c:showVal val="0"/>
          <c:showCatName val="0"/>
          <c:showSerName val="0"/>
          <c:showPercent val="0"/>
          <c:showBubbleSize val="0"/>
        </c:dLbls>
        <c:gapWidth val="150"/>
        <c:axId val="138075520"/>
        <c:axId val="138081408"/>
      </c:barChart>
      <c:catAx>
        <c:axId val="138075520"/>
        <c:scaling>
          <c:orientation val="maxMin"/>
        </c:scaling>
        <c:delete val="0"/>
        <c:axPos val="l"/>
        <c:numFmt formatCode="General" sourceLinked="1"/>
        <c:majorTickMark val="none"/>
        <c:minorTickMark val="none"/>
        <c:tickLblPos val="none"/>
        <c:crossAx val="138081408"/>
        <c:crosses val="autoZero"/>
        <c:auto val="1"/>
        <c:lblAlgn val="ctr"/>
        <c:lblOffset val="100"/>
        <c:noMultiLvlLbl val="0"/>
      </c:catAx>
      <c:valAx>
        <c:axId val="13808140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3807552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834545967287083"/>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'8.5'!$K$10</c:f>
              <c:strCache>
                <c:ptCount val="1"/>
                <c:pt idx="0">
                  <c:v>Biomasa</c:v>
                </c:pt>
              </c:strCache>
            </c:strRef>
          </c:tx>
          <c:spPr>
            <a:solidFill>
              <a:schemeClr val="accent3">
                <a:lumMod val="75000"/>
              </a:schemeClr>
            </a:solidFill>
          </c:spPr>
          <c:invertIfNegative val="0"/>
          <c:cat>
            <c:strRef>
              <c:f>'8.5'!$L$9:$N$9</c:f>
              <c:strCache>
                <c:ptCount val="3"/>
                <c:pt idx="0">
                  <c:v>Červenec</c:v>
                </c:pt>
                <c:pt idx="1">
                  <c:v>Srpen</c:v>
                </c:pt>
                <c:pt idx="2">
                  <c:v>Září</c:v>
                </c:pt>
              </c:strCache>
            </c:strRef>
          </c:cat>
          <c:val>
            <c:numRef>
              <c:f>'8.5'!$L$10:$N$10</c:f>
              <c:numCache>
                <c:formatCode>#\ ##0.0</c:formatCode>
                <c:ptCount val="3"/>
                <c:pt idx="0">
                  <c:v>11598.161</c:v>
                </c:pt>
                <c:pt idx="1">
                  <c:v>11793.026000000002</c:v>
                </c:pt>
                <c:pt idx="2">
                  <c:v>18455.09</c:v>
                </c:pt>
              </c:numCache>
            </c:numRef>
          </c:val>
          <c:extLst>
            <c:ext xmlns:c16="http://schemas.microsoft.com/office/drawing/2014/chart" uri="{C3380CC4-5D6E-409C-BE32-E72D297353CC}">
              <c16:uniqueId val="{00000000-FA0B-444B-A497-0331C97397D4}"/>
            </c:ext>
          </c:extLst>
        </c:ser>
        <c:ser>
          <c:idx val="1"/>
          <c:order val="1"/>
          <c:tx>
            <c:strRef>
              <c:f>'8.5'!$K$11</c:f>
              <c:strCache>
                <c:ptCount val="1"/>
                <c:pt idx="0">
                  <c:v>Bioplyn</c:v>
                </c:pt>
              </c:strCache>
            </c:strRef>
          </c:tx>
          <c:spPr>
            <a:solidFill>
              <a:schemeClr val="bg2">
                <a:lumMod val="50000"/>
              </a:schemeClr>
            </a:solidFill>
          </c:spPr>
          <c:invertIfNegative val="0"/>
          <c:cat>
            <c:strRef>
              <c:f>'8.5'!$L$9:$N$9</c:f>
              <c:strCache>
                <c:ptCount val="3"/>
                <c:pt idx="0">
                  <c:v>Červenec</c:v>
                </c:pt>
                <c:pt idx="1">
                  <c:v>Srpen</c:v>
                </c:pt>
                <c:pt idx="2">
                  <c:v>Září</c:v>
                </c:pt>
              </c:strCache>
            </c:strRef>
          </c:cat>
          <c:val>
            <c:numRef>
              <c:f>'8.5'!$L$11:$N$11</c:f>
              <c:numCache>
                <c:formatCode>#\ ##0.0</c:formatCode>
                <c:ptCount val="3"/>
                <c:pt idx="0">
                  <c:v>2253.674</c:v>
                </c:pt>
                <c:pt idx="1">
                  <c:v>2053.6610000000001</c:v>
                </c:pt>
                <c:pt idx="2">
                  <c:v>2419.5739999999996</c:v>
                </c:pt>
              </c:numCache>
            </c:numRef>
          </c:val>
          <c:extLst>
            <c:ext xmlns:c16="http://schemas.microsoft.com/office/drawing/2014/chart" uri="{C3380CC4-5D6E-409C-BE32-E72D297353CC}">
              <c16:uniqueId val="{00000001-FA0B-444B-A497-0331C97397D4}"/>
            </c:ext>
          </c:extLst>
        </c:ser>
        <c:ser>
          <c:idx val="2"/>
          <c:order val="2"/>
          <c:tx>
            <c:strRef>
              <c:f>'8.5'!$K$12</c:f>
              <c:strCache>
                <c:ptCount val="1"/>
                <c:pt idx="0">
                  <c:v>Černé uhlí</c:v>
                </c:pt>
              </c:strCache>
            </c:strRef>
          </c:tx>
          <c:spPr>
            <a:solidFill>
              <a:schemeClr val="tx1"/>
            </a:solidFill>
          </c:spPr>
          <c:invertIfNegative val="0"/>
          <c:cat>
            <c:strRef>
              <c:f>'8.5'!$L$9:$N$9</c:f>
              <c:strCache>
                <c:ptCount val="3"/>
                <c:pt idx="0">
                  <c:v>Červenec</c:v>
                </c:pt>
                <c:pt idx="1">
                  <c:v>Srpen</c:v>
                </c:pt>
                <c:pt idx="2">
                  <c:v>Září</c:v>
                </c:pt>
              </c:strCache>
            </c:strRef>
          </c:cat>
          <c:val>
            <c:numRef>
              <c:f>'8.5'!$L$12:$N$12</c:f>
              <c:numCache>
                <c:formatCode>#\ ##0.0</c:formatCode>
                <c:ptCount val="3"/>
                <c:pt idx="0">
                  <c:v>0</c:v>
                </c:pt>
                <c:pt idx="1">
                  <c:v>0</c:v>
                </c:pt>
                <c:pt idx="2">
                  <c:v>0</c:v>
                </c:pt>
              </c:numCache>
            </c:numRef>
          </c:val>
          <c:extLst>
            <c:ext xmlns:c16="http://schemas.microsoft.com/office/drawing/2014/chart" uri="{C3380CC4-5D6E-409C-BE32-E72D297353CC}">
              <c16:uniqueId val="{00000002-FA0B-444B-A497-0331C97397D4}"/>
            </c:ext>
          </c:extLst>
        </c:ser>
        <c:ser>
          <c:idx val="3"/>
          <c:order val="3"/>
          <c:tx>
            <c:strRef>
              <c:f>'8.5'!$K$13</c:f>
              <c:strCache>
                <c:ptCount val="1"/>
                <c:pt idx="0">
                  <c:v>Elektrická energie</c:v>
                </c:pt>
              </c:strCache>
            </c:strRef>
          </c:tx>
          <c:invertIfNegative val="0"/>
          <c:cat>
            <c:strRef>
              <c:f>'8.5'!$L$9:$N$9</c:f>
              <c:strCache>
                <c:ptCount val="3"/>
                <c:pt idx="0">
                  <c:v>Červenec</c:v>
                </c:pt>
                <c:pt idx="1">
                  <c:v>Srpen</c:v>
                </c:pt>
                <c:pt idx="2">
                  <c:v>Září</c:v>
                </c:pt>
              </c:strCache>
            </c:strRef>
          </c:cat>
          <c:val>
            <c:numRef>
              <c:f>'8.5'!$L$13:$N$13</c:f>
              <c:numCache>
                <c:formatCode>#\ ##0.0</c:formatCode>
                <c:ptCount val="3"/>
                <c:pt idx="0">
                  <c:v>10</c:v>
                </c:pt>
                <c:pt idx="1">
                  <c:v>18</c:v>
                </c:pt>
                <c:pt idx="2">
                  <c:v>15</c:v>
                </c:pt>
              </c:numCache>
            </c:numRef>
          </c:val>
          <c:extLst>
            <c:ext xmlns:c16="http://schemas.microsoft.com/office/drawing/2014/chart" uri="{C3380CC4-5D6E-409C-BE32-E72D297353CC}">
              <c16:uniqueId val="{00000003-FA0B-444B-A497-0331C97397D4}"/>
            </c:ext>
          </c:extLst>
        </c:ser>
        <c:ser>
          <c:idx val="4"/>
          <c:order val="4"/>
          <c:tx>
            <c:strRef>
              <c:f>'8.5'!$K$14</c:f>
              <c:strCache>
                <c:ptCount val="1"/>
                <c:pt idx="0">
                  <c:v>Energie prostředí (tepelné čerpadlo)</c:v>
                </c:pt>
              </c:strCache>
            </c:strRef>
          </c:tx>
          <c:invertIfNegative val="0"/>
          <c:cat>
            <c:strRef>
              <c:f>'8.5'!$L$9:$N$9</c:f>
              <c:strCache>
                <c:ptCount val="3"/>
                <c:pt idx="0">
                  <c:v>Červenec</c:v>
                </c:pt>
                <c:pt idx="1">
                  <c:v>Srpen</c:v>
                </c:pt>
                <c:pt idx="2">
                  <c:v>Září</c:v>
                </c:pt>
              </c:strCache>
            </c:strRef>
          </c:cat>
          <c:val>
            <c:numRef>
              <c:f>'8.5'!$L$14:$N$14</c:f>
              <c:numCache>
                <c:formatCode>#\ ##0.0</c:formatCode>
                <c:ptCount val="3"/>
                <c:pt idx="0">
                  <c:v>0</c:v>
                </c:pt>
                <c:pt idx="1">
                  <c:v>0</c:v>
                </c:pt>
                <c:pt idx="2">
                  <c:v>0</c:v>
                </c:pt>
              </c:numCache>
            </c:numRef>
          </c:val>
          <c:extLst>
            <c:ext xmlns:c16="http://schemas.microsoft.com/office/drawing/2014/chart" uri="{C3380CC4-5D6E-409C-BE32-E72D297353CC}">
              <c16:uniqueId val="{00000004-FA0B-444B-A497-0331C97397D4}"/>
            </c:ext>
          </c:extLst>
        </c:ser>
        <c:ser>
          <c:idx val="5"/>
          <c:order val="5"/>
          <c:tx>
            <c:strRef>
              <c:f>'8.5'!$K$15</c:f>
              <c:strCache>
                <c:ptCount val="1"/>
                <c:pt idx="0">
                  <c:v>Energie Slunce (solární kolektor)</c:v>
                </c:pt>
              </c:strCache>
            </c:strRef>
          </c:tx>
          <c:invertIfNegative val="0"/>
          <c:cat>
            <c:strRef>
              <c:f>'8.5'!$L$9:$N$9</c:f>
              <c:strCache>
                <c:ptCount val="3"/>
                <c:pt idx="0">
                  <c:v>Červenec</c:v>
                </c:pt>
                <c:pt idx="1">
                  <c:v>Srpen</c:v>
                </c:pt>
                <c:pt idx="2">
                  <c:v>Září</c:v>
                </c:pt>
              </c:strCache>
            </c:strRef>
          </c:cat>
          <c:val>
            <c:numRef>
              <c:f>'8.5'!$L$15:$N$15</c:f>
              <c:numCache>
                <c:formatCode>#\ ##0.0</c:formatCode>
                <c:ptCount val="3"/>
                <c:pt idx="0">
                  <c:v>24.7</c:v>
                </c:pt>
                <c:pt idx="1">
                  <c:v>17.899999999999999</c:v>
                </c:pt>
                <c:pt idx="2">
                  <c:v>16</c:v>
                </c:pt>
              </c:numCache>
            </c:numRef>
          </c:val>
          <c:extLst>
            <c:ext xmlns:c16="http://schemas.microsoft.com/office/drawing/2014/chart" uri="{C3380CC4-5D6E-409C-BE32-E72D297353CC}">
              <c16:uniqueId val="{00000005-FA0B-444B-A497-0331C97397D4}"/>
            </c:ext>
          </c:extLst>
        </c:ser>
        <c:ser>
          <c:idx val="6"/>
          <c:order val="6"/>
          <c:tx>
            <c:strRef>
              <c:f>'8.5'!$K$16</c:f>
              <c:strCache>
                <c:ptCount val="1"/>
                <c:pt idx="0">
                  <c:v>Hnědé uhlí</c:v>
                </c:pt>
              </c:strCache>
            </c:strRef>
          </c:tx>
          <c:spPr>
            <a:solidFill>
              <a:srgbClr val="6E4932"/>
            </a:solidFill>
          </c:spPr>
          <c:invertIfNegative val="0"/>
          <c:cat>
            <c:strRef>
              <c:f>'8.5'!$L$9:$N$9</c:f>
              <c:strCache>
                <c:ptCount val="3"/>
                <c:pt idx="0">
                  <c:v>Červenec</c:v>
                </c:pt>
                <c:pt idx="1">
                  <c:v>Srpen</c:v>
                </c:pt>
                <c:pt idx="2">
                  <c:v>Září</c:v>
                </c:pt>
              </c:strCache>
            </c:strRef>
          </c:cat>
          <c:val>
            <c:numRef>
              <c:f>'8.5'!$L$16:$N$16</c:f>
              <c:numCache>
                <c:formatCode>#\ ##0.0</c:formatCode>
                <c:ptCount val="3"/>
                <c:pt idx="0">
                  <c:v>471</c:v>
                </c:pt>
                <c:pt idx="1">
                  <c:v>504</c:v>
                </c:pt>
                <c:pt idx="2">
                  <c:v>786</c:v>
                </c:pt>
              </c:numCache>
            </c:numRef>
          </c:val>
          <c:extLst>
            <c:ext xmlns:c16="http://schemas.microsoft.com/office/drawing/2014/chart" uri="{C3380CC4-5D6E-409C-BE32-E72D297353CC}">
              <c16:uniqueId val="{00000006-FA0B-444B-A497-0331C97397D4}"/>
            </c:ext>
          </c:extLst>
        </c:ser>
        <c:ser>
          <c:idx val="7"/>
          <c:order val="7"/>
          <c:tx>
            <c:strRef>
              <c:f>'8.5'!$K$17</c:f>
              <c:strCache>
                <c:ptCount val="1"/>
                <c:pt idx="0">
                  <c:v>Jaderné palivo</c:v>
                </c:pt>
              </c:strCache>
            </c:strRef>
          </c:tx>
          <c:invertIfNegative val="0"/>
          <c:cat>
            <c:strRef>
              <c:f>'8.5'!$L$9:$N$9</c:f>
              <c:strCache>
                <c:ptCount val="3"/>
                <c:pt idx="0">
                  <c:v>Červenec</c:v>
                </c:pt>
                <c:pt idx="1">
                  <c:v>Srpen</c:v>
                </c:pt>
                <c:pt idx="2">
                  <c:v>Září</c:v>
                </c:pt>
              </c:strCache>
            </c:strRef>
          </c:cat>
          <c:val>
            <c:numRef>
              <c:f>'8.5'!$L$17:$N$17</c:f>
              <c:numCache>
                <c:formatCode>#\ ##0.0</c:formatCode>
                <c:ptCount val="3"/>
                <c:pt idx="0">
                  <c:v>1406.58</c:v>
                </c:pt>
                <c:pt idx="1">
                  <c:v>1405.34</c:v>
                </c:pt>
                <c:pt idx="2">
                  <c:v>1660.21</c:v>
                </c:pt>
              </c:numCache>
            </c:numRef>
          </c:val>
          <c:extLst>
            <c:ext xmlns:c16="http://schemas.microsoft.com/office/drawing/2014/chart" uri="{C3380CC4-5D6E-409C-BE32-E72D297353CC}">
              <c16:uniqueId val="{00000007-FA0B-444B-A497-0331C97397D4}"/>
            </c:ext>
          </c:extLst>
        </c:ser>
        <c:ser>
          <c:idx val="8"/>
          <c:order val="8"/>
          <c:tx>
            <c:strRef>
              <c:f>'8.5'!$K$18</c:f>
              <c:strCache>
                <c:ptCount val="1"/>
                <c:pt idx="0">
                  <c:v>Koks</c:v>
                </c:pt>
              </c:strCache>
            </c:strRef>
          </c:tx>
          <c:invertIfNegative val="0"/>
          <c:cat>
            <c:strRef>
              <c:f>'8.5'!$L$9:$N$9</c:f>
              <c:strCache>
                <c:ptCount val="3"/>
                <c:pt idx="0">
                  <c:v>Červenec</c:v>
                </c:pt>
                <c:pt idx="1">
                  <c:v>Srpen</c:v>
                </c:pt>
                <c:pt idx="2">
                  <c:v>Září</c:v>
                </c:pt>
              </c:strCache>
            </c:strRef>
          </c:cat>
          <c:val>
            <c:numRef>
              <c:f>'8.5'!$L$18:$N$18</c:f>
              <c:numCache>
                <c:formatCode>#\ ##0.0</c:formatCode>
                <c:ptCount val="3"/>
                <c:pt idx="0">
                  <c:v>0</c:v>
                </c:pt>
                <c:pt idx="1">
                  <c:v>0</c:v>
                </c:pt>
                <c:pt idx="2">
                  <c:v>0</c:v>
                </c:pt>
              </c:numCache>
            </c:numRef>
          </c:val>
          <c:extLst>
            <c:ext xmlns:c16="http://schemas.microsoft.com/office/drawing/2014/chart" uri="{C3380CC4-5D6E-409C-BE32-E72D297353CC}">
              <c16:uniqueId val="{00000008-FA0B-444B-A497-0331C97397D4}"/>
            </c:ext>
          </c:extLst>
        </c:ser>
        <c:ser>
          <c:idx val="9"/>
          <c:order val="9"/>
          <c:tx>
            <c:strRef>
              <c:f>'8.5'!$K$19</c:f>
              <c:strCache>
                <c:ptCount val="1"/>
                <c:pt idx="0">
                  <c:v>Odpadní teplo</c:v>
                </c:pt>
              </c:strCache>
            </c:strRef>
          </c:tx>
          <c:invertIfNegative val="0"/>
          <c:cat>
            <c:strRef>
              <c:f>'8.5'!$L$9:$N$9</c:f>
              <c:strCache>
                <c:ptCount val="3"/>
                <c:pt idx="0">
                  <c:v>Červenec</c:v>
                </c:pt>
                <c:pt idx="1">
                  <c:v>Srpen</c:v>
                </c:pt>
                <c:pt idx="2">
                  <c:v>Září</c:v>
                </c:pt>
              </c:strCache>
            </c:strRef>
          </c:cat>
          <c:val>
            <c:numRef>
              <c:f>'8.5'!$L$19:$N$19</c:f>
              <c:numCache>
                <c:formatCode>#\ ##0.0</c:formatCode>
                <c:ptCount val="3"/>
                <c:pt idx="0">
                  <c:v>1419.2539999999999</c:v>
                </c:pt>
                <c:pt idx="1">
                  <c:v>1209.415</c:v>
                </c:pt>
                <c:pt idx="2">
                  <c:v>1918.886</c:v>
                </c:pt>
              </c:numCache>
            </c:numRef>
          </c:val>
          <c:extLst>
            <c:ext xmlns:c16="http://schemas.microsoft.com/office/drawing/2014/chart" uri="{C3380CC4-5D6E-409C-BE32-E72D297353CC}">
              <c16:uniqueId val="{00000009-FA0B-444B-A497-0331C97397D4}"/>
            </c:ext>
          </c:extLst>
        </c:ser>
        <c:ser>
          <c:idx val="10"/>
          <c:order val="10"/>
          <c:tx>
            <c:strRef>
              <c:f>'8.5'!$K$20</c:f>
              <c:strCache>
                <c:ptCount val="1"/>
                <c:pt idx="0">
                  <c:v>Ostatní kapalná paliva</c:v>
                </c:pt>
              </c:strCache>
            </c:strRef>
          </c:tx>
          <c:invertIfNegative val="0"/>
          <c:cat>
            <c:strRef>
              <c:f>'8.5'!$L$9:$N$9</c:f>
              <c:strCache>
                <c:ptCount val="3"/>
                <c:pt idx="0">
                  <c:v>Červenec</c:v>
                </c:pt>
                <c:pt idx="1">
                  <c:v>Srpen</c:v>
                </c:pt>
                <c:pt idx="2">
                  <c:v>Září</c:v>
                </c:pt>
              </c:strCache>
            </c:strRef>
          </c:cat>
          <c:val>
            <c:numRef>
              <c:f>'8.5'!$L$20:$N$20</c:f>
              <c:numCache>
                <c:formatCode>#\ ##0.0</c:formatCode>
                <c:ptCount val="3"/>
                <c:pt idx="0">
                  <c:v>0</c:v>
                </c:pt>
                <c:pt idx="1">
                  <c:v>0</c:v>
                </c:pt>
                <c:pt idx="2">
                  <c:v>0</c:v>
                </c:pt>
              </c:numCache>
            </c:numRef>
          </c:val>
          <c:extLst>
            <c:ext xmlns:c16="http://schemas.microsoft.com/office/drawing/2014/chart" uri="{C3380CC4-5D6E-409C-BE32-E72D297353CC}">
              <c16:uniqueId val="{0000000A-FA0B-444B-A497-0331C97397D4}"/>
            </c:ext>
          </c:extLst>
        </c:ser>
        <c:ser>
          <c:idx val="11"/>
          <c:order val="11"/>
          <c:tx>
            <c:strRef>
              <c:f>'8.5'!$K$21</c:f>
              <c:strCache>
                <c:ptCount val="1"/>
                <c:pt idx="0">
                  <c:v>Ostatní pevná paliva</c:v>
                </c:pt>
              </c:strCache>
            </c:strRef>
          </c:tx>
          <c:invertIfNegative val="0"/>
          <c:cat>
            <c:strRef>
              <c:f>'8.5'!$L$9:$N$9</c:f>
              <c:strCache>
                <c:ptCount val="3"/>
                <c:pt idx="0">
                  <c:v>Červenec</c:v>
                </c:pt>
                <c:pt idx="1">
                  <c:v>Srpen</c:v>
                </c:pt>
                <c:pt idx="2">
                  <c:v>Září</c:v>
                </c:pt>
              </c:strCache>
            </c:strRef>
          </c:cat>
          <c:val>
            <c:numRef>
              <c:f>'8.5'!$L$21:$N$21</c:f>
              <c:numCache>
                <c:formatCode>#\ ##0.0</c:formatCode>
                <c:ptCount val="3"/>
                <c:pt idx="0">
                  <c:v>278.279</c:v>
                </c:pt>
                <c:pt idx="1">
                  <c:v>247.726</c:v>
                </c:pt>
                <c:pt idx="2">
                  <c:v>248.5</c:v>
                </c:pt>
              </c:numCache>
            </c:numRef>
          </c:val>
          <c:extLst>
            <c:ext xmlns:c16="http://schemas.microsoft.com/office/drawing/2014/chart" uri="{C3380CC4-5D6E-409C-BE32-E72D297353CC}">
              <c16:uniqueId val="{0000000B-FA0B-444B-A497-0331C97397D4}"/>
            </c:ext>
          </c:extLst>
        </c:ser>
        <c:ser>
          <c:idx val="12"/>
          <c:order val="12"/>
          <c:tx>
            <c:strRef>
              <c:f>'8.5'!$K$22</c:f>
              <c:strCache>
                <c:ptCount val="1"/>
                <c:pt idx="0">
                  <c:v>Ostatní plyny</c:v>
                </c:pt>
              </c:strCache>
            </c:strRef>
          </c:tx>
          <c:invertIfNegative val="0"/>
          <c:cat>
            <c:strRef>
              <c:f>'8.5'!$L$9:$N$9</c:f>
              <c:strCache>
                <c:ptCount val="3"/>
                <c:pt idx="0">
                  <c:v>Červenec</c:v>
                </c:pt>
                <c:pt idx="1">
                  <c:v>Srpen</c:v>
                </c:pt>
                <c:pt idx="2">
                  <c:v>Září</c:v>
                </c:pt>
              </c:strCache>
            </c:strRef>
          </c:cat>
          <c:val>
            <c:numRef>
              <c:f>'8.5'!$L$22:$N$22</c:f>
              <c:numCache>
                <c:formatCode>#\ ##0.0</c:formatCode>
                <c:ptCount val="3"/>
                <c:pt idx="0">
                  <c:v>0</c:v>
                </c:pt>
                <c:pt idx="1">
                  <c:v>0</c:v>
                </c:pt>
                <c:pt idx="2">
                  <c:v>0</c:v>
                </c:pt>
              </c:numCache>
            </c:numRef>
          </c:val>
          <c:extLst>
            <c:ext xmlns:c16="http://schemas.microsoft.com/office/drawing/2014/chart" uri="{C3380CC4-5D6E-409C-BE32-E72D297353CC}">
              <c16:uniqueId val="{0000000C-FA0B-444B-A497-0331C97397D4}"/>
            </c:ext>
          </c:extLst>
        </c:ser>
        <c:ser>
          <c:idx val="13"/>
          <c:order val="13"/>
          <c:tx>
            <c:strRef>
              <c:f>'8.5'!$K$23</c:f>
              <c:strCache>
                <c:ptCount val="1"/>
                <c:pt idx="0">
                  <c:v>Ostatní</c:v>
                </c:pt>
              </c:strCache>
            </c:strRef>
          </c:tx>
          <c:invertIfNegative val="0"/>
          <c:cat>
            <c:strRef>
              <c:f>'8.5'!$L$9:$N$9</c:f>
              <c:strCache>
                <c:ptCount val="3"/>
                <c:pt idx="0">
                  <c:v>Červenec</c:v>
                </c:pt>
                <c:pt idx="1">
                  <c:v>Srpen</c:v>
                </c:pt>
                <c:pt idx="2">
                  <c:v>Září</c:v>
                </c:pt>
              </c:strCache>
            </c:strRef>
          </c:cat>
          <c:val>
            <c:numRef>
              <c:f>'8.5'!$L$23:$N$23</c:f>
              <c:numCache>
                <c:formatCode>#\ ##0.0</c:formatCode>
                <c:ptCount val="3"/>
                <c:pt idx="0">
                  <c:v>0</c:v>
                </c:pt>
                <c:pt idx="1">
                  <c:v>0</c:v>
                </c:pt>
                <c:pt idx="2">
                  <c:v>0</c:v>
                </c:pt>
              </c:numCache>
            </c:numRef>
          </c:val>
          <c:extLst>
            <c:ext xmlns:c16="http://schemas.microsoft.com/office/drawing/2014/chart" uri="{C3380CC4-5D6E-409C-BE32-E72D297353CC}">
              <c16:uniqueId val="{0000000D-FA0B-444B-A497-0331C97397D4}"/>
            </c:ext>
          </c:extLst>
        </c:ser>
        <c:ser>
          <c:idx val="14"/>
          <c:order val="14"/>
          <c:tx>
            <c:strRef>
              <c:f>'8.5'!$K$24</c:f>
              <c:strCache>
                <c:ptCount val="1"/>
                <c:pt idx="0">
                  <c:v>Topné oleje</c:v>
                </c:pt>
              </c:strCache>
            </c:strRef>
          </c:tx>
          <c:invertIfNegative val="0"/>
          <c:cat>
            <c:strRef>
              <c:f>'8.5'!$L$9:$N$9</c:f>
              <c:strCache>
                <c:ptCount val="3"/>
                <c:pt idx="0">
                  <c:v>Červenec</c:v>
                </c:pt>
                <c:pt idx="1">
                  <c:v>Srpen</c:v>
                </c:pt>
                <c:pt idx="2">
                  <c:v>Září</c:v>
                </c:pt>
              </c:strCache>
            </c:strRef>
          </c:cat>
          <c:val>
            <c:numRef>
              <c:f>'8.5'!$L$24:$N$24</c:f>
              <c:numCache>
                <c:formatCode>#\ ##0.0</c:formatCode>
                <c:ptCount val="3"/>
                <c:pt idx="0">
                  <c:v>3.2729999999999997</c:v>
                </c:pt>
                <c:pt idx="1">
                  <c:v>8.9770000000000003</c:v>
                </c:pt>
                <c:pt idx="2">
                  <c:v>19.863</c:v>
                </c:pt>
              </c:numCache>
            </c:numRef>
          </c:val>
          <c:extLst>
            <c:ext xmlns:c16="http://schemas.microsoft.com/office/drawing/2014/chart" uri="{C3380CC4-5D6E-409C-BE32-E72D297353CC}">
              <c16:uniqueId val="{0000000E-FA0B-444B-A497-0331C97397D4}"/>
            </c:ext>
          </c:extLst>
        </c:ser>
        <c:ser>
          <c:idx val="15"/>
          <c:order val="15"/>
          <c:tx>
            <c:strRef>
              <c:f>'8.5'!$K$25</c:f>
              <c:strCache>
                <c:ptCount val="1"/>
                <c:pt idx="0">
                  <c:v>Zemní plyn</c:v>
                </c:pt>
              </c:strCache>
            </c:strRef>
          </c:tx>
          <c:spPr>
            <a:solidFill>
              <a:srgbClr val="EBE600"/>
            </a:solidFill>
          </c:spPr>
          <c:invertIfNegative val="0"/>
          <c:cat>
            <c:strRef>
              <c:f>'8.5'!$L$9:$N$9</c:f>
              <c:strCache>
                <c:ptCount val="3"/>
                <c:pt idx="0">
                  <c:v>Červenec</c:v>
                </c:pt>
                <c:pt idx="1">
                  <c:v>Srpen</c:v>
                </c:pt>
                <c:pt idx="2">
                  <c:v>Září</c:v>
                </c:pt>
              </c:strCache>
            </c:strRef>
          </c:cat>
          <c:val>
            <c:numRef>
              <c:f>'8.5'!$L$25:$N$25</c:f>
              <c:numCache>
                <c:formatCode>#\ ##0.0</c:formatCode>
                <c:ptCount val="3"/>
                <c:pt idx="0">
                  <c:v>22328.498</c:v>
                </c:pt>
                <c:pt idx="1">
                  <c:v>23674.895000000004</c:v>
                </c:pt>
                <c:pt idx="2">
                  <c:v>34465.233</c:v>
                </c:pt>
              </c:numCache>
            </c:numRef>
          </c:val>
          <c:extLst>
            <c:ext xmlns:c16="http://schemas.microsoft.com/office/drawing/2014/chart" uri="{C3380CC4-5D6E-409C-BE32-E72D297353CC}">
              <c16:uniqueId val="{0000000F-FA0B-444B-A497-0331C97397D4}"/>
            </c:ext>
          </c:extLst>
        </c:ser>
        <c:dLbls>
          <c:showLegendKey val="0"/>
          <c:showVal val="0"/>
          <c:showCatName val="0"/>
          <c:showSerName val="0"/>
          <c:showPercent val="0"/>
          <c:showBubbleSize val="0"/>
        </c:dLbls>
        <c:gapWidth val="150"/>
        <c:overlap val="100"/>
        <c:axId val="138149248"/>
        <c:axId val="138151040"/>
      </c:barChart>
      <c:catAx>
        <c:axId val="138149248"/>
        <c:scaling>
          <c:orientation val="minMax"/>
        </c:scaling>
        <c:delete val="0"/>
        <c:axPos val="b"/>
        <c:numFmt formatCode="General" sourceLinked="1"/>
        <c:majorTickMark val="none"/>
        <c:minorTickMark val="none"/>
        <c:tickLblPos val="nextTo"/>
        <c:txPr>
          <a:bodyPr/>
          <a:lstStyle/>
          <a:p>
            <a:pPr>
              <a:defRPr sz="900"/>
            </a:pPr>
            <a:endParaRPr lang="cs-CZ"/>
          </a:p>
        </c:txPr>
        <c:crossAx val="138151040"/>
        <c:crosses val="autoZero"/>
        <c:auto val="1"/>
        <c:lblAlgn val="ctr"/>
        <c:lblOffset val="100"/>
        <c:noMultiLvlLbl val="0"/>
      </c:catAx>
      <c:valAx>
        <c:axId val="1381510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381492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C0D9-42E1-9D99-EB5E0C79AA2A}"/>
              </c:ext>
            </c:extLst>
          </c:dPt>
          <c:dPt>
            <c:idx val="1"/>
            <c:bubble3D val="0"/>
            <c:spPr>
              <a:solidFill>
                <a:srgbClr val="EEECE1">
                  <a:lumMod val="50000"/>
                </a:srgbClr>
              </a:solidFill>
            </c:spPr>
            <c:extLst>
              <c:ext xmlns:c16="http://schemas.microsoft.com/office/drawing/2014/chart" uri="{C3380CC4-5D6E-409C-BE32-E72D297353CC}">
                <c16:uniqueId val="{00000003-C0D9-42E1-9D99-EB5E0C79AA2A}"/>
              </c:ext>
            </c:extLst>
          </c:dPt>
          <c:dPt>
            <c:idx val="2"/>
            <c:bubble3D val="0"/>
            <c:spPr>
              <a:solidFill>
                <a:sysClr val="windowText" lastClr="000000"/>
              </a:solidFill>
            </c:spPr>
            <c:extLst>
              <c:ext xmlns:c16="http://schemas.microsoft.com/office/drawing/2014/chart" uri="{C3380CC4-5D6E-409C-BE32-E72D297353CC}">
                <c16:uniqueId val="{00000005-C0D9-42E1-9D99-EB5E0C79AA2A}"/>
              </c:ext>
            </c:extLst>
          </c:dPt>
          <c:dPt>
            <c:idx val="5"/>
            <c:bubble3D val="0"/>
            <c:extLst>
              <c:ext xmlns:c16="http://schemas.microsoft.com/office/drawing/2014/chart" uri="{C3380CC4-5D6E-409C-BE32-E72D297353CC}">
                <c16:uniqueId val="{00000006-C0D9-42E1-9D99-EB5E0C79AA2A}"/>
              </c:ext>
            </c:extLst>
          </c:dPt>
          <c:dPt>
            <c:idx val="6"/>
            <c:bubble3D val="0"/>
            <c:spPr>
              <a:solidFill>
                <a:srgbClr val="6E4932"/>
              </a:solidFill>
            </c:spPr>
            <c:extLst>
              <c:ext xmlns:c16="http://schemas.microsoft.com/office/drawing/2014/chart" uri="{C3380CC4-5D6E-409C-BE32-E72D297353CC}">
                <c16:uniqueId val="{00000008-C0D9-42E1-9D99-EB5E0C79AA2A}"/>
              </c:ext>
            </c:extLst>
          </c:dPt>
          <c:dPt>
            <c:idx val="7"/>
            <c:bubble3D val="0"/>
            <c:extLst>
              <c:ext xmlns:c16="http://schemas.microsoft.com/office/drawing/2014/chart" uri="{C3380CC4-5D6E-409C-BE32-E72D297353CC}">
                <c16:uniqueId val="{00000009-C0D9-42E1-9D99-EB5E0C79AA2A}"/>
              </c:ext>
            </c:extLst>
          </c:dPt>
          <c:dPt>
            <c:idx val="15"/>
            <c:bubble3D val="0"/>
            <c:spPr>
              <a:solidFill>
                <a:srgbClr val="EBE600"/>
              </a:solidFill>
            </c:spPr>
            <c:extLst>
              <c:ext xmlns:c16="http://schemas.microsoft.com/office/drawing/2014/chart" uri="{C3380CC4-5D6E-409C-BE32-E72D297353CC}">
                <c16:uniqueId val="{0000000B-C0D9-42E1-9D99-EB5E0C79AA2A}"/>
              </c:ext>
            </c:extLst>
          </c:dPt>
          <c:cat>
            <c:numRef>
              <c:f>'8.5'!$O$10:$O$25</c:f>
              <c:numCache>
                <c:formatCode>0.0%</c:formatCode>
                <c:ptCount val="16"/>
              </c:numCache>
            </c:numRef>
          </c:cat>
          <c:val>
            <c:numRef>
              <c:f>'8.5'!$J$10:$J$25</c:f>
              <c:numCache>
                <c:formatCode>0.0</c:formatCode>
                <c:ptCount val="16"/>
              </c:numCache>
            </c:numRef>
          </c:val>
          <c:extLst>
            <c:ext xmlns:c16="http://schemas.microsoft.com/office/drawing/2014/chart" uri="{C3380CC4-5D6E-409C-BE32-E72D297353CC}">
              <c16:uniqueId val="{0000000C-C0D9-42E1-9D99-EB5E0C79AA2A}"/>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výrobě tepla brutto</a:t>
            </a:r>
            <a:endParaRPr lang="en-US" sz="1000"/>
          </a:p>
        </c:rich>
      </c:tx>
      <c:overlay val="0"/>
      <c:spPr>
        <a:solidFill>
          <a:sysClr val="window" lastClr="FFFFFF"/>
        </a:solidFill>
      </c:spPr>
    </c:title>
    <c:autoTitleDeleted val="0"/>
    <c:plotArea>
      <c:layout>
        <c:manualLayout>
          <c:layoutTarget val="inner"/>
          <c:xMode val="edge"/>
          <c:yMode val="edge"/>
          <c:x val="0.2055317911141277"/>
          <c:y val="0.19038626455472518"/>
          <c:w val="0.6192037394051656"/>
          <c:h val="0.6485610075150009"/>
        </c:manualLayout>
      </c:layout>
      <c:doughnutChart>
        <c:varyColors val="1"/>
        <c:ser>
          <c:idx val="0"/>
          <c:order val="0"/>
          <c:dPt>
            <c:idx val="5"/>
            <c:bubble3D val="0"/>
            <c:extLst>
              <c:ext xmlns:c16="http://schemas.microsoft.com/office/drawing/2014/chart" uri="{C3380CC4-5D6E-409C-BE32-E72D297353CC}">
                <c16:uniqueId val="{00000000-B0B7-453B-94C7-666A5DD82E4E}"/>
              </c:ext>
            </c:extLst>
          </c:dPt>
          <c:dPt>
            <c:idx val="7"/>
            <c:bubble3D val="0"/>
            <c:extLst>
              <c:ext xmlns:c16="http://schemas.microsoft.com/office/drawing/2014/chart" uri="{C3380CC4-5D6E-409C-BE32-E72D297353CC}">
                <c16:uniqueId val="{00000001-B0B7-453B-94C7-666A5DD82E4E}"/>
              </c:ext>
            </c:extLst>
          </c:dPt>
          <c:dLbls>
            <c:dLbl>
              <c:idx val="7"/>
              <c:numFmt formatCode="0%" sourceLinked="0"/>
              <c:spPr/>
              <c:txPr>
                <a:bodyPr/>
                <a:lstStyle/>
                <a:p>
                  <a:pPr>
                    <a:defRPr sz="900"/>
                  </a:pPr>
                  <a:endParaRPr lang="cs-CZ"/>
                </a:p>
              </c:txPr>
              <c:showLegendKey val="0"/>
              <c:showVal val="0"/>
              <c:showCatName val="0"/>
              <c:showSerName val="0"/>
              <c:showPercent val="1"/>
              <c:showBubbleSize val="0"/>
              <c:extLst>
                <c:ext xmlns:c16="http://schemas.microsoft.com/office/drawing/2014/chart" uri="{C3380CC4-5D6E-409C-BE32-E72D297353CC}">
                  <c16:uniqueId val="{00000001-B0B7-453B-94C7-666A5DD82E4E}"/>
                </c:ext>
              </c:extLst>
            </c:dLbl>
            <c:dLbl>
              <c:idx val="8"/>
              <c:numFmt formatCode="0%" sourceLinked="0"/>
              <c:spPr/>
              <c:txPr>
                <a:bodyPr/>
                <a:lstStyle/>
                <a:p>
                  <a:pPr>
                    <a:defRPr sz="900"/>
                  </a:pPr>
                  <a:endParaRPr lang="cs-CZ"/>
                </a:p>
              </c:txPr>
              <c:showLegendKey val="0"/>
              <c:showVal val="0"/>
              <c:showCatName val="0"/>
              <c:showSerName val="0"/>
              <c:showPercent val="1"/>
              <c:showBubbleSize val="0"/>
              <c:extLst>
                <c:ext xmlns:c16="http://schemas.microsoft.com/office/drawing/2014/chart" uri="{C3380CC4-5D6E-409C-BE32-E72D297353CC}">
                  <c16:uniqueId val="{00000002-DB65-4FB7-A387-DBEDE06A8E39}"/>
                </c:ext>
              </c:extLst>
            </c:dLbl>
            <c:dLbl>
              <c:idx val="11"/>
              <c:numFmt formatCode="0%" sourceLinked="0"/>
              <c:spPr/>
              <c:txPr>
                <a:bodyPr/>
                <a:lstStyle/>
                <a:p>
                  <a:pPr>
                    <a:defRPr sz="900"/>
                  </a:pPr>
                  <a:endParaRPr lang="cs-CZ"/>
                </a:p>
              </c:txPr>
              <c:showLegendKey val="0"/>
              <c:showVal val="0"/>
              <c:showCatName val="0"/>
              <c:showSerName val="0"/>
              <c:showPercent val="1"/>
              <c:showBubbleSize val="0"/>
              <c:extLst>
                <c:ext xmlns:c16="http://schemas.microsoft.com/office/drawing/2014/chart" uri="{C3380CC4-5D6E-409C-BE32-E72D297353CC}">
                  <c16:uniqueId val="{00000003-DB65-4FB7-A387-DBEDE06A8E39}"/>
                </c:ext>
              </c:extLst>
            </c:dLbl>
            <c:dLbl>
              <c:idx val="12"/>
              <c:numFmt formatCode="0%" sourceLinked="0"/>
              <c:spPr/>
              <c:txPr>
                <a:bodyPr/>
                <a:lstStyle/>
                <a:p>
                  <a:pPr>
                    <a:defRPr sz="900"/>
                  </a:pPr>
                  <a:endParaRPr lang="cs-CZ"/>
                </a:p>
              </c:txPr>
              <c:showLegendKey val="0"/>
              <c:showVal val="0"/>
              <c:showCatName val="0"/>
              <c:showSerName val="0"/>
              <c:showPercent val="1"/>
              <c:showBubbleSize val="0"/>
              <c:extLst>
                <c:ext xmlns:c16="http://schemas.microsoft.com/office/drawing/2014/chart" uri="{C3380CC4-5D6E-409C-BE32-E72D297353CC}">
                  <c16:uniqueId val="{00000004-DB65-4FB7-A387-DBEDE06A8E39}"/>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'4.2'!$B$22:$B$35</c:f>
              <c:numCache>
                <c:formatCode>#\ ##0.0</c:formatCode>
                <c:ptCount val="14"/>
                <c:pt idx="0">
                  <c:v>742.84025099999997</c:v>
                </c:pt>
                <c:pt idx="1">
                  <c:v>1003.165567</c:v>
                </c:pt>
                <c:pt idx="2">
                  <c:v>882.25341700000013</c:v>
                </c:pt>
                <c:pt idx="3">
                  <c:v>1372.821209</c:v>
                </c:pt>
                <c:pt idx="4">
                  <c:v>511.52952800000003</c:v>
                </c:pt>
                <c:pt idx="5">
                  <c:v>641.84204999999997</c:v>
                </c:pt>
                <c:pt idx="6">
                  <c:v>325.74137799999994</c:v>
                </c:pt>
                <c:pt idx="7">
                  <c:v>5422.813838</c:v>
                </c:pt>
                <c:pt idx="8">
                  <c:v>971.43483300000025</c:v>
                </c:pt>
                <c:pt idx="9">
                  <c:v>754.86696399999983</c:v>
                </c:pt>
                <c:pt idx="10">
                  <c:v>652.69781600000022</c:v>
                </c:pt>
                <c:pt idx="11">
                  <c:v>3817.0133400000013</c:v>
                </c:pt>
                <c:pt idx="12">
                  <c:v>5916.9224460000014</c:v>
                </c:pt>
                <c:pt idx="13">
                  <c:v>1165.3539469999998</c:v>
                </c:pt>
              </c:numCache>
            </c:numRef>
          </c:val>
          <c:extLst>
            <c:ext xmlns:c16="http://schemas.microsoft.com/office/drawing/2014/chart" uri="{C3380CC4-5D6E-409C-BE32-E72D297353CC}">
              <c16:uniqueId val="{00000005-B0B7-453B-94C7-666A5DD82E4E}"/>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98EE-4BD9-BE2F-DFF497B15DD7}"/>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01-98EE-4BD9-BE2F-DFF497B15DD7}"/>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01151885830785"/>
          <c:y val="4.3463080915310218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'8.6'!$K$28</c:f>
              <c:strCache>
                <c:ptCount val="1"/>
                <c:pt idx="0">
                  <c:v>Průmysl</c:v>
                </c:pt>
              </c:strCache>
            </c:strRef>
          </c:tx>
          <c:invertIfNegative val="0"/>
          <c:cat>
            <c:strRef>
              <c:f>'8.6'!$L$27:$N$27</c:f>
              <c:strCache>
                <c:ptCount val="3"/>
                <c:pt idx="0">
                  <c:v>Červenec</c:v>
                </c:pt>
                <c:pt idx="1">
                  <c:v>Srpen</c:v>
                </c:pt>
                <c:pt idx="2">
                  <c:v>Září</c:v>
                </c:pt>
              </c:strCache>
            </c:strRef>
          </c:cat>
          <c:val>
            <c:numRef>
              <c:f>'8.6'!$L$28:$N$28</c:f>
              <c:numCache>
                <c:formatCode>#\ ##0.0</c:formatCode>
                <c:ptCount val="3"/>
                <c:pt idx="0">
                  <c:v>31357.516</c:v>
                </c:pt>
                <c:pt idx="1">
                  <c:v>29223.63</c:v>
                </c:pt>
                <c:pt idx="2">
                  <c:v>41026.976999999992</c:v>
                </c:pt>
              </c:numCache>
            </c:numRef>
          </c:val>
          <c:extLst>
            <c:ext xmlns:c16="http://schemas.microsoft.com/office/drawing/2014/chart" uri="{C3380CC4-5D6E-409C-BE32-E72D297353CC}">
              <c16:uniqueId val="{00000000-AB60-4BC2-95EE-3B31B5332A16}"/>
            </c:ext>
          </c:extLst>
        </c:ser>
        <c:ser>
          <c:idx val="1"/>
          <c:order val="1"/>
          <c:tx>
            <c:strRef>
              <c:f>'8.6'!$K$29</c:f>
              <c:strCache>
                <c:ptCount val="1"/>
                <c:pt idx="0">
                  <c:v>Energetika</c:v>
                </c:pt>
              </c:strCache>
            </c:strRef>
          </c:tx>
          <c:invertIfNegative val="0"/>
          <c:cat>
            <c:strRef>
              <c:f>'8.6'!$L$27:$N$27</c:f>
              <c:strCache>
                <c:ptCount val="3"/>
                <c:pt idx="0">
                  <c:v>Červenec</c:v>
                </c:pt>
                <c:pt idx="1">
                  <c:v>Srpen</c:v>
                </c:pt>
                <c:pt idx="2">
                  <c:v>Září</c:v>
                </c:pt>
              </c:strCache>
            </c:strRef>
          </c:cat>
          <c:val>
            <c:numRef>
              <c:f>'8.6'!$L$29:$N$29</c:f>
              <c:numCache>
                <c:formatCode>#\ ##0.0</c:formatCode>
                <c:ptCount val="3"/>
                <c:pt idx="0">
                  <c:v>228.26000000000002</c:v>
                </c:pt>
                <c:pt idx="1">
                  <c:v>283.88</c:v>
                </c:pt>
                <c:pt idx="2">
                  <c:v>357.36</c:v>
                </c:pt>
              </c:numCache>
            </c:numRef>
          </c:val>
          <c:extLst>
            <c:ext xmlns:c16="http://schemas.microsoft.com/office/drawing/2014/chart" uri="{C3380CC4-5D6E-409C-BE32-E72D297353CC}">
              <c16:uniqueId val="{00000001-AB60-4BC2-95EE-3B31B5332A16}"/>
            </c:ext>
          </c:extLst>
        </c:ser>
        <c:ser>
          <c:idx val="2"/>
          <c:order val="2"/>
          <c:tx>
            <c:strRef>
              <c:f>'8.6'!$K$30</c:f>
              <c:strCache>
                <c:ptCount val="1"/>
                <c:pt idx="0">
                  <c:v>Doprava</c:v>
                </c:pt>
              </c:strCache>
            </c:strRef>
          </c:tx>
          <c:invertIfNegative val="0"/>
          <c:cat>
            <c:strRef>
              <c:f>'8.6'!$L$27:$N$27</c:f>
              <c:strCache>
                <c:ptCount val="3"/>
                <c:pt idx="0">
                  <c:v>Červenec</c:v>
                </c:pt>
                <c:pt idx="1">
                  <c:v>Srpen</c:v>
                </c:pt>
                <c:pt idx="2">
                  <c:v>Září</c:v>
                </c:pt>
              </c:strCache>
            </c:strRef>
          </c:cat>
          <c:val>
            <c:numRef>
              <c:f>'8.6'!$L$30:$N$30</c:f>
              <c:numCache>
                <c:formatCode>#\ ##0.0</c:formatCode>
                <c:ptCount val="3"/>
                <c:pt idx="0">
                  <c:v>179.4</c:v>
                </c:pt>
                <c:pt idx="1">
                  <c:v>221.7</c:v>
                </c:pt>
                <c:pt idx="2">
                  <c:v>489</c:v>
                </c:pt>
              </c:numCache>
            </c:numRef>
          </c:val>
          <c:extLst>
            <c:ext xmlns:c16="http://schemas.microsoft.com/office/drawing/2014/chart" uri="{C3380CC4-5D6E-409C-BE32-E72D297353CC}">
              <c16:uniqueId val="{00000002-AB60-4BC2-95EE-3B31B5332A16}"/>
            </c:ext>
          </c:extLst>
        </c:ser>
        <c:ser>
          <c:idx val="3"/>
          <c:order val="3"/>
          <c:tx>
            <c:strRef>
              <c:f>'8.6'!$K$31</c:f>
              <c:strCache>
                <c:ptCount val="1"/>
                <c:pt idx="0">
                  <c:v>Stavebnictví</c:v>
                </c:pt>
              </c:strCache>
            </c:strRef>
          </c:tx>
          <c:invertIfNegative val="0"/>
          <c:cat>
            <c:strRef>
              <c:f>'8.6'!$L$27:$N$27</c:f>
              <c:strCache>
                <c:ptCount val="3"/>
                <c:pt idx="0">
                  <c:v>Červenec</c:v>
                </c:pt>
                <c:pt idx="1">
                  <c:v>Srpen</c:v>
                </c:pt>
                <c:pt idx="2">
                  <c:v>Září</c:v>
                </c:pt>
              </c:strCache>
            </c:strRef>
          </c:cat>
          <c:val>
            <c:numRef>
              <c:f>'8.6'!$L$31:$N$31</c:f>
              <c:numCache>
                <c:formatCode>#\ ##0.0</c:formatCode>
                <c:ptCount val="3"/>
                <c:pt idx="0">
                  <c:v>27</c:v>
                </c:pt>
                <c:pt idx="1">
                  <c:v>39</c:v>
                </c:pt>
                <c:pt idx="2">
                  <c:v>139</c:v>
                </c:pt>
              </c:numCache>
            </c:numRef>
          </c:val>
          <c:extLst>
            <c:ext xmlns:c16="http://schemas.microsoft.com/office/drawing/2014/chart" uri="{C3380CC4-5D6E-409C-BE32-E72D297353CC}">
              <c16:uniqueId val="{00000003-AB60-4BC2-95EE-3B31B5332A16}"/>
            </c:ext>
          </c:extLst>
        </c:ser>
        <c:ser>
          <c:idx val="4"/>
          <c:order val="4"/>
          <c:tx>
            <c:strRef>
              <c:f>'8.6'!$K$32</c:f>
              <c:strCache>
                <c:ptCount val="1"/>
                <c:pt idx="0">
                  <c:v>Zemědělství a lesnictví</c:v>
                </c:pt>
              </c:strCache>
            </c:strRef>
          </c:tx>
          <c:invertIfNegative val="0"/>
          <c:cat>
            <c:strRef>
              <c:f>'8.6'!$L$27:$N$27</c:f>
              <c:strCache>
                <c:ptCount val="3"/>
                <c:pt idx="0">
                  <c:v>Červenec</c:v>
                </c:pt>
                <c:pt idx="1">
                  <c:v>Srpen</c:v>
                </c:pt>
                <c:pt idx="2">
                  <c:v>Září</c:v>
                </c:pt>
              </c:strCache>
            </c:strRef>
          </c:cat>
          <c:val>
            <c:numRef>
              <c:f>'8.6'!$L$32:$N$32</c:f>
              <c:numCache>
                <c:formatCode>#\ ##0.0</c:formatCode>
                <c:ptCount val="3"/>
                <c:pt idx="0">
                  <c:v>11</c:v>
                </c:pt>
                <c:pt idx="1">
                  <c:v>14</c:v>
                </c:pt>
                <c:pt idx="2">
                  <c:v>20</c:v>
                </c:pt>
              </c:numCache>
            </c:numRef>
          </c:val>
          <c:extLst>
            <c:ext xmlns:c16="http://schemas.microsoft.com/office/drawing/2014/chart" uri="{C3380CC4-5D6E-409C-BE32-E72D297353CC}">
              <c16:uniqueId val="{00000004-AB60-4BC2-95EE-3B31B5332A16}"/>
            </c:ext>
          </c:extLst>
        </c:ser>
        <c:ser>
          <c:idx val="5"/>
          <c:order val="5"/>
          <c:tx>
            <c:strRef>
              <c:f>'8.6'!$K$33</c:f>
              <c:strCache>
                <c:ptCount val="1"/>
                <c:pt idx="0">
                  <c:v>Domácnosti</c:v>
                </c:pt>
              </c:strCache>
            </c:strRef>
          </c:tx>
          <c:invertIfNegative val="0"/>
          <c:cat>
            <c:strRef>
              <c:f>'8.6'!$L$27:$N$27</c:f>
              <c:strCache>
                <c:ptCount val="3"/>
                <c:pt idx="0">
                  <c:v>Červenec</c:v>
                </c:pt>
                <c:pt idx="1">
                  <c:v>Srpen</c:v>
                </c:pt>
                <c:pt idx="2">
                  <c:v>Září</c:v>
                </c:pt>
              </c:strCache>
            </c:strRef>
          </c:cat>
          <c:val>
            <c:numRef>
              <c:f>'8.6'!$L$33:$N$33</c:f>
              <c:numCache>
                <c:formatCode>#\ ##0.0</c:formatCode>
                <c:ptCount val="3"/>
                <c:pt idx="0">
                  <c:v>52041.049999999996</c:v>
                </c:pt>
                <c:pt idx="1">
                  <c:v>38920.14</c:v>
                </c:pt>
                <c:pt idx="2">
                  <c:v>56201.520000000004</c:v>
                </c:pt>
              </c:numCache>
            </c:numRef>
          </c:val>
          <c:extLst>
            <c:ext xmlns:c16="http://schemas.microsoft.com/office/drawing/2014/chart" uri="{C3380CC4-5D6E-409C-BE32-E72D297353CC}">
              <c16:uniqueId val="{00000005-AB60-4BC2-95EE-3B31B5332A16}"/>
            </c:ext>
          </c:extLst>
        </c:ser>
        <c:ser>
          <c:idx val="6"/>
          <c:order val="6"/>
          <c:tx>
            <c:strRef>
              <c:f>'8.6'!$K$34</c:f>
              <c:strCache>
                <c:ptCount val="1"/>
                <c:pt idx="0">
                  <c:v>Obchod, služby, školství, zdravotnictví</c:v>
                </c:pt>
              </c:strCache>
            </c:strRef>
          </c:tx>
          <c:invertIfNegative val="0"/>
          <c:cat>
            <c:strRef>
              <c:f>'8.6'!$L$27:$N$27</c:f>
              <c:strCache>
                <c:ptCount val="3"/>
                <c:pt idx="0">
                  <c:v>Červenec</c:v>
                </c:pt>
                <c:pt idx="1">
                  <c:v>Srpen</c:v>
                </c:pt>
                <c:pt idx="2">
                  <c:v>Září</c:v>
                </c:pt>
              </c:strCache>
            </c:strRef>
          </c:cat>
          <c:val>
            <c:numRef>
              <c:f>'8.6'!$L$34:$N$34</c:f>
              <c:numCache>
                <c:formatCode>#\ ##0.0</c:formatCode>
                <c:ptCount val="3"/>
                <c:pt idx="0">
                  <c:v>16251.367000000002</c:v>
                </c:pt>
                <c:pt idx="1">
                  <c:v>20336.362000000001</c:v>
                </c:pt>
                <c:pt idx="2">
                  <c:v>31312.232</c:v>
                </c:pt>
              </c:numCache>
            </c:numRef>
          </c:val>
          <c:extLst>
            <c:ext xmlns:c16="http://schemas.microsoft.com/office/drawing/2014/chart" uri="{C3380CC4-5D6E-409C-BE32-E72D297353CC}">
              <c16:uniqueId val="{00000006-AB60-4BC2-95EE-3B31B5332A16}"/>
            </c:ext>
          </c:extLst>
        </c:ser>
        <c:ser>
          <c:idx val="7"/>
          <c:order val="7"/>
          <c:tx>
            <c:strRef>
              <c:f>'8.6'!$K$35</c:f>
              <c:strCache>
                <c:ptCount val="1"/>
                <c:pt idx="0">
                  <c:v>Ostatní</c:v>
                </c:pt>
              </c:strCache>
            </c:strRef>
          </c:tx>
          <c:invertIfNegative val="0"/>
          <c:cat>
            <c:strRef>
              <c:f>'8.6'!$L$27:$N$27</c:f>
              <c:strCache>
                <c:ptCount val="3"/>
                <c:pt idx="0">
                  <c:v>Červenec</c:v>
                </c:pt>
                <c:pt idx="1">
                  <c:v>Srpen</c:v>
                </c:pt>
                <c:pt idx="2">
                  <c:v>Září</c:v>
                </c:pt>
              </c:strCache>
            </c:strRef>
          </c:cat>
          <c:val>
            <c:numRef>
              <c:f>'8.6'!$L$35:$N$35</c:f>
              <c:numCache>
                <c:formatCode>#\ ##0.0</c:formatCode>
                <c:ptCount val="3"/>
                <c:pt idx="0">
                  <c:v>2888.5679999999998</c:v>
                </c:pt>
                <c:pt idx="1">
                  <c:v>3014.1240000000007</c:v>
                </c:pt>
                <c:pt idx="2">
                  <c:v>2920.9620000000004</c:v>
                </c:pt>
              </c:numCache>
            </c:numRef>
          </c:val>
          <c:extLst>
            <c:ext xmlns:c16="http://schemas.microsoft.com/office/drawing/2014/chart" uri="{C3380CC4-5D6E-409C-BE32-E72D297353CC}">
              <c16:uniqueId val="{00000007-AB60-4BC2-95EE-3B31B5332A16}"/>
            </c:ext>
          </c:extLst>
        </c:ser>
        <c:dLbls>
          <c:showLegendKey val="0"/>
          <c:showVal val="0"/>
          <c:showCatName val="0"/>
          <c:showSerName val="0"/>
          <c:showPercent val="0"/>
          <c:showBubbleSize val="0"/>
        </c:dLbls>
        <c:gapWidth val="150"/>
        <c:overlap val="100"/>
        <c:axId val="95416704"/>
        <c:axId val="95418240"/>
      </c:barChart>
      <c:catAx>
        <c:axId val="95416704"/>
        <c:scaling>
          <c:orientation val="minMax"/>
        </c:scaling>
        <c:delete val="0"/>
        <c:axPos val="b"/>
        <c:numFmt formatCode="General" sourceLinked="1"/>
        <c:majorTickMark val="none"/>
        <c:minorTickMark val="none"/>
        <c:tickLblPos val="nextTo"/>
        <c:txPr>
          <a:bodyPr/>
          <a:lstStyle/>
          <a:p>
            <a:pPr>
              <a:defRPr sz="900"/>
            </a:pPr>
            <a:endParaRPr lang="cs-CZ"/>
          </a:p>
        </c:txPr>
        <c:crossAx val="95418240"/>
        <c:crosses val="autoZero"/>
        <c:auto val="1"/>
        <c:lblAlgn val="ctr"/>
        <c:lblOffset val="100"/>
        <c:noMultiLvlLbl val="0"/>
      </c:catAx>
      <c:valAx>
        <c:axId val="95418240"/>
        <c:scaling>
          <c:orientation val="minMax"/>
          <c:max val="200000"/>
        </c:scaling>
        <c:delete val="0"/>
        <c:axPos val="l"/>
        <c:majorGridlines/>
        <c:numFmt formatCode="#,##0" sourceLinked="0"/>
        <c:majorTickMark val="out"/>
        <c:minorTickMark val="none"/>
        <c:tickLblPos val="nextTo"/>
        <c:spPr>
          <a:ln>
            <a:noFill/>
          </a:ln>
        </c:spPr>
        <c:txPr>
          <a:bodyPr/>
          <a:lstStyle/>
          <a:p>
            <a:pPr>
              <a:defRPr sz="900"/>
            </a:pPr>
            <a:endParaRPr lang="cs-CZ"/>
          </a:p>
        </c:txPr>
        <c:crossAx val="9541670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'8.6'!$L$40</c:f>
              <c:strCache>
                <c:ptCount val="1"/>
                <c:pt idx="0">
                  <c:v>Instalovaný výkon</c:v>
                </c:pt>
              </c:strCache>
            </c:strRef>
          </c:tx>
          <c:invertIfNegative val="0"/>
          <c:val>
            <c:numRef>
              <c:f>'8.6'!$M$40</c:f>
              <c:numCache>
                <c:formatCode>0.0%</c:formatCode>
                <c:ptCount val="1"/>
                <c:pt idx="0">
                  <c:v>2.7622839946796731E-2</c:v>
                </c:pt>
              </c:numCache>
            </c:numRef>
          </c:val>
          <c:extLst>
            <c:ext xmlns:c16="http://schemas.microsoft.com/office/drawing/2014/chart" uri="{C3380CC4-5D6E-409C-BE32-E72D297353CC}">
              <c16:uniqueId val="{00000000-CCA8-4798-B065-206F87F26470}"/>
            </c:ext>
          </c:extLst>
        </c:ser>
        <c:ser>
          <c:idx val="1"/>
          <c:order val="1"/>
          <c:tx>
            <c:strRef>
              <c:f>'8.6'!$L$41</c:f>
              <c:strCache>
                <c:ptCount val="1"/>
                <c:pt idx="0">
                  <c:v>Výroba tepla brutto</c:v>
                </c:pt>
              </c:strCache>
            </c:strRef>
          </c:tx>
          <c:invertIfNegative val="0"/>
          <c:val>
            <c:numRef>
              <c:f>'8.6'!$M$41</c:f>
              <c:numCache>
                <c:formatCode>0.0%</c:formatCode>
                <c:ptCount val="1"/>
                <c:pt idx="0">
                  <c:v>2.6542912939775388E-2</c:v>
                </c:pt>
              </c:numCache>
            </c:numRef>
          </c:val>
          <c:extLst>
            <c:ext xmlns:c16="http://schemas.microsoft.com/office/drawing/2014/chart" uri="{C3380CC4-5D6E-409C-BE32-E72D297353CC}">
              <c16:uniqueId val="{00000001-CCA8-4798-B065-206F87F26470}"/>
            </c:ext>
          </c:extLst>
        </c:ser>
        <c:ser>
          <c:idx val="2"/>
          <c:order val="2"/>
          <c:tx>
            <c:strRef>
              <c:f>'8.6'!$L$42</c:f>
              <c:strCache>
                <c:ptCount val="1"/>
                <c:pt idx="0">
                  <c:v>Dodávky tepla</c:v>
                </c:pt>
              </c:strCache>
            </c:strRef>
          </c:tx>
          <c:invertIfNegative val="0"/>
          <c:val>
            <c:numRef>
              <c:f>'8.6'!$M$42</c:f>
              <c:numCache>
                <c:formatCode>0.0%</c:formatCode>
                <c:ptCount val="1"/>
                <c:pt idx="0">
                  <c:v>3.7104279743156471E-2</c:v>
                </c:pt>
              </c:numCache>
            </c:numRef>
          </c:val>
          <c:extLst>
            <c:ext xmlns:c16="http://schemas.microsoft.com/office/drawing/2014/chart" uri="{C3380CC4-5D6E-409C-BE32-E72D297353CC}">
              <c16:uniqueId val="{00000002-CCA8-4798-B065-206F87F26470}"/>
            </c:ext>
          </c:extLst>
        </c:ser>
        <c:dLbls>
          <c:showLegendKey val="0"/>
          <c:showVal val="0"/>
          <c:showCatName val="0"/>
          <c:showSerName val="0"/>
          <c:showPercent val="0"/>
          <c:showBubbleSize val="0"/>
        </c:dLbls>
        <c:gapWidth val="150"/>
        <c:axId val="137953664"/>
        <c:axId val="137955200"/>
      </c:barChart>
      <c:catAx>
        <c:axId val="137953664"/>
        <c:scaling>
          <c:orientation val="maxMin"/>
        </c:scaling>
        <c:delete val="0"/>
        <c:axPos val="l"/>
        <c:numFmt formatCode="General" sourceLinked="1"/>
        <c:majorTickMark val="none"/>
        <c:minorTickMark val="none"/>
        <c:tickLblPos val="none"/>
        <c:crossAx val="137955200"/>
        <c:crosses val="autoZero"/>
        <c:auto val="1"/>
        <c:lblAlgn val="ctr"/>
        <c:lblOffset val="100"/>
        <c:noMultiLvlLbl val="0"/>
      </c:catAx>
      <c:valAx>
        <c:axId val="1379552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3795366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834545967287083"/>
          <c:y val="4.3823425336164193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'8.6'!$K$10</c:f>
              <c:strCache>
                <c:ptCount val="1"/>
                <c:pt idx="0">
                  <c:v>Biomasa</c:v>
                </c:pt>
              </c:strCache>
            </c:strRef>
          </c:tx>
          <c:spPr>
            <a:solidFill>
              <a:schemeClr val="accent3">
                <a:lumMod val="75000"/>
              </a:schemeClr>
            </a:solidFill>
          </c:spPr>
          <c:invertIfNegative val="0"/>
          <c:cat>
            <c:strRef>
              <c:f>'8.6'!$L$9:$N$9</c:f>
              <c:strCache>
                <c:ptCount val="3"/>
                <c:pt idx="0">
                  <c:v>Červenec</c:v>
                </c:pt>
                <c:pt idx="1">
                  <c:v>Srpen</c:v>
                </c:pt>
                <c:pt idx="2">
                  <c:v>Září</c:v>
                </c:pt>
              </c:strCache>
            </c:strRef>
          </c:cat>
          <c:val>
            <c:numRef>
              <c:f>'8.6'!$L$10:$N$10</c:f>
              <c:numCache>
                <c:formatCode>#\ ##0.0</c:formatCode>
                <c:ptCount val="3"/>
                <c:pt idx="0">
                  <c:v>11411.12</c:v>
                </c:pt>
                <c:pt idx="1">
                  <c:v>40742.089999999997</c:v>
                </c:pt>
                <c:pt idx="2">
                  <c:v>62449.920000000006</c:v>
                </c:pt>
              </c:numCache>
            </c:numRef>
          </c:val>
          <c:extLst>
            <c:ext xmlns:c16="http://schemas.microsoft.com/office/drawing/2014/chart" uri="{C3380CC4-5D6E-409C-BE32-E72D297353CC}">
              <c16:uniqueId val="{00000000-18DA-448C-ACE6-6E92A527C649}"/>
            </c:ext>
          </c:extLst>
        </c:ser>
        <c:ser>
          <c:idx val="1"/>
          <c:order val="1"/>
          <c:tx>
            <c:strRef>
              <c:f>'8.6'!$K$11</c:f>
              <c:strCache>
                <c:ptCount val="1"/>
                <c:pt idx="0">
                  <c:v>Bioplyn</c:v>
                </c:pt>
              </c:strCache>
            </c:strRef>
          </c:tx>
          <c:spPr>
            <a:solidFill>
              <a:schemeClr val="bg2">
                <a:lumMod val="50000"/>
              </a:schemeClr>
            </a:solidFill>
          </c:spPr>
          <c:invertIfNegative val="0"/>
          <c:cat>
            <c:strRef>
              <c:f>'8.6'!$L$9:$N$9</c:f>
              <c:strCache>
                <c:ptCount val="3"/>
                <c:pt idx="0">
                  <c:v>Červenec</c:v>
                </c:pt>
                <c:pt idx="1">
                  <c:v>Srpen</c:v>
                </c:pt>
                <c:pt idx="2">
                  <c:v>Září</c:v>
                </c:pt>
              </c:strCache>
            </c:strRef>
          </c:cat>
          <c:val>
            <c:numRef>
              <c:f>'8.6'!$L$11:$N$11</c:f>
              <c:numCache>
                <c:formatCode>#\ ##0.0</c:formatCode>
                <c:ptCount val="3"/>
                <c:pt idx="0">
                  <c:v>1606.8239999999998</c:v>
                </c:pt>
                <c:pt idx="1">
                  <c:v>1204.232</c:v>
                </c:pt>
                <c:pt idx="2">
                  <c:v>2306.1120000000001</c:v>
                </c:pt>
              </c:numCache>
            </c:numRef>
          </c:val>
          <c:extLst>
            <c:ext xmlns:c16="http://schemas.microsoft.com/office/drawing/2014/chart" uri="{C3380CC4-5D6E-409C-BE32-E72D297353CC}">
              <c16:uniqueId val="{00000001-18DA-448C-ACE6-6E92A527C649}"/>
            </c:ext>
          </c:extLst>
        </c:ser>
        <c:ser>
          <c:idx val="2"/>
          <c:order val="2"/>
          <c:tx>
            <c:strRef>
              <c:f>'8.6'!$K$12</c:f>
              <c:strCache>
                <c:ptCount val="1"/>
                <c:pt idx="0">
                  <c:v>Černé uhlí</c:v>
                </c:pt>
              </c:strCache>
            </c:strRef>
          </c:tx>
          <c:spPr>
            <a:solidFill>
              <a:schemeClr val="tx1"/>
            </a:solidFill>
          </c:spPr>
          <c:invertIfNegative val="0"/>
          <c:cat>
            <c:strRef>
              <c:f>'8.6'!$L$9:$N$9</c:f>
              <c:strCache>
                <c:ptCount val="3"/>
                <c:pt idx="0">
                  <c:v>Červenec</c:v>
                </c:pt>
                <c:pt idx="1">
                  <c:v>Srpen</c:v>
                </c:pt>
                <c:pt idx="2">
                  <c:v>Září</c:v>
                </c:pt>
              </c:strCache>
            </c:strRef>
          </c:cat>
          <c:val>
            <c:numRef>
              <c:f>'8.6'!$L$12:$N$12</c:f>
              <c:numCache>
                <c:formatCode>#\ ##0.0</c:formatCode>
                <c:ptCount val="3"/>
                <c:pt idx="0">
                  <c:v>375.58</c:v>
                </c:pt>
                <c:pt idx="1">
                  <c:v>2974.94</c:v>
                </c:pt>
                <c:pt idx="2">
                  <c:v>580.35</c:v>
                </c:pt>
              </c:numCache>
            </c:numRef>
          </c:val>
          <c:extLst>
            <c:ext xmlns:c16="http://schemas.microsoft.com/office/drawing/2014/chart" uri="{C3380CC4-5D6E-409C-BE32-E72D297353CC}">
              <c16:uniqueId val="{00000002-18DA-448C-ACE6-6E92A527C649}"/>
            </c:ext>
          </c:extLst>
        </c:ser>
        <c:ser>
          <c:idx val="3"/>
          <c:order val="3"/>
          <c:tx>
            <c:strRef>
              <c:f>'8.6'!$K$13</c:f>
              <c:strCache>
                <c:ptCount val="1"/>
                <c:pt idx="0">
                  <c:v>Elektrická energie</c:v>
                </c:pt>
              </c:strCache>
            </c:strRef>
          </c:tx>
          <c:invertIfNegative val="0"/>
          <c:cat>
            <c:strRef>
              <c:f>'8.6'!$L$9:$N$9</c:f>
              <c:strCache>
                <c:ptCount val="3"/>
                <c:pt idx="0">
                  <c:v>Červenec</c:v>
                </c:pt>
                <c:pt idx="1">
                  <c:v>Srpen</c:v>
                </c:pt>
                <c:pt idx="2">
                  <c:v>Září</c:v>
                </c:pt>
              </c:strCache>
            </c:strRef>
          </c:cat>
          <c:val>
            <c:numRef>
              <c:f>'8.6'!$L$13:$N$13</c:f>
              <c:numCache>
                <c:formatCode>#\ ##0.0</c:formatCode>
                <c:ptCount val="3"/>
                <c:pt idx="0">
                  <c:v>0</c:v>
                </c:pt>
                <c:pt idx="1">
                  <c:v>0</c:v>
                </c:pt>
                <c:pt idx="2">
                  <c:v>0</c:v>
                </c:pt>
              </c:numCache>
            </c:numRef>
          </c:val>
          <c:extLst>
            <c:ext xmlns:c16="http://schemas.microsoft.com/office/drawing/2014/chart" uri="{C3380CC4-5D6E-409C-BE32-E72D297353CC}">
              <c16:uniqueId val="{00000003-18DA-448C-ACE6-6E92A527C649}"/>
            </c:ext>
          </c:extLst>
        </c:ser>
        <c:ser>
          <c:idx val="4"/>
          <c:order val="4"/>
          <c:tx>
            <c:strRef>
              <c:f>'8.6'!$K$14</c:f>
              <c:strCache>
                <c:ptCount val="1"/>
                <c:pt idx="0">
                  <c:v>Energie prostředí (tepelné čerpadlo)</c:v>
                </c:pt>
              </c:strCache>
            </c:strRef>
          </c:tx>
          <c:invertIfNegative val="0"/>
          <c:cat>
            <c:strRef>
              <c:f>'8.6'!$L$9:$N$9</c:f>
              <c:strCache>
                <c:ptCount val="3"/>
                <c:pt idx="0">
                  <c:v>Červenec</c:v>
                </c:pt>
                <c:pt idx="1">
                  <c:v>Srpen</c:v>
                </c:pt>
                <c:pt idx="2">
                  <c:v>Září</c:v>
                </c:pt>
              </c:strCache>
            </c:strRef>
          </c:cat>
          <c:val>
            <c:numRef>
              <c:f>'8.6'!$L$14:$N$14</c:f>
              <c:numCache>
                <c:formatCode>#\ ##0.0</c:formatCode>
                <c:ptCount val="3"/>
                <c:pt idx="0">
                  <c:v>0</c:v>
                </c:pt>
                <c:pt idx="1">
                  <c:v>0</c:v>
                </c:pt>
                <c:pt idx="2">
                  <c:v>0</c:v>
                </c:pt>
              </c:numCache>
            </c:numRef>
          </c:val>
          <c:extLst>
            <c:ext xmlns:c16="http://schemas.microsoft.com/office/drawing/2014/chart" uri="{C3380CC4-5D6E-409C-BE32-E72D297353CC}">
              <c16:uniqueId val="{00000004-18DA-448C-ACE6-6E92A527C649}"/>
            </c:ext>
          </c:extLst>
        </c:ser>
        <c:ser>
          <c:idx val="5"/>
          <c:order val="5"/>
          <c:tx>
            <c:strRef>
              <c:f>'8.6'!$K$15</c:f>
              <c:strCache>
                <c:ptCount val="1"/>
                <c:pt idx="0">
                  <c:v>Energie Slunce (solární kolektor)</c:v>
                </c:pt>
              </c:strCache>
            </c:strRef>
          </c:tx>
          <c:invertIfNegative val="0"/>
          <c:cat>
            <c:strRef>
              <c:f>'8.6'!$L$9:$N$9</c:f>
              <c:strCache>
                <c:ptCount val="3"/>
                <c:pt idx="0">
                  <c:v>Červenec</c:v>
                </c:pt>
                <c:pt idx="1">
                  <c:v>Srpen</c:v>
                </c:pt>
                <c:pt idx="2">
                  <c:v>Září</c:v>
                </c:pt>
              </c:strCache>
            </c:strRef>
          </c:cat>
          <c:val>
            <c:numRef>
              <c:f>'8.6'!$L$15:$N$15</c:f>
              <c:numCache>
                <c:formatCode>#\ ##0.0</c:formatCode>
                <c:ptCount val="3"/>
                <c:pt idx="0">
                  <c:v>0</c:v>
                </c:pt>
                <c:pt idx="1">
                  <c:v>0</c:v>
                </c:pt>
                <c:pt idx="2">
                  <c:v>0</c:v>
                </c:pt>
              </c:numCache>
            </c:numRef>
          </c:val>
          <c:extLst>
            <c:ext xmlns:c16="http://schemas.microsoft.com/office/drawing/2014/chart" uri="{C3380CC4-5D6E-409C-BE32-E72D297353CC}">
              <c16:uniqueId val="{00000005-18DA-448C-ACE6-6E92A527C649}"/>
            </c:ext>
          </c:extLst>
        </c:ser>
        <c:ser>
          <c:idx val="6"/>
          <c:order val="6"/>
          <c:tx>
            <c:strRef>
              <c:f>'8.6'!$K$16</c:f>
              <c:strCache>
                <c:ptCount val="1"/>
                <c:pt idx="0">
                  <c:v>Hnědé uhlí</c:v>
                </c:pt>
              </c:strCache>
            </c:strRef>
          </c:tx>
          <c:spPr>
            <a:solidFill>
              <a:srgbClr val="6E4932"/>
            </a:solidFill>
          </c:spPr>
          <c:invertIfNegative val="0"/>
          <c:cat>
            <c:strRef>
              <c:f>'8.6'!$L$9:$N$9</c:f>
              <c:strCache>
                <c:ptCount val="3"/>
                <c:pt idx="0">
                  <c:v>Červenec</c:v>
                </c:pt>
                <c:pt idx="1">
                  <c:v>Srpen</c:v>
                </c:pt>
                <c:pt idx="2">
                  <c:v>Září</c:v>
                </c:pt>
              </c:strCache>
            </c:strRef>
          </c:cat>
          <c:val>
            <c:numRef>
              <c:f>'8.6'!$L$16:$N$16</c:f>
              <c:numCache>
                <c:formatCode>#\ ##0.0</c:formatCode>
                <c:ptCount val="3"/>
                <c:pt idx="0">
                  <c:v>49608.35</c:v>
                </c:pt>
                <c:pt idx="1">
                  <c:v>24946.620000000003</c:v>
                </c:pt>
                <c:pt idx="2">
                  <c:v>34282.15</c:v>
                </c:pt>
              </c:numCache>
            </c:numRef>
          </c:val>
          <c:extLst>
            <c:ext xmlns:c16="http://schemas.microsoft.com/office/drawing/2014/chart" uri="{C3380CC4-5D6E-409C-BE32-E72D297353CC}">
              <c16:uniqueId val="{00000006-18DA-448C-ACE6-6E92A527C649}"/>
            </c:ext>
          </c:extLst>
        </c:ser>
        <c:ser>
          <c:idx val="7"/>
          <c:order val="7"/>
          <c:tx>
            <c:strRef>
              <c:f>'8.6'!$K$17</c:f>
              <c:strCache>
                <c:ptCount val="1"/>
                <c:pt idx="0">
                  <c:v>Jaderné palivo</c:v>
                </c:pt>
              </c:strCache>
            </c:strRef>
          </c:tx>
          <c:invertIfNegative val="0"/>
          <c:cat>
            <c:strRef>
              <c:f>'8.6'!$L$9:$N$9</c:f>
              <c:strCache>
                <c:ptCount val="3"/>
                <c:pt idx="0">
                  <c:v>Červenec</c:v>
                </c:pt>
                <c:pt idx="1">
                  <c:v>Srpen</c:v>
                </c:pt>
                <c:pt idx="2">
                  <c:v>Září</c:v>
                </c:pt>
              </c:strCache>
            </c:strRef>
          </c:cat>
          <c:val>
            <c:numRef>
              <c:f>'8.6'!$L$17:$N$17</c:f>
              <c:numCache>
                <c:formatCode>#\ ##0.0</c:formatCode>
                <c:ptCount val="3"/>
                <c:pt idx="0">
                  <c:v>0</c:v>
                </c:pt>
                <c:pt idx="1">
                  <c:v>0</c:v>
                </c:pt>
                <c:pt idx="2">
                  <c:v>0</c:v>
                </c:pt>
              </c:numCache>
            </c:numRef>
          </c:val>
          <c:extLst>
            <c:ext xmlns:c16="http://schemas.microsoft.com/office/drawing/2014/chart" uri="{C3380CC4-5D6E-409C-BE32-E72D297353CC}">
              <c16:uniqueId val="{00000007-18DA-448C-ACE6-6E92A527C649}"/>
            </c:ext>
          </c:extLst>
        </c:ser>
        <c:ser>
          <c:idx val="8"/>
          <c:order val="8"/>
          <c:tx>
            <c:strRef>
              <c:f>'8.6'!$K$18</c:f>
              <c:strCache>
                <c:ptCount val="1"/>
                <c:pt idx="0">
                  <c:v>Koks</c:v>
                </c:pt>
              </c:strCache>
            </c:strRef>
          </c:tx>
          <c:invertIfNegative val="0"/>
          <c:cat>
            <c:strRef>
              <c:f>'8.6'!$L$9:$N$9</c:f>
              <c:strCache>
                <c:ptCount val="3"/>
                <c:pt idx="0">
                  <c:v>Červenec</c:v>
                </c:pt>
                <c:pt idx="1">
                  <c:v>Srpen</c:v>
                </c:pt>
                <c:pt idx="2">
                  <c:v>Září</c:v>
                </c:pt>
              </c:strCache>
            </c:strRef>
          </c:cat>
          <c:val>
            <c:numRef>
              <c:f>'8.6'!$L$18:$N$18</c:f>
              <c:numCache>
                <c:formatCode>#\ ##0.0</c:formatCode>
                <c:ptCount val="3"/>
                <c:pt idx="0">
                  <c:v>0</c:v>
                </c:pt>
                <c:pt idx="1">
                  <c:v>0</c:v>
                </c:pt>
                <c:pt idx="2">
                  <c:v>0</c:v>
                </c:pt>
              </c:numCache>
            </c:numRef>
          </c:val>
          <c:extLst>
            <c:ext xmlns:c16="http://schemas.microsoft.com/office/drawing/2014/chart" uri="{C3380CC4-5D6E-409C-BE32-E72D297353CC}">
              <c16:uniqueId val="{00000008-18DA-448C-ACE6-6E92A527C649}"/>
            </c:ext>
          </c:extLst>
        </c:ser>
        <c:ser>
          <c:idx val="9"/>
          <c:order val="9"/>
          <c:tx>
            <c:strRef>
              <c:f>'8.6'!$K$19</c:f>
              <c:strCache>
                <c:ptCount val="1"/>
                <c:pt idx="0">
                  <c:v>Odpadní teplo</c:v>
                </c:pt>
              </c:strCache>
            </c:strRef>
          </c:tx>
          <c:invertIfNegative val="0"/>
          <c:cat>
            <c:strRef>
              <c:f>'8.6'!$L$9:$N$9</c:f>
              <c:strCache>
                <c:ptCount val="3"/>
                <c:pt idx="0">
                  <c:v>Červenec</c:v>
                </c:pt>
                <c:pt idx="1">
                  <c:v>Srpen</c:v>
                </c:pt>
                <c:pt idx="2">
                  <c:v>Září</c:v>
                </c:pt>
              </c:strCache>
            </c:strRef>
          </c:cat>
          <c:val>
            <c:numRef>
              <c:f>'8.6'!$L$19:$N$19</c:f>
              <c:numCache>
                <c:formatCode>#\ ##0.0</c:formatCode>
                <c:ptCount val="3"/>
                <c:pt idx="0">
                  <c:v>0</c:v>
                </c:pt>
                <c:pt idx="1">
                  <c:v>0</c:v>
                </c:pt>
                <c:pt idx="2">
                  <c:v>0</c:v>
                </c:pt>
              </c:numCache>
            </c:numRef>
          </c:val>
          <c:extLst>
            <c:ext xmlns:c16="http://schemas.microsoft.com/office/drawing/2014/chart" uri="{C3380CC4-5D6E-409C-BE32-E72D297353CC}">
              <c16:uniqueId val="{00000009-18DA-448C-ACE6-6E92A527C649}"/>
            </c:ext>
          </c:extLst>
        </c:ser>
        <c:ser>
          <c:idx val="10"/>
          <c:order val="10"/>
          <c:tx>
            <c:strRef>
              <c:f>'8.6'!$K$20</c:f>
              <c:strCache>
                <c:ptCount val="1"/>
                <c:pt idx="0">
                  <c:v>Ostatní kapalná paliva</c:v>
                </c:pt>
              </c:strCache>
            </c:strRef>
          </c:tx>
          <c:invertIfNegative val="0"/>
          <c:cat>
            <c:strRef>
              <c:f>'8.6'!$L$9:$N$9</c:f>
              <c:strCache>
                <c:ptCount val="3"/>
                <c:pt idx="0">
                  <c:v>Červenec</c:v>
                </c:pt>
                <c:pt idx="1">
                  <c:v>Srpen</c:v>
                </c:pt>
                <c:pt idx="2">
                  <c:v>Září</c:v>
                </c:pt>
              </c:strCache>
            </c:strRef>
          </c:cat>
          <c:val>
            <c:numRef>
              <c:f>'8.6'!$L$20:$N$20</c:f>
              <c:numCache>
                <c:formatCode>#\ ##0.0</c:formatCode>
                <c:ptCount val="3"/>
                <c:pt idx="0">
                  <c:v>0</c:v>
                </c:pt>
                <c:pt idx="1">
                  <c:v>0</c:v>
                </c:pt>
                <c:pt idx="2">
                  <c:v>0</c:v>
                </c:pt>
              </c:numCache>
            </c:numRef>
          </c:val>
          <c:extLst>
            <c:ext xmlns:c16="http://schemas.microsoft.com/office/drawing/2014/chart" uri="{C3380CC4-5D6E-409C-BE32-E72D297353CC}">
              <c16:uniqueId val="{0000000A-18DA-448C-ACE6-6E92A527C649}"/>
            </c:ext>
          </c:extLst>
        </c:ser>
        <c:ser>
          <c:idx val="11"/>
          <c:order val="11"/>
          <c:tx>
            <c:strRef>
              <c:f>'8.6'!$K$21</c:f>
              <c:strCache>
                <c:ptCount val="1"/>
                <c:pt idx="0">
                  <c:v>Ostatní pevná paliva</c:v>
                </c:pt>
              </c:strCache>
            </c:strRef>
          </c:tx>
          <c:invertIfNegative val="0"/>
          <c:cat>
            <c:strRef>
              <c:f>'8.6'!$L$9:$N$9</c:f>
              <c:strCache>
                <c:ptCount val="3"/>
                <c:pt idx="0">
                  <c:v>Červenec</c:v>
                </c:pt>
                <c:pt idx="1">
                  <c:v>Srpen</c:v>
                </c:pt>
                <c:pt idx="2">
                  <c:v>Září</c:v>
                </c:pt>
              </c:strCache>
            </c:strRef>
          </c:cat>
          <c:val>
            <c:numRef>
              <c:f>'8.6'!$L$21:$N$21</c:f>
              <c:numCache>
                <c:formatCode>#\ ##0.0</c:formatCode>
                <c:ptCount val="3"/>
                <c:pt idx="0">
                  <c:v>0</c:v>
                </c:pt>
                <c:pt idx="1">
                  <c:v>0</c:v>
                </c:pt>
                <c:pt idx="2">
                  <c:v>0</c:v>
                </c:pt>
              </c:numCache>
            </c:numRef>
          </c:val>
          <c:extLst>
            <c:ext xmlns:c16="http://schemas.microsoft.com/office/drawing/2014/chart" uri="{C3380CC4-5D6E-409C-BE32-E72D297353CC}">
              <c16:uniqueId val="{0000000B-18DA-448C-ACE6-6E92A527C649}"/>
            </c:ext>
          </c:extLst>
        </c:ser>
        <c:ser>
          <c:idx val="12"/>
          <c:order val="12"/>
          <c:tx>
            <c:strRef>
              <c:f>'8.6'!$K$22</c:f>
              <c:strCache>
                <c:ptCount val="1"/>
                <c:pt idx="0">
                  <c:v>Ostatní plyny</c:v>
                </c:pt>
              </c:strCache>
            </c:strRef>
          </c:tx>
          <c:invertIfNegative val="0"/>
          <c:cat>
            <c:strRef>
              <c:f>'8.6'!$L$9:$N$9</c:f>
              <c:strCache>
                <c:ptCount val="3"/>
                <c:pt idx="0">
                  <c:v>Červenec</c:v>
                </c:pt>
                <c:pt idx="1">
                  <c:v>Srpen</c:v>
                </c:pt>
                <c:pt idx="2">
                  <c:v>Září</c:v>
                </c:pt>
              </c:strCache>
            </c:strRef>
          </c:cat>
          <c:val>
            <c:numRef>
              <c:f>'8.6'!$L$22:$N$22</c:f>
              <c:numCache>
                <c:formatCode>#\ ##0.0</c:formatCode>
                <c:ptCount val="3"/>
                <c:pt idx="0">
                  <c:v>0</c:v>
                </c:pt>
                <c:pt idx="1">
                  <c:v>0</c:v>
                </c:pt>
                <c:pt idx="2">
                  <c:v>0</c:v>
                </c:pt>
              </c:numCache>
            </c:numRef>
          </c:val>
          <c:extLst>
            <c:ext xmlns:c16="http://schemas.microsoft.com/office/drawing/2014/chart" uri="{C3380CC4-5D6E-409C-BE32-E72D297353CC}">
              <c16:uniqueId val="{0000000C-18DA-448C-ACE6-6E92A527C649}"/>
            </c:ext>
          </c:extLst>
        </c:ser>
        <c:ser>
          <c:idx val="13"/>
          <c:order val="13"/>
          <c:tx>
            <c:strRef>
              <c:f>'8.6'!$K$23</c:f>
              <c:strCache>
                <c:ptCount val="1"/>
                <c:pt idx="0">
                  <c:v>Ostatní</c:v>
                </c:pt>
              </c:strCache>
            </c:strRef>
          </c:tx>
          <c:invertIfNegative val="0"/>
          <c:cat>
            <c:strRef>
              <c:f>'8.6'!$L$9:$N$9</c:f>
              <c:strCache>
                <c:ptCount val="3"/>
                <c:pt idx="0">
                  <c:v>Červenec</c:v>
                </c:pt>
                <c:pt idx="1">
                  <c:v>Srpen</c:v>
                </c:pt>
                <c:pt idx="2">
                  <c:v>Září</c:v>
                </c:pt>
              </c:strCache>
            </c:strRef>
          </c:cat>
          <c:val>
            <c:numRef>
              <c:f>'8.6'!$L$23:$N$23</c:f>
              <c:numCache>
                <c:formatCode>#\ ##0.0</c:formatCode>
                <c:ptCount val="3"/>
                <c:pt idx="0">
                  <c:v>0</c:v>
                </c:pt>
                <c:pt idx="1">
                  <c:v>0</c:v>
                </c:pt>
                <c:pt idx="2">
                  <c:v>0</c:v>
                </c:pt>
              </c:numCache>
            </c:numRef>
          </c:val>
          <c:extLst>
            <c:ext xmlns:c16="http://schemas.microsoft.com/office/drawing/2014/chart" uri="{C3380CC4-5D6E-409C-BE32-E72D297353CC}">
              <c16:uniqueId val="{0000000D-18DA-448C-ACE6-6E92A527C649}"/>
            </c:ext>
          </c:extLst>
        </c:ser>
        <c:ser>
          <c:idx val="14"/>
          <c:order val="14"/>
          <c:tx>
            <c:strRef>
              <c:f>'8.6'!$K$24</c:f>
              <c:strCache>
                <c:ptCount val="1"/>
                <c:pt idx="0">
                  <c:v>Topné oleje</c:v>
                </c:pt>
              </c:strCache>
            </c:strRef>
          </c:tx>
          <c:invertIfNegative val="0"/>
          <c:cat>
            <c:strRef>
              <c:f>'8.6'!$L$9:$N$9</c:f>
              <c:strCache>
                <c:ptCount val="3"/>
                <c:pt idx="0">
                  <c:v>Červenec</c:v>
                </c:pt>
                <c:pt idx="1">
                  <c:v>Srpen</c:v>
                </c:pt>
                <c:pt idx="2">
                  <c:v>Září</c:v>
                </c:pt>
              </c:strCache>
            </c:strRef>
          </c:cat>
          <c:val>
            <c:numRef>
              <c:f>'8.6'!$L$24:$N$24</c:f>
              <c:numCache>
                <c:formatCode>#\ ##0.0</c:formatCode>
                <c:ptCount val="3"/>
                <c:pt idx="0">
                  <c:v>44.04</c:v>
                </c:pt>
                <c:pt idx="1">
                  <c:v>0</c:v>
                </c:pt>
                <c:pt idx="2">
                  <c:v>0</c:v>
                </c:pt>
              </c:numCache>
            </c:numRef>
          </c:val>
          <c:extLst>
            <c:ext xmlns:c16="http://schemas.microsoft.com/office/drawing/2014/chart" uri="{C3380CC4-5D6E-409C-BE32-E72D297353CC}">
              <c16:uniqueId val="{0000000E-18DA-448C-ACE6-6E92A527C649}"/>
            </c:ext>
          </c:extLst>
        </c:ser>
        <c:ser>
          <c:idx val="15"/>
          <c:order val="15"/>
          <c:tx>
            <c:strRef>
              <c:f>'8.6'!$K$25</c:f>
              <c:strCache>
                <c:ptCount val="1"/>
                <c:pt idx="0">
                  <c:v>Zemní plyn</c:v>
                </c:pt>
              </c:strCache>
            </c:strRef>
          </c:tx>
          <c:spPr>
            <a:solidFill>
              <a:srgbClr val="EBE600"/>
            </a:solidFill>
          </c:spPr>
          <c:invertIfNegative val="0"/>
          <c:cat>
            <c:strRef>
              <c:f>'8.6'!$L$9:$N$9</c:f>
              <c:strCache>
                <c:ptCount val="3"/>
                <c:pt idx="0">
                  <c:v>Červenec</c:v>
                </c:pt>
                <c:pt idx="1">
                  <c:v>Srpen</c:v>
                </c:pt>
                <c:pt idx="2">
                  <c:v>Září</c:v>
                </c:pt>
              </c:strCache>
            </c:strRef>
          </c:cat>
          <c:val>
            <c:numRef>
              <c:f>'8.6'!$L$25:$N$25</c:f>
              <c:numCache>
                <c:formatCode>#\ ##0.0</c:formatCode>
                <c:ptCount val="3"/>
                <c:pt idx="0">
                  <c:v>37221.315999999999</c:v>
                </c:pt>
                <c:pt idx="1">
                  <c:v>41294.004999999997</c:v>
                </c:pt>
                <c:pt idx="2">
                  <c:v>46731.038</c:v>
                </c:pt>
              </c:numCache>
            </c:numRef>
          </c:val>
          <c:extLst>
            <c:ext xmlns:c16="http://schemas.microsoft.com/office/drawing/2014/chart" uri="{C3380CC4-5D6E-409C-BE32-E72D297353CC}">
              <c16:uniqueId val="{0000000F-18DA-448C-ACE6-6E92A527C649}"/>
            </c:ext>
          </c:extLst>
        </c:ser>
        <c:dLbls>
          <c:showLegendKey val="0"/>
          <c:showVal val="0"/>
          <c:showCatName val="0"/>
          <c:showSerName val="0"/>
          <c:showPercent val="0"/>
          <c:showBubbleSize val="0"/>
        </c:dLbls>
        <c:gapWidth val="150"/>
        <c:overlap val="100"/>
        <c:axId val="146993536"/>
        <c:axId val="146995072"/>
      </c:barChart>
      <c:catAx>
        <c:axId val="146993536"/>
        <c:scaling>
          <c:orientation val="minMax"/>
        </c:scaling>
        <c:delete val="0"/>
        <c:axPos val="b"/>
        <c:numFmt formatCode="General" sourceLinked="1"/>
        <c:majorTickMark val="none"/>
        <c:minorTickMark val="none"/>
        <c:tickLblPos val="nextTo"/>
        <c:txPr>
          <a:bodyPr/>
          <a:lstStyle/>
          <a:p>
            <a:pPr>
              <a:defRPr sz="900"/>
            </a:pPr>
            <a:endParaRPr lang="cs-CZ"/>
          </a:p>
        </c:txPr>
        <c:crossAx val="146995072"/>
        <c:crosses val="autoZero"/>
        <c:auto val="1"/>
        <c:lblAlgn val="ctr"/>
        <c:lblOffset val="100"/>
        <c:noMultiLvlLbl val="0"/>
      </c:catAx>
      <c:valAx>
        <c:axId val="1469950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69935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5F9E-4F40-9FA3-18A69888CC3E}"/>
              </c:ext>
            </c:extLst>
          </c:dPt>
          <c:dPt>
            <c:idx val="1"/>
            <c:bubble3D val="0"/>
            <c:spPr>
              <a:solidFill>
                <a:srgbClr val="EEECE1">
                  <a:lumMod val="50000"/>
                </a:srgbClr>
              </a:solidFill>
            </c:spPr>
            <c:extLst>
              <c:ext xmlns:c16="http://schemas.microsoft.com/office/drawing/2014/chart" uri="{C3380CC4-5D6E-409C-BE32-E72D297353CC}">
                <c16:uniqueId val="{00000003-5F9E-4F40-9FA3-18A69888CC3E}"/>
              </c:ext>
            </c:extLst>
          </c:dPt>
          <c:dPt>
            <c:idx val="2"/>
            <c:bubble3D val="0"/>
            <c:spPr>
              <a:solidFill>
                <a:sysClr val="windowText" lastClr="000000"/>
              </a:solidFill>
            </c:spPr>
            <c:extLst>
              <c:ext xmlns:c16="http://schemas.microsoft.com/office/drawing/2014/chart" uri="{C3380CC4-5D6E-409C-BE32-E72D297353CC}">
                <c16:uniqueId val="{00000005-5F9E-4F40-9FA3-18A69888CC3E}"/>
              </c:ext>
            </c:extLst>
          </c:dPt>
          <c:dPt>
            <c:idx val="5"/>
            <c:bubble3D val="0"/>
            <c:extLst>
              <c:ext xmlns:c16="http://schemas.microsoft.com/office/drawing/2014/chart" uri="{C3380CC4-5D6E-409C-BE32-E72D297353CC}">
                <c16:uniqueId val="{00000006-5F9E-4F40-9FA3-18A69888CC3E}"/>
              </c:ext>
            </c:extLst>
          </c:dPt>
          <c:dPt>
            <c:idx val="6"/>
            <c:bubble3D val="0"/>
            <c:spPr>
              <a:solidFill>
                <a:srgbClr val="6E4932"/>
              </a:solidFill>
            </c:spPr>
            <c:extLst>
              <c:ext xmlns:c16="http://schemas.microsoft.com/office/drawing/2014/chart" uri="{C3380CC4-5D6E-409C-BE32-E72D297353CC}">
                <c16:uniqueId val="{00000008-5F9E-4F40-9FA3-18A69888CC3E}"/>
              </c:ext>
            </c:extLst>
          </c:dPt>
          <c:dPt>
            <c:idx val="7"/>
            <c:bubble3D val="0"/>
            <c:extLst>
              <c:ext xmlns:c16="http://schemas.microsoft.com/office/drawing/2014/chart" uri="{C3380CC4-5D6E-409C-BE32-E72D297353CC}">
                <c16:uniqueId val="{00000009-5F9E-4F40-9FA3-18A69888CC3E}"/>
              </c:ext>
            </c:extLst>
          </c:dPt>
          <c:dPt>
            <c:idx val="15"/>
            <c:bubble3D val="0"/>
            <c:spPr>
              <a:solidFill>
                <a:srgbClr val="EBE600"/>
              </a:solidFill>
            </c:spPr>
            <c:extLst>
              <c:ext xmlns:c16="http://schemas.microsoft.com/office/drawing/2014/chart" uri="{C3380CC4-5D6E-409C-BE32-E72D297353CC}">
                <c16:uniqueId val="{0000000B-5F9E-4F40-9FA3-18A69888CC3E}"/>
              </c:ext>
            </c:extLst>
          </c:dPt>
          <c:cat>
            <c:numRef>
              <c:f>'8.6'!$O$9:$O$23</c:f>
              <c:numCache>
                <c:formatCode>General</c:formatCode>
                <c:ptCount val="15"/>
              </c:numCache>
            </c:numRef>
          </c:cat>
          <c:val>
            <c:numRef>
              <c:f>'8.6'!$J$10:$J$25</c:f>
              <c:numCache>
                <c:formatCode>0.0</c:formatCode>
                <c:ptCount val="16"/>
              </c:numCache>
            </c:numRef>
          </c:val>
          <c:extLst>
            <c:ext xmlns:c16="http://schemas.microsoft.com/office/drawing/2014/chart" uri="{C3380CC4-5D6E-409C-BE32-E72D297353CC}">
              <c16:uniqueId val="{0000000C-5F9E-4F40-9FA3-18A69888CC3E}"/>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83A4-4CD1-B417-370ED4ACB3FD}"/>
              </c:ext>
            </c:extLst>
          </c:dPt>
          <c:cat>
            <c:numRef>
              <c:f>'8.6'!$O$31:$O$35</c:f>
              <c:numCache>
                <c:formatCode>General</c:formatCode>
                <c:ptCount val="5"/>
              </c:numCache>
            </c:numRef>
          </c:cat>
          <c:val>
            <c:numRef>
              <c:f>'8.6'!$J$28:$J$35</c:f>
              <c:numCache>
                <c:formatCode>0.0</c:formatCode>
                <c:ptCount val="8"/>
              </c:numCache>
            </c:numRef>
          </c:val>
          <c:extLst>
            <c:ext xmlns:c16="http://schemas.microsoft.com/office/drawing/2014/chart" uri="{C3380CC4-5D6E-409C-BE32-E72D297353CC}">
              <c16:uniqueId val="{00000001-83A4-4CD1-B417-370ED4ACB3FD}"/>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01151885830785"/>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'8.7'!$K$27</c:f>
              <c:strCache>
                <c:ptCount val="1"/>
                <c:pt idx="0">
                  <c:v>Průmysl</c:v>
                </c:pt>
              </c:strCache>
            </c:strRef>
          </c:tx>
          <c:invertIfNegative val="0"/>
          <c:cat>
            <c:strRef>
              <c:f>'8.7'!$L$26:$N$26</c:f>
              <c:strCache>
                <c:ptCount val="3"/>
                <c:pt idx="0">
                  <c:v>Červenec</c:v>
                </c:pt>
                <c:pt idx="1">
                  <c:v>Srpen</c:v>
                </c:pt>
                <c:pt idx="2">
                  <c:v>Září</c:v>
                </c:pt>
              </c:strCache>
            </c:strRef>
          </c:cat>
          <c:val>
            <c:numRef>
              <c:f>'8.7'!$L$27:$N$27</c:f>
              <c:numCache>
                <c:formatCode>#\ ##0.0</c:formatCode>
                <c:ptCount val="3"/>
                <c:pt idx="0">
                  <c:v>5730.5</c:v>
                </c:pt>
                <c:pt idx="1">
                  <c:v>4650.8</c:v>
                </c:pt>
                <c:pt idx="2">
                  <c:v>7756.5</c:v>
                </c:pt>
              </c:numCache>
            </c:numRef>
          </c:val>
          <c:extLst>
            <c:ext xmlns:c16="http://schemas.microsoft.com/office/drawing/2014/chart" uri="{C3380CC4-5D6E-409C-BE32-E72D297353CC}">
              <c16:uniqueId val="{00000000-711E-44BE-B6EB-1A9A3B4B8E9A}"/>
            </c:ext>
          </c:extLst>
        </c:ser>
        <c:ser>
          <c:idx val="1"/>
          <c:order val="1"/>
          <c:tx>
            <c:strRef>
              <c:f>'8.7'!$K$28</c:f>
              <c:strCache>
                <c:ptCount val="1"/>
                <c:pt idx="0">
                  <c:v>Energetika</c:v>
                </c:pt>
              </c:strCache>
            </c:strRef>
          </c:tx>
          <c:invertIfNegative val="0"/>
          <c:cat>
            <c:strRef>
              <c:f>'8.7'!$L$26:$N$26</c:f>
              <c:strCache>
                <c:ptCount val="3"/>
                <c:pt idx="0">
                  <c:v>Červenec</c:v>
                </c:pt>
                <c:pt idx="1">
                  <c:v>Srpen</c:v>
                </c:pt>
                <c:pt idx="2">
                  <c:v>Září</c:v>
                </c:pt>
              </c:strCache>
            </c:strRef>
          </c:cat>
          <c:val>
            <c:numRef>
              <c:f>'8.7'!$L$28:$N$28</c:f>
              <c:numCache>
                <c:formatCode>#\ ##0.0</c:formatCode>
                <c:ptCount val="3"/>
                <c:pt idx="0">
                  <c:v>25</c:v>
                </c:pt>
                <c:pt idx="1">
                  <c:v>30</c:v>
                </c:pt>
                <c:pt idx="2">
                  <c:v>130</c:v>
                </c:pt>
              </c:numCache>
            </c:numRef>
          </c:val>
          <c:extLst>
            <c:ext xmlns:c16="http://schemas.microsoft.com/office/drawing/2014/chart" uri="{C3380CC4-5D6E-409C-BE32-E72D297353CC}">
              <c16:uniqueId val="{00000001-711E-44BE-B6EB-1A9A3B4B8E9A}"/>
            </c:ext>
          </c:extLst>
        </c:ser>
        <c:ser>
          <c:idx val="2"/>
          <c:order val="2"/>
          <c:tx>
            <c:strRef>
              <c:f>'8.7'!$K$29</c:f>
              <c:strCache>
                <c:ptCount val="1"/>
                <c:pt idx="0">
                  <c:v>Doprava</c:v>
                </c:pt>
              </c:strCache>
            </c:strRef>
          </c:tx>
          <c:invertIfNegative val="0"/>
          <c:cat>
            <c:strRef>
              <c:f>'8.7'!$L$26:$N$26</c:f>
              <c:strCache>
                <c:ptCount val="3"/>
                <c:pt idx="0">
                  <c:v>Červenec</c:v>
                </c:pt>
                <c:pt idx="1">
                  <c:v>Srpen</c:v>
                </c:pt>
                <c:pt idx="2">
                  <c:v>Září</c:v>
                </c:pt>
              </c:strCache>
            </c:strRef>
          </c:cat>
          <c:val>
            <c:numRef>
              <c:f>'8.7'!$L$29:$N$29</c:f>
              <c:numCache>
                <c:formatCode>#\ ##0.0</c:formatCode>
                <c:ptCount val="3"/>
                <c:pt idx="0">
                  <c:v>0</c:v>
                </c:pt>
                <c:pt idx="1">
                  <c:v>3</c:v>
                </c:pt>
                <c:pt idx="2">
                  <c:v>11</c:v>
                </c:pt>
              </c:numCache>
            </c:numRef>
          </c:val>
          <c:extLst>
            <c:ext xmlns:c16="http://schemas.microsoft.com/office/drawing/2014/chart" uri="{C3380CC4-5D6E-409C-BE32-E72D297353CC}">
              <c16:uniqueId val="{00000002-711E-44BE-B6EB-1A9A3B4B8E9A}"/>
            </c:ext>
          </c:extLst>
        </c:ser>
        <c:ser>
          <c:idx val="3"/>
          <c:order val="3"/>
          <c:tx>
            <c:strRef>
              <c:f>'8.7'!$K$30</c:f>
              <c:strCache>
                <c:ptCount val="1"/>
                <c:pt idx="0">
                  <c:v>Stavebnictví</c:v>
                </c:pt>
              </c:strCache>
            </c:strRef>
          </c:tx>
          <c:invertIfNegative val="0"/>
          <c:cat>
            <c:strRef>
              <c:f>'8.7'!$L$26:$N$26</c:f>
              <c:strCache>
                <c:ptCount val="3"/>
                <c:pt idx="0">
                  <c:v>Červenec</c:v>
                </c:pt>
                <c:pt idx="1">
                  <c:v>Srpen</c:v>
                </c:pt>
                <c:pt idx="2">
                  <c:v>Září</c:v>
                </c:pt>
              </c:strCache>
            </c:strRef>
          </c:cat>
          <c:val>
            <c:numRef>
              <c:f>'8.7'!$L$30:$N$30</c:f>
              <c:numCache>
                <c:formatCode>#\ ##0.0</c:formatCode>
                <c:ptCount val="3"/>
                <c:pt idx="0">
                  <c:v>5</c:v>
                </c:pt>
                <c:pt idx="1">
                  <c:v>5</c:v>
                </c:pt>
                <c:pt idx="2">
                  <c:v>13</c:v>
                </c:pt>
              </c:numCache>
            </c:numRef>
          </c:val>
          <c:extLst>
            <c:ext xmlns:c16="http://schemas.microsoft.com/office/drawing/2014/chart" uri="{C3380CC4-5D6E-409C-BE32-E72D297353CC}">
              <c16:uniqueId val="{00000003-711E-44BE-B6EB-1A9A3B4B8E9A}"/>
            </c:ext>
          </c:extLst>
        </c:ser>
        <c:ser>
          <c:idx val="4"/>
          <c:order val="4"/>
          <c:tx>
            <c:strRef>
              <c:f>'8.7'!$K$31</c:f>
              <c:strCache>
                <c:ptCount val="1"/>
                <c:pt idx="0">
                  <c:v>Zemědělství a lesnictví</c:v>
                </c:pt>
              </c:strCache>
            </c:strRef>
          </c:tx>
          <c:invertIfNegative val="0"/>
          <c:cat>
            <c:strRef>
              <c:f>'8.7'!$L$26:$N$26</c:f>
              <c:strCache>
                <c:ptCount val="3"/>
                <c:pt idx="0">
                  <c:v>Červenec</c:v>
                </c:pt>
                <c:pt idx="1">
                  <c:v>Srpen</c:v>
                </c:pt>
                <c:pt idx="2">
                  <c:v>Září</c:v>
                </c:pt>
              </c:strCache>
            </c:strRef>
          </c:cat>
          <c:val>
            <c:numRef>
              <c:f>'8.7'!$L$31:$N$31</c:f>
              <c:numCache>
                <c:formatCode>#\ ##0.0</c:formatCode>
                <c:ptCount val="3"/>
                <c:pt idx="0">
                  <c:v>720.96</c:v>
                </c:pt>
                <c:pt idx="1">
                  <c:v>730.92</c:v>
                </c:pt>
                <c:pt idx="2">
                  <c:v>693.17</c:v>
                </c:pt>
              </c:numCache>
            </c:numRef>
          </c:val>
          <c:extLst>
            <c:ext xmlns:c16="http://schemas.microsoft.com/office/drawing/2014/chart" uri="{C3380CC4-5D6E-409C-BE32-E72D297353CC}">
              <c16:uniqueId val="{00000004-711E-44BE-B6EB-1A9A3B4B8E9A}"/>
            </c:ext>
          </c:extLst>
        </c:ser>
        <c:ser>
          <c:idx val="5"/>
          <c:order val="5"/>
          <c:tx>
            <c:strRef>
              <c:f>'8.7'!$K$32</c:f>
              <c:strCache>
                <c:ptCount val="1"/>
                <c:pt idx="0">
                  <c:v>Domácnosti</c:v>
                </c:pt>
              </c:strCache>
            </c:strRef>
          </c:tx>
          <c:invertIfNegative val="0"/>
          <c:cat>
            <c:strRef>
              <c:f>'8.7'!$L$26:$N$26</c:f>
              <c:strCache>
                <c:ptCount val="3"/>
                <c:pt idx="0">
                  <c:v>Červenec</c:v>
                </c:pt>
                <c:pt idx="1">
                  <c:v>Srpen</c:v>
                </c:pt>
                <c:pt idx="2">
                  <c:v>Září</c:v>
                </c:pt>
              </c:strCache>
            </c:strRef>
          </c:cat>
          <c:val>
            <c:numRef>
              <c:f>'8.7'!$L$32:$N$32</c:f>
              <c:numCache>
                <c:formatCode>#\ ##0.0</c:formatCode>
                <c:ptCount val="3"/>
                <c:pt idx="0">
                  <c:v>24188.921999999999</c:v>
                </c:pt>
                <c:pt idx="1">
                  <c:v>25379.180999999997</c:v>
                </c:pt>
                <c:pt idx="2">
                  <c:v>39865.224000000002</c:v>
                </c:pt>
              </c:numCache>
            </c:numRef>
          </c:val>
          <c:extLst>
            <c:ext xmlns:c16="http://schemas.microsoft.com/office/drawing/2014/chart" uri="{C3380CC4-5D6E-409C-BE32-E72D297353CC}">
              <c16:uniqueId val="{00000005-711E-44BE-B6EB-1A9A3B4B8E9A}"/>
            </c:ext>
          </c:extLst>
        </c:ser>
        <c:ser>
          <c:idx val="6"/>
          <c:order val="6"/>
          <c:tx>
            <c:strRef>
              <c:f>'8.7'!$K$33</c:f>
              <c:strCache>
                <c:ptCount val="1"/>
                <c:pt idx="0">
                  <c:v>Obchod, služby, školství, zdravotnictví</c:v>
                </c:pt>
              </c:strCache>
            </c:strRef>
          </c:tx>
          <c:invertIfNegative val="0"/>
          <c:cat>
            <c:strRef>
              <c:f>'8.7'!$L$26:$N$26</c:f>
              <c:strCache>
                <c:ptCount val="3"/>
                <c:pt idx="0">
                  <c:v>Červenec</c:v>
                </c:pt>
                <c:pt idx="1">
                  <c:v>Srpen</c:v>
                </c:pt>
                <c:pt idx="2">
                  <c:v>Září</c:v>
                </c:pt>
              </c:strCache>
            </c:strRef>
          </c:cat>
          <c:val>
            <c:numRef>
              <c:f>'8.7'!$L$33:$N$33</c:f>
              <c:numCache>
                <c:formatCode>#\ ##0.0</c:formatCode>
                <c:ptCount val="3"/>
                <c:pt idx="0">
                  <c:v>10475.990999999998</c:v>
                </c:pt>
                <c:pt idx="1">
                  <c:v>12018.539000000001</c:v>
                </c:pt>
                <c:pt idx="2">
                  <c:v>20755.485999999997</c:v>
                </c:pt>
              </c:numCache>
            </c:numRef>
          </c:val>
          <c:extLst>
            <c:ext xmlns:c16="http://schemas.microsoft.com/office/drawing/2014/chart" uri="{C3380CC4-5D6E-409C-BE32-E72D297353CC}">
              <c16:uniqueId val="{00000006-711E-44BE-B6EB-1A9A3B4B8E9A}"/>
            </c:ext>
          </c:extLst>
        </c:ser>
        <c:ser>
          <c:idx val="7"/>
          <c:order val="7"/>
          <c:tx>
            <c:strRef>
              <c:f>'8.7'!$K$34</c:f>
              <c:strCache>
                <c:ptCount val="1"/>
                <c:pt idx="0">
                  <c:v>Ostatní</c:v>
                </c:pt>
              </c:strCache>
            </c:strRef>
          </c:tx>
          <c:invertIfNegative val="0"/>
          <c:cat>
            <c:strRef>
              <c:f>'8.7'!$L$26:$N$26</c:f>
              <c:strCache>
                <c:ptCount val="3"/>
                <c:pt idx="0">
                  <c:v>Červenec</c:v>
                </c:pt>
                <c:pt idx="1">
                  <c:v>Srpen</c:v>
                </c:pt>
                <c:pt idx="2">
                  <c:v>Září</c:v>
                </c:pt>
              </c:strCache>
            </c:strRef>
          </c:cat>
          <c:val>
            <c:numRef>
              <c:f>'8.7'!$L$34:$N$34</c:f>
              <c:numCache>
                <c:formatCode>#\ ##0.0</c:formatCode>
                <c:ptCount val="3"/>
                <c:pt idx="0">
                  <c:v>142.078</c:v>
                </c:pt>
                <c:pt idx="1">
                  <c:v>160.697</c:v>
                </c:pt>
                <c:pt idx="2">
                  <c:v>446.97299999999996</c:v>
                </c:pt>
              </c:numCache>
            </c:numRef>
          </c:val>
          <c:extLst>
            <c:ext xmlns:c16="http://schemas.microsoft.com/office/drawing/2014/chart" uri="{C3380CC4-5D6E-409C-BE32-E72D297353CC}">
              <c16:uniqueId val="{00000007-711E-44BE-B6EB-1A9A3B4B8E9A}"/>
            </c:ext>
          </c:extLst>
        </c:ser>
        <c:dLbls>
          <c:showLegendKey val="0"/>
          <c:showVal val="0"/>
          <c:showCatName val="0"/>
          <c:showSerName val="0"/>
          <c:showPercent val="0"/>
          <c:showBubbleSize val="0"/>
        </c:dLbls>
        <c:gapWidth val="150"/>
        <c:overlap val="100"/>
        <c:axId val="146846848"/>
        <c:axId val="146848384"/>
      </c:barChart>
      <c:catAx>
        <c:axId val="146846848"/>
        <c:scaling>
          <c:orientation val="minMax"/>
        </c:scaling>
        <c:delete val="0"/>
        <c:axPos val="b"/>
        <c:numFmt formatCode="General" sourceLinked="1"/>
        <c:majorTickMark val="none"/>
        <c:minorTickMark val="none"/>
        <c:tickLblPos val="nextTo"/>
        <c:txPr>
          <a:bodyPr/>
          <a:lstStyle/>
          <a:p>
            <a:pPr>
              <a:defRPr sz="900"/>
            </a:pPr>
            <a:endParaRPr lang="cs-CZ"/>
          </a:p>
        </c:txPr>
        <c:crossAx val="146848384"/>
        <c:crosses val="autoZero"/>
        <c:auto val="1"/>
        <c:lblAlgn val="ctr"/>
        <c:lblOffset val="100"/>
        <c:noMultiLvlLbl val="0"/>
      </c:catAx>
      <c:valAx>
        <c:axId val="146848384"/>
        <c:scaling>
          <c:orientation val="minMax"/>
          <c:max val="100000"/>
        </c:scaling>
        <c:delete val="0"/>
        <c:axPos val="l"/>
        <c:majorGridlines/>
        <c:numFmt formatCode="#,##0" sourceLinked="0"/>
        <c:majorTickMark val="out"/>
        <c:minorTickMark val="none"/>
        <c:tickLblPos val="nextTo"/>
        <c:spPr>
          <a:ln>
            <a:noFill/>
          </a:ln>
        </c:spPr>
        <c:txPr>
          <a:bodyPr/>
          <a:lstStyle/>
          <a:p>
            <a:pPr>
              <a:defRPr sz="900"/>
            </a:pPr>
            <a:endParaRPr lang="cs-CZ"/>
          </a:p>
        </c:txPr>
        <c:crossAx val="1468468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'8.7'!$L$39</c:f>
              <c:strCache>
                <c:ptCount val="1"/>
                <c:pt idx="0">
                  <c:v>Instalovaný výkon</c:v>
                </c:pt>
              </c:strCache>
            </c:strRef>
          </c:tx>
          <c:invertIfNegative val="0"/>
          <c:val>
            <c:numRef>
              <c:f>'8.7'!$M$39</c:f>
              <c:numCache>
                <c:formatCode>0.0%</c:formatCode>
                <c:ptCount val="1"/>
                <c:pt idx="0">
                  <c:v>1.2163279518748866E-2</c:v>
                </c:pt>
              </c:numCache>
            </c:numRef>
          </c:val>
          <c:extLst>
            <c:ext xmlns:c16="http://schemas.microsoft.com/office/drawing/2014/chart" uri="{C3380CC4-5D6E-409C-BE32-E72D297353CC}">
              <c16:uniqueId val="{00000000-9F10-4CBA-A76F-743625AF37B9}"/>
            </c:ext>
          </c:extLst>
        </c:ser>
        <c:ser>
          <c:idx val="1"/>
          <c:order val="1"/>
          <c:tx>
            <c:strRef>
              <c:f>'8.7'!$L$40</c:f>
              <c:strCache>
                <c:ptCount val="1"/>
                <c:pt idx="0">
                  <c:v>Výroba tepla brutto</c:v>
                </c:pt>
              </c:strCache>
            </c:strRef>
          </c:tx>
          <c:invertIfNegative val="0"/>
          <c:val>
            <c:numRef>
              <c:f>'8.7'!$M$40</c:f>
              <c:numCache>
                <c:formatCode>0.0%</c:formatCode>
                <c:ptCount val="1"/>
                <c:pt idx="0">
                  <c:v>1.3470798675681137E-2</c:v>
                </c:pt>
              </c:numCache>
            </c:numRef>
          </c:val>
          <c:extLst>
            <c:ext xmlns:c16="http://schemas.microsoft.com/office/drawing/2014/chart" uri="{C3380CC4-5D6E-409C-BE32-E72D297353CC}">
              <c16:uniqueId val="{00000001-9F10-4CBA-A76F-743625AF37B9}"/>
            </c:ext>
          </c:extLst>
        </c:ser>
        <c:ser>
          <c:idx val="2"/>
          <c:order val="2"/>
          <c:tx>
            <c:strRef>
              <c:f>'8.7'!$L$41</c:f>
              <c:strCache>
                <c:ptCount val="1"/>
                <c:pt idx="0">
                  <c:v>Dodávky tepla</c:v>
                </c:pt>
              </c:strCache>
            </c:strRef>
          </c:tx>
          <c:invertIfNegative val="0"/>
          <c:val>
            <c:numRef>
              <c:f>'8.7'!$M$41</c:f>
              <c:numCache>
                <c:formatCode>0.0%</c:formatCode>
                <c:ptCount val="1"/>
                <c:pt idx="0">
                  <c:v>2.2160327726112216E-2</c:v>
                </c:pt>
              </c:numCache>
            </c:numRef>
          </c:val>
          <c:extLst>
            <c:ext xmlns:c16="http://schemas.microsoft.com/office/drawing/2014/chart" uri="{C3380CC4-5D6E-409C-BE32-E72D297353CC}">
              <c16:uniqueId val="{00000002-9F10-4CBA-A76F-743625AF37B9}"/>
            </c:ext>
          </c:extLst>
        </c:ser>
        <c:dLbls>
          <c:showLegendKey val="0"/>
          <c:showVal val="0"/>
          <c:showCatName val="0"/>
          <c:showSerName val="0"/>
          <c:showPercent val="0"/>
          <c:showBubbleSize val="0"/>
        </c:dLbls>
        <c:gapWidth val="150"/>
        <c:axId val="158221440"/>
        <c:axId val="158222976"/>
      </c:barChart>
      <c:catAx>
        <c:axId val="158221440"/>
        <c:scaling>
          <c:orientation val="maxMin"/>
        </c:scaling>
        <c:delete val="0"/>
        <c:axPos val="l"/>
        <c:numFmt formatCode="General" sourceLinked="1"/>
        <c:majorTickMark val="none"/>
        <c:minorTickMark val="none"/>
        <c:tickLblPos val="none"/>
        <c:crossAx val="158222976"/>
        <c:crosses val="autoZero"/>
        <c:auto val="1"/>
        <c:lblAlgn val="ctr"/>
        <c:lblOffset val="100"/>
        <c:noMultiLvlLbl val="0"/>
      </c:catAx>
      <c:valAx>
        <c:axId val="15822297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5822144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4192695995487876"/>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'8.7'!$K$10</c:f>
              <c:strCache>
                <c:ptCount val="1"/>
                <c:pt idx="0">
                  <c:v>Biomasa</c:v>
                </c:pt>
              </c:strCache>
            </c:strRef>
          </c:tx>
          <c:spPr>
            <a:solidFill>
              <a:schemeClr val="accent3">
                <a:lumMod val="75000"/>
              </a:schemeClr>
            </a:solidFill>
          </c:spPr>
          <c:invertIfNegative val="0"/>
          <c:cat>
            <c:strRef>
              <c:f>'8.7'!$L$9:$N$9</c:f>
              <c:strCache>
                <c:ptCount val="3"/>
                <c:pt idx="0">
                  <c:v>Červenec</c:v>
                </c:pt>
                <c:pt idx="1">
                  <c:v>Srpen</c:v>
                </c:pt>
                <c:pt idx="2">
                  <c:v>Září</c:v>
                </c:pt>
              </c:strCache>
            </c:strRef>
          </c:cat>
          <c:val>
            <c:numRef>
              <c:f>'8.7'!$L$10:$N$10</c:f>
              <c:numCache>
                <c:formatCode>#\ ##0.0</c:formatCode>
                <c:ptCount val="3"/>
                <c:pt idx="0">
                  <c:v>0</c:v>
                </c:pt>
                <c:pt idx="1">
                  <c:v>0</c:v>
                </c:pt>
                <c:pt idx="2">
                  <c:v>0</c:v>
                </c:pt>
              </c:numCache>
            </c:numRef>
          </c:val>
          <c:extLst>
            <c:ext xmlns:c16="http://schemas.microsoft.com/office/drawing/2014/chart" uri="{C3380CC4-5D6E-409C-BE32-E72D297353CC}">
              <c16:uniqueId val="{00000000-1AE8-460B-8CB3-FD7511116173}"/>
            </c:ext>
          </c:extLst>
        </c:ser>
        <c:ser>
          <c:idx val="1"/>
          <c:order val="1"/>
          <c:tx>
            <c:strRef>
              <c:f>'8.7'!$K$11</c:f>
              <c:strCache>
                <c:ptCount val="1"/>
                <c:pt idx="0">
                  <c:v>Bioplyn</c:v>
                </c:pt>
              </c:strCache>
            </c:strRef>
          </c:tx>
          <c:spPr>
            <a:solidFill>
              <a:schemeClr val="bg2">
                <a:lumMod val="50000"/>
              </a:schemeClr>
            </a:solidFill>
          </c:spPr>
          <c:invertIfNegative val="0"/>
          <c:cat>
            <c:strRef>
              <c:f>'8.7'!$L$9:$N$9</c:f>
              <c:strCache>
                <c:ptCount val="3"/>
                <c:pt idx="0">
                  <c:v>Červenec</c:v>
                </c:pt>
                <c:pt idx="1">
                  <c:v>Srpen</c:v>
                </c:pt>
                <c:pt idx="2">
                  <c:v>Září</c:v>
                </c:pt>
              </c:strCache>
            </c:strRef>
          </c:cat>
          <c:val>
            <c:numRef>
              <c:f>'8.7'!$L$11:$N$11</c:f>
              <c:numCache>
                <c:formatCode>#\ ##0.0</c:formatCode>
                <c:ptCount val="3"/>
                <c:pt idx="0">
                  <c:v>720.96</c:v>
                </c:pt>
                <c:pt idx="1">
                  <c:v>730.92</c:v>
                </c:pt>
                <c:pt idx="2">
                  <c:v>693.17</c:v>
                </c:pt>
              </c:numCache>
            </c:numRef>
          </c:val>
          <c:extLst>
            <c:ext xmlns:c16="http://schemas.microsoft.com/office/drawing/2014/chart" uri="{C3380CC4-5D6E-409C-BE32-E72D297353CC}">
              <c16:uniqueId val="{00000001-1AE8-460B-8CB3-FD7511116173}"/>
            </c:ext>
          </c:extLst>
        </c:ser>
        <c:ser>
          <c:idx val="2"/>
          <c:order val="2"/>
          <c:tx>
            <c:strRef>
              <c:f>'8.7'!$K$12</c:f>
              <c:strCache>
                <c:ptCount val="1"/>
                <c:pt idx="0">
                  <c:v>Černé uhlí</c:v>
                </c:pt>
              </c:strCache>
            </c:strRef>
          </c:tx>
          <c:spPr>
            <a:solidFill>
              <a:schemeClr val="tx1"/>
            </a:solidFill>
          </c:spPr>
          <c:invertIfNegative val="0"/>
          <c:cat>
            <c:strRef>
              <c:f>'8.7'!$L$9:$N$9</c:f>
              <c:strCache>
                <c:ptCount val="3"/>
                <c:pt idx="0">
                  <c:v>Červenec</c:v>
                </c:pt>
                <c:pt idx="1">
                  <c:v>Srpen</c:v>
                </c:pt>
                <c:pt idx="2">
                  <c:v>Září</c:v>
                </c:pt>
              </c:strCache>
            </c:strRef>
          </c:cat>
          <c:val>
            <c:numRef>
              <c:f>'8.7'!$L$12:$N$12</c:f>
              <c:numCache>
                <c:formatCode>#\ ##0.0</c:formatCode>
                <c:ptCount val="3"/>
                <c:pt idx="0">
                  <c:v>0</c:v>
                </c:pt>
                <c:pt idx="1">
                  <c:v>0</c:v>
                </c:pt>
                <c:pt idx="2">
                  <c:v>0</c:v>
                </c:pt>
              </c:numCache>
            </c:numRef>
          </c:val>
          <c:extLst>
            <c:ext xmlns:c16="http://schemas.microsoft.com/office/drawing/2014/chart" uri="{C3380CC4-5D6E-409C-BE32-E72D297353CC}">
              <c16:uniqueId val="{00000002-1AE8-460B-8CB3-FD7511116173}"/>
            </c:ext>
          </c:extLst>
        </c:ser>
        <c:ser>
          <c:idx val="3"/>
          <c:order val="3"/>
          <c:tx>
            <c:strRef>
              <c:f>'8.7'!$K$13</c:f>
              <c:strCache>
                <c:ptCount val="1"/>
                <c:pt idx="0">
                  <c:v>Elektrická energie</c:v>
                </c:pt>
              </c:strCache>
            </c:strRef>
          </c:tx>
          <c:invertIfNegative val="0"/>
          <c:cat>
            <c:strRef>
              <c:f>'8.7'!$L$9:$N$9</c:f>
              <c:strCache>
                <c:ptCount val="3"/>
                <c:pt idx="0">
                  <c:v>Červenec</c:v>
                </c:pt>
                <c:pt idx="1">
                  <c:v>Srpen</c:v>
                </c:pt>
                <c:pt idx="2">
                  <c:v>Září</c:v>
                </c:pt>
              </c:strCache>
            </c:strRef>
          </c:cat>
          <c:val>
            <c:numRef>
              <c:f>'8.7'!$L$13:$N$13</c:f>
              <c:numCache>
                <c:formatCode>#\ ##0.0</c:formatCode>
                <c:ptCount val="3"/>
                <c:pt idx="0">
                  <c:v>0</c:v>
                </c:pt>
                <c:pt idx="1">
                  <c:v>0</c:v>
                </c:pt>
                <c:pt idx="2">
                  <c:v>0</c:v>
                </c:pt>
              </c:numCache>
            </c:numRef>
          </c:val>
          <c:extLst>
            <c:ext xmlns:c16="http://schemas.microsoft.com/office/drawing/2014/chart" uri="{C3380CC4-5D6E-409C-BE32-E72D297353CC}">
              <c16:uniqueId val="{00000003-1AE8-460B-8CB3-FD7511116173}"/>
            </c:ext>
          </c:extLst>
        </c:ser>
        <c:ser>
          <c:idx val="4"/>
          <c:order val="4"/>
          <c:tx>
            <c:strRef>
              <c:f>'8.7'!$K$14</c:f>
              <c:strCache>
                <c:ptCount val="1"/>
                <c:pt idx="0">
                  <c:v>Energie prostředí (tepelné čerpadlo)</c:v>
                </c:pt>
              </c:strCache>
            </c:strRef>
          </c:tx>
          <c:invertIfNegative val="0"/>
          <c:cat>
            <c:strRef>
              <c:f>'8.7'!$L$9:$N$9</c:f>
              <c:strCache>
                <c:ptCount val="3"/>
                <c:pt idx="0">
                  <c:v>Červenec</c:v>
                </c:pt>
                <c:pt idx="1">
                  <c:v>Srpen</c:v>
                </c:pt>
                <c:pt idx="2">
                  <c:v>Září</c:v>
                </c:pt>
              </c:strCache>
            </c:strRef>
          </c:cat>
          <c:val>
            <c:numRef>
              <c:f>'8.7'!$L$14:$N$14</c:f>
              <c:numCache>
                <c:formatCode>#\ ##0.0</c:formatCode>
                <c:ptCount val="3"/>
                <c:pt idx="0">
                  <c:v>0</c:v>
                </c:pt>
                <c:pt idx="1">
                  <c:v>0</c:v>
                </c:pt>
                <c:pt idx="2">
                  <c:v>0</c:v>
                </c:pt>
              </c:numCache>
            </c:numRef>
          </c:val>
          <c:extLst>
            <c:ext xmlns:c16="http://schemas.microsoft.com/office/drawing/2014/chart" uri="{C3380CC4-5D6E-409C-BE32-E72D297353CC}">
              <c16:uniqueId val="{00000004-1AE8-460B-8CB3-FD7511116173}"/>
            </c:ext>
          </c:extLst>
        </c:ser>
        <c:ser>
          <c:idx val="5"/>
          <c:order val="5"/>
          <c:tx>
            <c:strRef>
              <c:f>'8.7'!$K$15</c:f>
              <c:strCache>
                <c:ptCount val="1"/>
                <c:pt idx="0">
                  <c:v>Energie Slunce (solární kolektor)</c:v>
                </c:pt>
              </c:strCache>
            </c:strRef>
          </c:tx>
          <c:invertIfNegative val="0"/>
          <c:cat>
            <c:strRef>
              <c:f>'8.7'!$L$9:$N$9</c:f>
              <c:strCache>
                <c:ptCount val="3"/>
                <c:pt idx="0">
                  <c:v>Červenec</c:v>
                </c:pt>
                <c:pt idx="1">
                  <c:v>Srpen</c:v>
                </c:pt>
                <c:pt idx="2">
                  <c:v>Září</c:v>
                </c:pt>
              </c:strCache>
            </c:strRef>
          </c:cat>
          <c:val>
            <c:numRef>
              <c:f>'8.7'!$L$15:$N$15</c:f>
              <c:numCache>
                <c:formatCode>#\ ##0.0</c:formatCode>
                <c:ptCount val="3"/>
                <c:pt idx="0">
                  <c:v>0</c:v>
                </c:pt>
                <c:pt idx="1">
                  <c:v>0</c:v>
                </c:pt>
                <c:pt idx="2">
                  <c:v>0</c:v>
                </c:pt>
              </c:numCache>
            </c:numRef>
          </c:val>
          <c:extLst>
            <c:ext xmlns:c16="http://schemas.microsoft.com/office/drawing/2014/chart" uri="{C3380CC4-5D6E-409C-BE32-E72D297353CC}">
              <c16:uniqueId val="{00000005-1AE8-460B-8CB3-FD7511116173}"/>
            </c:ext>
          </c:extLst>
        </c:ser>
        <c:ser>
          <c:idx val="6"/>
          <c:order val="6"/>
          <c:tx>
            <c:strRef>
              <c:f>'8.7'!$K$16</c:f>
              <c:strCache>
                <c:ptCount val="1"/>
                <c:pt idx="0">
                  <c:v>Hnědé uhlí</c:v>
                </c:pt>
              </c:strCache>
            </c:strRef>
          </c:tx>
          <c:spPr>
            <a:solidFill>
              <a:srgbClr val="6E4932"/>
            </a:solidFill>
          </c:spPr>
          <c:invertIfNegative val="0"/>
          <c:cat>
            <c:strRef>
              <c:f>'8.7'!$L$9:$N$9</c:f>
              <c:strCache>
                <c:ptCount val="3"/>
                <c:pt idx="0">
                  <c:v>Červenec</c:v>
                </c:pt>
                <c:pt idx="1">
                  <c:v>Srpen</c:v>
                </c:pt>
                <c:pt idx="2">
                  <c:v>Září</c:v>
                </c:pt>
              </c:strCache>
            </c:strRef>
          </c:cat>
          <c:val>
            <c:numRef>
              <c:f>'8.7'!$L$16:$N$16</c:f>
              <c:numCache>
                <c:formatCode>#\ ##0.0</c:formatCode>
                <c:ptCount val="3"/>
                <c:pt idx="0">
                  <c:v>141.727</c:v>
                </c:pt>
                <c:pt idx="1">
                  <c:v>135.273</c:v>
                </c:pt>
                <c:pt idx="2">
                  <c:v>119.19</c:v>
                </c:pt>
              </c:numCache>
            </c:numRef>
          </c:val>
          <c:extLst>
            <c:ext xmlns:c16="http://schemas.microsoft.com/office/drawing/2014/chart" uri="{C3380CC4-5D6E-409C-BE32-E72D297353CC}">
              <c16:uniqueId val="{00000006-1AE8-460B-8CB3-FD7511116173}"/>
            </c:ext>
          </c:extLst>
        </c:ser>
        <c:ser>
          <c:idx val="7"/>
          <c:order val="7"/>
          <c:tx>
            <c:strRef>
              <c:f>'8.7'!$K$17</c:f>
              <c:strCache>
                <c:ptCount val="1"/>
                <c:pt idx="0">
                  <c:v>Jaderné palivo</c:v>
                </c:pt>
              </c:strCache>
            </c:strRef>
          </c:tx>
          <c:invertIfNegative val="0"/>
          <c:cat>
            <c:strRef>
              <c:f>'8.7'!$L$9:$N$9</c:f>
              <c:strCache>
                <c:ptCount val="3"/>
                <c:pt idx="0">
                  <c:v>Červenec</c:v>
                </c:pt>
                <c:pt idx="1">
                  <c:v>Srpen</c:v>
                </c:pt>
                <c:pt idx="2">
                  <c:v>Září</c:v>
                </c:pt>
              </c:strCache>
            </c:strRef>
          </c:cat>
          <c:val>
            <c:numRef>
              <c:f>'8.7'!$L$17:$N$17</c:f>
              <c:numCache>
                <c:formatCode>#\ ##0.0</c:formatCode>
                <c:ptCount val="3"/>
                <c:pt idx="0">
                  <c:v>0</c:v>
                </c:pt>
                <c:pt idx="1">
                  <c:v>0</c:v>
                </c:pt>
                <c:pt idx="2">
                  <c:v>0</c:v>
                </c:pt>
              </c:numCache>
            </c:numRef>
          </c:val>
          <c:extLst>
            <c:ext xmlns:c16="http://schemas.microsoft.com/office/drawing/2014/chart" uri="{C3380CC4-5D6E-409C-BE32-E72D297353CC}">
              <c16:uniqueId val="{00000007-1AE8-460B-8CB3-FD7511116173}"/>
            </c:ext>
          </c:extLst>
        </c:ser>
        <c:ser>
          <c:idx val="8"/>
          <c:order val="8"/>
          <c:tx>
            <c:strRef>
              <c:f>'8.7'!$K$18</c:f>
              <c:strCache>
                <c:ptCount val="1"/>
                <c:pt idx="0">
                  <c:v>Koks</c:v>
                </c:pt>
              </c:strCache>
            </c:strRef>
          </c:tx>
          <c:invertIfNegative val="0"/>
          <c:cat>
            <c:strRef>
              <c:f>'8.7'!$L$9:$N$9</c:f>
              <c:strCache>
                <c:ptCount val="3"/>
                <c:pt idx="0">
                  <c:v>Červenec</c:v>
                </c:pt>
                <c:pt idx="1">
                  <c:v>Srpen</c:v>
                </c:pt>
                <c:pt idx="2">
                  <c:v>Září</c:v>
                </c:pt>
              </c:strCache>
            </c:strRef>
          </c:cat>
          <c:val>
            <c:numRef>
              <c:f>'8.7'!$L$18:$N$18</c:f>
              <c:numCache>
                <c:formatCode>#\ ##0.0</c:formatCode>
                <c:ptCount val="3"/>
                <c:pt idx="0">
                  <c:v>0</c:v>
                </c:pt>
                <c:pt idx="1">
                  <c:v>0</c:v>
                </c:pt>
                <c:pt idx="2">
                  <c:v>0</c:v>
                </c:pt>
              </c:numCache>
            </c:numRef>
          </c:val>
          <c:extLst>
            <c:ext xmlns:c16="http://schemas.microsoft.com/office/drawing/2014/chart" uri="{C3380CC4-5D6E-409C-BE32-E72D297353CC}">
              <c16:uniqueId val="{00000008-1AE8-460B-8CB3-FD7511116173}"/>
            </c:ext>
          </c:extLst>
        </c:ser>
        <c:ser>
          <c:idx val="9"/>
          <c:order val="9"/>
          <c:tx>
            <c:strRef>
              <c:f>'8.7'!$K$19</c:f>
              <c:strCache>
                <c:ptCount val="1"/>
                <c:pt idx="0">
                  <c:v>Odpadní teplo</c:v>
                </c:pt>
              </c:strCache>
            </c:strRef>
          </c:tx>
          <c:invertIfNegative val="0"/>
          <c:cat>
            <c:strRef>
              <c:f>'8.7'!$L$9:$N$9</c:f>
              <c:strCache>
                <c:ptCount val="3"/>
                <c:pt idx="0">
                  <c:v>Červenec</c:v>
                </c:pt>
                <c:pt idx="1">
                  <c:v>Srpen</c:v>
                </c:pt>
                <c:pt idx="2">
                  <c:v>Září</c:v>
                </c:pt>
              </c:strCache>
            </c:strRef>
          </c:cat>
          <c:val>
            <c:numRef>
              <c:f>'8.7'!$L$19:$N$19</c:f>
              <c:numCache>
                <c:formatCode>#\ ##0.0</c:formatCode>
                <c:ptCount val="3"/>
                <c:pt idx="0">
                  <c:v>150.9</c:v>
                </c:pt>
                <c:pt idx="1">
                  <c:v>187.1</c:v>
                </c:pt>
                <c:pt idx="2">
                  <c:v>206</c:v>
                </c:pt>
              </c:numCache>
            </c:numRef>
          </c:val>
          <c:extLst>
            <c:ext xmlns:c16="http://schemas.microsoft.com/office/drawing/2014/chart" uri="{C3380CC4-5D6E-409C-BE32-E72D297353CC}">
              <c16:uniqueId val="{00000009-1AE8-460B-8CB3-FD7511116173}"/>
            </c:ext>
          </c:extLst>
        </c:ser>
        <c:ser>
          <c:idx val="10"/>
          <c:order val="10"/>
          <c:tx>
            <c:strRef>
              <c:f>'8.7'!$K$20</c:f>
              <c:strCache>
                <c:ptCount val="1"/>
                <c:pt idx="0">
                  <c:v>Ostatní kapalná paliva</c:v>
                </c:pt>
              </c:strCache>
            </c:strRef>
          </c:tx>
          <c:invertIfNegative val="0"/>
          <c:cat>
            <c:strRef>
              <c:f>'8.7'!$L$9:$N$9</c:f>
              <c:strCache>
                <c:ptCount val="3"/>
                <c:pt idx="0">
                  <c:v>Červenec</c:v>
                </c:pt>
                <c:pt idx="1">
                  <c:v>Srpen</c:v>
                </c:pt>
                <c:pt idx="2">
                  <c:v>Září</c:v>
                </c:pt>
              </c:strCache>
            </c:strRef>
          </c:cat>
          <c:val>
            <c:numRef>
              <c:f>'8.7'!$L$20:$N$20</c:f>
              <c:numCache>
                <c:formatCode>#\ ##0.0</c:formatCode>
                <c:ptCount val="3"/>
                <c:pt idx="0">
                  <c:v>0</c:v>
                </c:pt>
                <c:pt idx="1">
                  <c:v>0</c:v>
                </c:pt>
                <c:pt idx="2">
                  <c:v>0</c:v>
                </c:pt>
              </c:numCache>
            </c:numRef>
          </c:val>
          <c:extLst>
            <c:ext xmlns:c16="http://schemas.microsoft.com/office/drawing/2014/chart" uri="{C3380CC4-5D6E-409C-BE32-E72D297353CC}">
              <c16:uniqueId val="{0000000A-1AE8-460B-8CB3-FD7511116173}"/>
            </c:ext>
          </c:extLst>
        </c:ser>
        <c:ser>
          <c:idx val="11"/>
          <c:order val="11"/>
          <c:tx>
            <c:strRef>
              <c:f>'8.7'!$K$21</c:f>
              <c:strCache>
                <c:ptCount val="1"/>
                <c:pt idx="0">
                  <c:v>Ostatní pevná paliva</c:v>
                </c:pt>
              </c:strCache>
            </c:strRef>
          </c:tx>
          <c:invertIfNegative val="0"/>
          <c:cat>
            <c:strRef>
              <c:f>'8.7'!$L$9:$N$9</c:f>
              <c:strCache>
                <c:ptCount val="3"/>
                <c:pt idx="0">
                  <c:v>Červenec</c:v>
                </c:pt>
                <c:pt idx="1">
                  <c:v>Srpen</c:v>
                </c:pt>
                <c:pt idx="2">
                  <c:v>Září</c:v>
                </c:pt>
              </c:strCache>
            </c:strRef>
          </c:cat>
          <c:val>
            <c:numRef>
              <c:f>'8.7'!$L$21:$N$21</c:f>
              <c:numCache>
                <c:formatCode>#\ ##0.0</c:formatCode>
                <c:ptCount val="3"/>
                <c:pt idx="0">
                  <c:v>30938</c:v>
                </c:pt>
                <c:pt idx="1">
                  <c:v>31162</c:v>
                </c:pt>
                <c:pt idx="2">
                  <c:v>44173</c:v>
                </c:pt>
              </c:numCache>
            </c:numRef>
          </c:val>
          <c:extLst>
            <c:ext xmlns:c16="http://schemas.microsoft.com/office/drawing/2014/chart" uri="{C3380CC4-5D6E-409C-BE32-E72D297353CC}">
              <c16:uniqueId val="{0000000B-1AE8-460B-8CB3-FD7511116173}"/>
            </c:ext>
          </c:extLst>
        </c:ser>
        <c:ser>
          <c:idx val="12"/>
          <c:order val="12"/>
          <c:tx>
            <c:strRef>
              <c:f>'8.7'!$K$22</c:f>
              <c:strCache>
                <c:ptCount val="1"/>
                <c:pt idx="0">
                  <c:v>Ostatní plyny</c:v>
                </c:pt>
              </c:strCache>
            </c:strRef>
          </c:tx>
          <c:invertIfNegative val="0"/>
          <c:cat>
            <c:strRef>
              <c:f>'8.7'!$L$9:$N$9</c:f>
              <c:strCache>
                <c:ptCount val="3"/>
                <c:pt idx="0">
                  <c:v>Červenec</c:v>
                </c:pt>
                <c:pt idx="1">
                  <c:v>Srpen</c:v>
                </c:pt>
                <c:pt idx="2">
                  <c:v>Září</c:v>
                </c:pt>
              </c:strCache>
            </c:strRef>
          </c:cat>
          <c:val>
            <c:numRef>
              <c:f>'8.7'!$L$22:$N$22</c:f>
              <c:numCache>
                <c:formatCode>#\ ##0.0</c:formatCode>
                <c:ptCount val="3"/>
                <c:pt idx="0">
                  <c:v>0</c:v>
                </c:pt>
                <c:pt idx="1">
                  <c:v>0</c:v>
                </c:pt>
                <c:pt idx="2">
                  <c:v>0</c:v>
                </c:pt>
              </c:numCache>
            </c:numRef>
          </c:val>
          <c:extLst>
            <c:ext xmlns:c16="http://schemas.microsoft.com/office/drawing/2014/chart" uri="{C3380CC4-5D6E-409C-BE32-E72D297353CC}">
              <c16:uniqueId val="{0000000C-1AE8-460B-8CB3-FD7511116173}"/>
            </c:ext>
          </c:extLst>
        </c:ser>
        <c:ser>
          <c:idx val="13"/>
          <c:order val="13"/>
          <c:tx>
            <c:strRef>
              <c:f>'8.7'!$K$23</c:f>
              <c:strCache>
                <c:ptCount val="1"/>
                <c:pt idx="0">
                  <c:v>Ostatní</c:v>
                </c:pt>
              </c:strCache>
            </c:strRef>
          </c:tx>
          <c:invertIfNegative val="0"/>
          <c:cat>
            <c:strRef>
              <c:f>'8.7'!$L$9:$N$9</c:f>
              <c:strCache>
                <c:ptCount val="3"/>
                <c:pt idx="0">
                  <c:v>Červenec</c:v>
                </c:pt>
                <c:pt idx="1">
                  <c:v>Srpen</c:v>
                </c:pt>
                <c:pt idx="2">
                  <c:v>Září</c:v>
                </c:pt>
              </c:strCache>
            </c:strRef>
          </c:cat>
          <c:val>
            <c:numRef>
              <c:f>'8.7'!$L$23:$N$23</c:f>
              <c:numCache>
                <c:formatCode>#\ ##0.0</c:formatCode>
                <c:ptCount val="3"/>
                <c:pt idx="0">
                  <c:v>0</c:v>
                </c:pt>
                <c:pt idx="1">
                  <c:v>0</c:v>
                </c:pt>
                <c:pt idx="2">
                  <c:v>0</c:v>
                </c:pt>
              </c:numCache>
            </c:numRef>
          </c:val>
          <c:extLst>
            <c:ext xmlns:c16="http://schemas.microsoft.com/office/drawing/2014/chart" uri="{C3380CC4-5D6E-409C-BE32-E72D297353CC}">
              <c16:uniqueId val="{0000000D-1AE8-460B-8CB3-FD7511116173}"/>
            </c:ext>
          </c:extLst>
        </c:ser>
        <c:ser>
          <c:idx val="14"/>
          <c:order val="14"/>
          <c:tx>
            <c:strRef>
              <c:f>'8.7'!$K$24</c:f>
              <c:strCache>
                <c:ptCount val="1"/>
                <c:pt idx="0">
                  <c:v>Topné oleje</c:v>
                </c:pt>
              </c:strCache>
            </c:strRef>
          </c:tx>
          <c:invertIfNegative val="0"/>
          <c:cat>
            <c:strRef>
              <c:f>'8.7'!$L$9:$N$9</c:f>
              <c:strCache>
                <c:ptCount val="3"/>
                <c:pt idx="0">
                  <c:v>Červenec</c:v>
                </c:pt>
                <c:pt idx="1">
                  <c:v>Srpen</c:v>
                </c:pt>
                <c:pt idx="2">
                  <c:v>Září</c:v>
                </c:pt>
              </c:strCache>
            </c:strRef>
          </c:cat>
          <c:val>
            <c:numRef>
              <c:f>'8.7'!$L$24:$N$24</c:f>
              <c:numCache>
                <c:formatCode>#\ ##0.0</c:formatCode>
                <c:ptCount val="3"/>
                <c:pt idx="0">
                  <c:v>0</c:v>
                </c:pt>
                <c:pt idx="1">
                  <c:v>0</c:v>
                </c:pt>
                <c:pt idx="2">
                  <c:v>0</c:v>
                </c:pt>
              </c:numCache>
            </c:numRef>
          </c:val>
          <c:extLst>
            <c:ext xmlns:c16="http://schemas.microsoft.com/office/drawing/2014/chart" uri="{C3380CC4-5D6E-409C-BE32-E72D297353CC}">
              <c16:uniqueId val="{0000000E-1AE8-460B-8CB3-FD7511116173}"/>
            </c:ext>
          </c:extLst>
        </c:ser>
        <c:ser>
          <c:idx val="15"/>
          <c:order val="15"/>
          <c:tx>
            <c:strRef>
              <c:f>'8.7'!$K$25</c:f>
              <c:strCache>
                <c:ptCount val="1"/>
                <c:pt idx="0">
                  <c:v>Zemní plyn</c:v>
                </c:pt>
              </c:strCache>
            </c:strRef>
          </c:tx>
          <c:spPr>
            <a:solidFill>
              <a:srgbClr val="EBE600"/>
            </a:solidFill>
          </c:spPr>
          <c:invertIfNegative val="0"/>
          <c:cat>
            <c:strRef>
              <c:f>'8.7'!$L$9:$N$9</c:f>
              <c:strCache>
                <c:ptCount val="3"/>
                <c:pt idx="0">
                  <c:v>Červenec</c:v>
                </c:pt>
                <c:pt idx="1">
                  <c:v>Srpen</c:v>
                </c:pt>
                <c:pt idx="2">
                  <c:v>Září</c:v>
                </c:pt>
              </c:strCache>
            </c:strRef>
          </c:cat>
          <c:val>
            <c:numRef>
              <c:f>'8.7'!$L$25:$N$25</c:f>
              <c:numCache>
                <c:formatCode>#\ ##0.0</c:formatCode>
                <c:ptCount val="3"/>
                <c:pt idx="0">
                  <c:v>28256.727999999999</c:v>
                </c:pt>
                <c:pt idx="1">
                  <c:v>31177.488000000005</c:v>
                </c:pt>
                <c:pt idx="2">
                  <c:v>44888.903999999995</c:v>
                </c:pt>
              </c:numCache>
            </c:numRef>
          </c:val>
          <c:extLst>
            <c:ext xmlns:c16="http://schemas.microsoft.com/office/drawing/2014/chart" uri="{C3380CC4-5D6E-409C-BE32-E72D297353CC}">
              <c16:uniqueId val="{0000000F-1AE8-460B-8CB3-FD7511116173}"/>
            </c:ext>
          </c:extLst>
        </c:ser>
        <c:dLbls>
          <c:showLegendKey val="0"/>
          <c:showVal val="0"/>
          <c:showCatName val="0"/>
          <c:showSerName val="0"/>
          <c:showPercent val="0"/>
          <c:showBubbleSize val="0"/>
        </c:dLbls>
        <c:gapWidth val="150"/>
        <c:overlap val="100"/>
        <c:axId val="158844032"/>
        <c:axId val="158845568"/>
      </c:barChart>
      <c:catAx>
        <c:axId val="158844032"/>
        <c:scaling>
          <c:orientation val="minMax"/>
        </c:scaling>
        <c:delete val="0"/>
        <c:axPos val="b"/>
        <c:numFmt formatCode="General" sourceLinked="1"/>
        <c:majorTickMark val="none"/>
        <c:minorTickMark val="none"/>
        <c:tickLblPos val="nextTo"/>
        <c:txPr>
          <a:bodyPr/>
          <a:lstStyle/>
          <a:p>
            <a:pPr>
              <a:defRPr sz="900"/>
            </a:pPr>
            <a:endParaRPr lang="cs-CZ"/>
          </a:p>
        </c:txPr>
        <c:crossAx val="158845568"/>
        <c:crosses val="autoZero"/>
        <c:auto val="1"/>
        <c:lblAlgn val="ctr"/>
        <c:lblOffset val="100"/>
        <c:noMultiLvlLbl val="0"/>
      </c:catAx>
      <c:valAx>
        <c:axId val="15884556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88440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85D0-491E-9FFD-244AEE65EF6D}"/>
              </c:ext>
            </c:extLst>
          </c:dPt>
          <c:dPt>
            <c:idx val="1"/>
            <c:bubble3D val="0"/>
            <c:spPr>
              <a:solidFill>
                <a:srgbClr val="EEECE1">
                  <a:lumMod val="50000"/>
                </a:srgbClr>
              </a:solidFill>
            </c:spPr>
            <c:extLst>
              <c:ext xmlns:c16="http://schemas.microsoft.com/office/drawing/2014/chart" uri="{C3380CC4-5D6E-409C-BE32-E72D297353CC}">
                <c16:uniqueId val="{00000003-85D0-491E-9FFD-244AEE65EF6D}"/>
              </c:ext>
            </c:extLst>
          </c:dPt>
          <c:dPt>
            <c:idx val="2"/>
            <c:bubble3D val="0"/>
            <c:spPr>
              <a:solidFill>
                <a:sysClr val="windowText" lastClr="000000"/>
              </a:solidFill>
            </c:spPr>
            <c:extLst>
              <c:ext xmlns:c16="http://schemas.microsoft.com/office/drawing/2014/chart" uri="{C3380CC4-5D6E-409C-BE32-E72D297353CC}">
                <c16:uniqueId val="{00000005-85D0-491E-9FFD-244AEE65EF6D}"/>
              </c:ext>
            </c:extLst>
          </c:dPt>
          <c:dPt>
            <c:idx val="5"/>
            <c:bubble3D val="0"/>
            <c:extLst>
              <c:ext xmlns:c16="http://schemas.microsoft.com/office/drawing/2014/chart" uri="{C3380CC4-5D6E-409C-BE32-E72D297353CC}">
                <c16:uniqueId val="{00000006-85D0-491E-9FFD-244AEE65EF6D}"/>
              </c:ext>
            </c:extLst>
          </c:dPt>
          <c:dPt>
            <c:idx val="6"/>
            <c:bubble3D val="0"/>
            <c:spPr>
              <a:solidFill>
                <a:srgbClr val="6E4932"/>
              </a:solidFill>
            </c:spPr>
            <c:extLst>
              <c:ext xmlns:c16="http://schemas.microsoft.com/office/drawing/2014/chart" uri="{C3380CC4-5D6E-409C-BE32-E72D297353CC}">
                <c16:uniqueId val="{00000008-85D0-491E-9FFD-244AEE65EF6D}"/>
              </c:ext>
            </c:extLst>
          </c:dPt>
          <c:dPt>
            <c:idx val="7"/>
            <c:bubble3D val="0"/>
            <c:extLst>
              <c:ext xmlns:c16="http://schemas.microsoft.com/office/drawing/2014/chart" uri="{C3380CC4-5D6E-409C-BE32-E72D297353CC}">
                <c16:uniqueId val="{00000009-85D0-491E-9FFD-244AEE65EF6D}"/>
              </c:ext>
            </c:extLst>
          </c:dPt>
          <c:dPt>
            <c:idx val="15"/>
            <c:bubble3D val="0"/>
            <c:spPr>
              <a:solidFill>
                <a:srgbClr val="EBE600"/>
              </a:solidFill>
            </c:spPr>
            <c:extLst>
              <c:ext xmlns:c16="http://schemas.microsoft.com/office/drawing/2014/chart" uri="{C3380CC4-5D6E-409C-BE32-E72D297353CC}">
                <c16:uniqueId val="{0000000B-85D0-491E-9FFD-244AEE65EF6D}"/>
              </c:ext>
            </c:extLst>
          </c:dPt>
          <c:cat>
            <c:numRef>
              <c:f>'8.7'!$O$10:$O$25</c:f>
              <c:numCache>
                <c:formatCode>0.0%</c:formatCode>
                <c:ptCount val="16"/>
              </c:numCache>
            </c:numRef>
          </c:cat>
          <c:val>
            <c:numRef>
              <c:f>'8.7'!$J$10:$J$25</c:f>
              <c:numCache>
                <c:formatCode>0.0</c:formatCode>
                <c:ptCount val="16"/>
              </c:numCache>
            </c:numRef>
          </c:val>
          <c:extLst>
            <c:ext xmlns:c16="http://schemas.microsoft.com/office/drawing/2014/chart" uri="{C3380CC4-5D6E-409C-BE32-E72D297353CC}">
              <c16:uniqueId val="{0000000C-85D0-491E-9FFD-244AEE65EF6D}"/>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D86E-4F14-8EF2-E83A9D6C81D0}"/>
            </c:ext>
          </c:extLst>
        </c:ser>
        <c:ser>
          <c:idx val="1"/>
          <c:order val="1"/>
          <c:tx>
            <c:strRef>
              <c:f>'4.2'!$O$8</c:f>
              <c:strCache>
                <c:ptCount val="1"/>
              </c:strCache>
            </c:strRef>
          </c:tx>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D86E-4F14-8EF2-E83A9D6C81D0}"/>
            </c:ext>
          </c:extLst>
        </c:ser>
        <c:ser>
          <c:idx val="2"/>
          <c:order val="2"/>
          <c:tx>
            <c:strRef>
              <c:f>'4.2'!$O$9</c:f>
              <c:strCache>
                <c:ptCount val="1"/>
              </c:strCache>
            </c:strRef>
          </c:tx>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D86E-4F14-8EF2-E83A9D6C81D0}"/>
            </c:ext>
          </c:extLst>
        </c:ser>
        <c:ser>
          <c:idx val="3"/>
          <c:order val="3"/>
          <c:tx>
            <c:strRef>
              <c:f>'4.2'!$O$10</c:f>
              <c:strCache>
                <c:ptCount val="1"/>
              </c:strCache>
            </c:strRef>
          </c:tx>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D86E-4F14-8EF2-E83A9D6C81D0}"/>
            </c:ext>
          </c:extLst>
        </c:ser>
        <c:ser>
          <c:idx val="4"/>
          <c:order val="4"/>
          <c:tx>
            <c:strRef>
              <c:f>'4.2'!$O$11</c:f>
              <c:strCache>
                <c:ptCount val="1"/>
              </c:strCache>
            </c:strRef>
          </c:tx>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D86E-4F14-8EF2-E83A9D6C81D0}"/>
            </c:ext>
          </c:extLst>
        </c:ser>
        <c:ser>
          <c:idx val="5"/>
          <c:order val="5"/>
          <c:tx>
            <c:strRef>
              <c:f>'4.2'!$O$12</c:f>
              <c:strCache>
                <c:ptCount val="1"/>
              </c:strCache>
            </c:strRef>
          </c:tx>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D86E-4F14-8EF2-E83A9D6C81D0}"/>
            </c:ext>
          </c:extLst>
        </c:ser>
        <c:ser>
          <c:idx val="6"/>
          <c:order val="6"/>
          <c:tx>
            <c:strRef>
              <c:f>'4.2'!$O$13</c:f>
              <c:strCache>
                <c:ptCount val="1"/>
              </c:strCache>
            </c:strRef>
          </c:tx>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D86E-4F14-8EF2-E83A9D6C81D0}"/>
            </c:ext>
          </c:extLst>
        </c:ser>
        <c:ser>
          <c:idx val="7"/>
          <c:order val="7"/>
          <c:tx>
            <c:strRef>
              <c:f>'4.2'!$O$14</c:f>
              <c:strCache>
                <c:ptCount val="1"/>
              </c:strCache>
            </c:strRef>
          </c:tx>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D86E-4F14-8EF2-E83A9D6C81D0}"/>
            </c:ext>
          </c:extLst>
        </c:ser>
        <c:ser>
          <c:idx val="8"/>
          <c:order val="8"/>
          <c:tx>
            <c:strRef>
              <c:f>'4.2'!$O$15</c:f>
              <c:strCache>
                <c:ptCount val="1"/>
              </c:strCache>
            </c:strRef>
          </c:tx>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D86E-4F14-8EF2-E83A9D6C81D0}"/>
            </c:ext>
          </c:extLst>
        </c:ser>
        <c:ser>
          <c:idx val="9"/>
          <c:order val="9"/>
          <c:tx>
            <c:strRef>
              <c:f>'4.2'!$O$16</c:f>
              <c:strCache>
                <c:ptCount val="1"/>
              </c:strCache>
            </c:strRef>
          </c:tx>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D86E-4F14-8EF2-E83A9D6C81D0}"/>
            </c:ext>
          </c:extLst>
        </c:ser>
        <c:ser>
          <c:idx val="10"/>
          <c:order val="10"/>
          <c:tx>
            <c:strRef>
              <c:f>'4.2'!$O$17</c:f>
              <c:strCache>
                <c:ptCount val="1"/>
              </c:strCache>
            </c:strRef>
          </c:tx>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D86E-4F14-8EF2-E83A9D6C81D0}"/>
            </c:ext>
          </c:extLst>
        </c:ser>
        <c:ser>
          <c:idx val="11"/>
          <c:order val="11"/>
          <c:tx>
            <c:strRef>
              <c:f>'4.2'!$O$18</c:f>
              <c:strCache>
                <c:ptCount val="1"/>
              </c:strCache>
            </c:strRef>
          </c:tx>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D86E-4F14-8EF2-E83A9D6C81D0}"/>
            </c:ext>
          </c:extLst>
        </c:ser>
        <c:ser>
          <c:idx val="12"/>
          <c:order val="12"/>
          <c:tx>
            <c:strRef>
              <c:f>'4.2'!$O$19</c:f>
              <c:strCache>
                <c:ptCount val="1"/>
              </c:strCache>
            </c:strRef>
          </c:tx>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D86E-4F14-8EF2-E83A9D6C81D0}"/>
            </c:ext>
          </c:extLst>
        </c:ser>
        <c:ser>
          <c:idx val="13"/>
          <c:order val="13"/>
          <c:tx>
            <c:strRef>
              <c:f>'4.2'!$O$20</c:f>
              <c:strCache>
                <c:ptCount val="1"/>
              </c:strCache>
            </c:strRef>
          </c:tx>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D86E-4F14-8EF2-E83A9D6C81D0}"/>
            </c:ext>
          </c:extLst>
        </c:ser>
        <c:dLbls>
          <c:showLegendKey val="0"/>
          <c:showVal val="0"/>
          <c:showCatName val="0"/>
          <c:showSerName val="0"/>
          <c:showPercent val="0"/>
          <c:showBubbleSize val="0"/>
        </c:dLbls>
        <c:gapWidth val="150"/>
        <c:axId val="195715072"/>
        <c:axId val="195716608"/>
      </c:barChart>
      <c:catAx>
        <c:axId val="195715072"/>
        <c:scaling>
          <c:orientation val="minMax"/>
        </c:scaling>
        <c:delete val="1"/>
        <c:axPos val="b"/>
        <c:numFmt formatCode="General" sourceLinked="1"/>
        <c:majorTickMark val="out"/>
        <c:minorTickMark val="none"/>
        <c:tickLblPos val="nextTo"/>
        <c:crossAx val="195716608"/>
        <c:crosses val="autoZero"/>
        <c:auto val="1"/>
        <c:lblAlgn val="ctr"/>
        <c:lblOffset val="100"/>
        <c:noMultiLvlLbl val="0"/>
      </c:catAx>
      <c:valAx>
        <c:axId val="195716608"/>
        <c:scaling>
          <c:orientation val="minMax"/>
        </c:scaling>
        <c:delete val="1"/>
        <c:axPos val="l"/>
        <c:numFmt formatCode="0.0%" sourceLinked="1"/>
        <c:majorTickMark val="out"/>
        <c:minorTickMark val="none"/>
        <c:tickLblPos val="nextTo"/>
        <c:crossAx val="1957150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B289-4285-8C27-2C689B7A2E8C}"/>
              </c:ext>
            </c:extLst>
          </c:dPt>
          <c:cat>
            <c:numRef>
              <c:f>'8.7'!$O$27:$O$34</c:f>
              <c:numCache>
                <c:formatCode>#\ ##0.0</c:formatCode>
                <c:ptCount val="8"/>
              </c:numCache>
            </c:numRef>
          </c:cat>
          <c:val>
            <c:numRef>
              <c:f>'8.7'!$J$27:$J$34</c:f>
              <c:numCache>
                <c:formatCode>0.0</c:formatCode>
                <c:ptCount val="8"/>
              </c:numCache>
            </c:numRef>
          </c:val>
          <c:extLst>
            <c:ext xmlns:c16="http://schemas.microsoft.com/office/drawing/2014/chart" uri="{C3380CC4-5D6E-409C-BE32-E72D297353CC}">
              <c16:uniqueId val="{00000001-B289-4285-8C27-2C689B7A2E8C}"/>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2953414882772679"/>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'8.8'!$K$27</c:f>
              <c:strCache>
                <c:ptCount val="1"/>
                <c:pt idx="0">
                  <c:v>Průmysl</c:v>
                </c:pt>
              </c:strCache>
            </c:strRef>
          </c:tx>
          <c:invertIfNegative val="0"/>
          <c:cat>
            <c:strRef>
              <c:f>'8.8'!$L$26:$N$26</c:f>
              <c:strCache>
                <c:ptCount val="3"/>
                <c:pt idx="0">
                  <c:v>Červenec</c:v>
                </c:pt>
                <c:pt idx="1">
                  <c:v>Srpen</c:v>
                </c:pt>
                <c:pt idx="2">
                  <c:v>Září</c:v>
                </c:pt>
              </c:strCache>
            </c:strRef>
          </c:cat>
          <c:val>
            <c:numRef>
              <c:f>'8.8'!$L$27:$N$27</c:f>
              <c:numCache>
                <c:formatCode>#\ ##0.0</c:formatCode>
                <c:ptCount val="3"/>
                <c:pt idx="0">
                  <c:v>252373.42599999998</c:v>
                </c:pt>
                <c:pt idx="1">
                  <c:v>313765.81099999999</c:v>
                </c:pt>
                <c:pt idx="2">
                  <c:v>316699.364</c:v>
                </c:pt>
              </c:numCache>
            </c:numRef>
          </c:val>
          <c:extLst>
            <c:ext xmlns:c16="http://schemas.microsoft.com/office/drawing/2014/chart" uri="{C3380CC4-5D6E-409C-BE32-E72D297353CC}">
              <c16:uniqueId val="{00000000-DF36-4A74-B5C1-6F11E1399518}"/>
            </c:ext>
          </c:extLst>
        </c:ser>
        <c:ser>
          <c:idx val="1"/>
          <c:order val="1"/>
          <c:tx>
            <c:strRef>
              <c:f>'8.8'!$K$28</c:f>
              <c:strCache>
                <c:ptCount val="1"/>
                <c:pt idx="0">
                  <c:v>Energetika</c:v>
                </c:pt>
              </c:strCache>
            </c:strRef>
          </c:tx>
          <c:invertIfNegative val="0"/>
          <c:cat>
            <c:strRef>
              <c:f>'8.8'!$L$26:$N$26</c:f>
              <c:strCache>
                <c:ptCount val="3"/>
                <c:pt idx="0">
                  <c:v>Červenec</c:v>
                </c:pt>
                <c:pt idx="1">
                  <c:v>Srpen</c:v>
                </c:pt>
                <c:pt idx="2">
                  <c:v>Září</c:v>
                </c:pt>
              </c:strCache>
            </c:strRef>
          </c:cat>
          <c:val>
            <c:numRef>
              <c:f>'8.8'!$L$28:$N$28</c:f>
              <c:numCache>
                <c:formatCode>#\ ##0.0</c:formatCode>
                <c:ptCount val="3"/>
                <c:pt idx="0">
                  <c:v>28890.917999999998</c:v>
                </c:pt>
                <c:pt idx="1">
                  <c:v>30672.204000000002</c:v>
                </c:pt>
                <c:pt idx="2">
                  <c:v>31735.300999999999</c:v>
                </c:pt>
              </c:numCache>
            </c:numRef>
          </c:val>
          <c:extLst>
            <c:ext xmlns:c16="http://schemas.microsoft.com/office/drawing/2014/chart" uri="{C3380CC4-5D6E-409C-BE32-E72D297353CC}">
              <c16:uniqueId val="{00000001-DF36-4A74-B5C1-6F11E1399518}"/>
            </c:ext>
          </c:extLst>
        </c:ser>
        <c:ser>
          <c:idx val="2"/>
          <c:order val="2"/>
          <c:tx>
            <c:strRef>
              <c:f>'8.8'!$K$29</c:f>
              <c:strCache>
                <c:ptCount val="1"/>
                <c:pt idx="0">
                  <c:v>Doprava</c:v>
                </c:pt>
              </c:strCache>
            </c:strRef>
          </c:tx>
          <c:invertIfNegative val="0"/>
          <c:cat>
            <c:strRef>
              <c:f>'8.8'!$L$26:$N$26</c:f>
              <c:strCache>
                <c:ptCount val="3"/>
                <c:pt idx="0">
                  <c:v>Červenec</c:v>
                </c:pt>
                <c:pt idx="1">
                  <c:v>Srpen</c:v>
                </c:pt>
                <c:pt idx="2">
                  <c:v>Září</c:v>
                </c:pt>
              </c:strCache>
            </c:strRef>
          </c:cat>
          <c:val>
            <c:numRef>
              <c:f>'8.8'!$L$29:$N$29</c:f>
              <c:numCache>
                <c:formatCode>#\ ##0.0</c:formatCode>
                <c:ptCount val="3"/>
                <c:pt idx="0">
                  <c:v>354.14000000000004</c:v>
                </c:pt>
                <c:pt idx="1">
                  <c:v>417.86299999999994</c:v>
                </c:pt>
                <c:pt idx="2">
                  <c:v>942.46999999999991</c:v>
                </c:pt>
              </c:numCache>
            </c:numRef>
          </c:val>
          <c:extLst>
            <c:ext xmlns:c16="http://schemas.microsoft.com/office/drawing/2014/chart" uri="{C3380CC4-5D6E-409C-BE32-E72D297353CC}">
              <c16:uniqueId val="{00000002-DF36-4A74-B5C1-6F11E1399518}"/>
            </c:ext>
          </c:extLst>
        </c:ser>
        <c:ser>
          <c:idx val="3"/>
          <c:order val="3"/>
          <c:tx>
            <c:strRef>
              <c:f>'8.8'!$K$30</c:f>
              <c:strCache>
                <c:ptCount val="1"/>
                <c:pt idx="0">
                  <c:v>Stavebnictví</c:v>
                </c:pt>
              </c:strCache>
            </c:strRef>
          </c:tx>
          <c:invertIfNegative val="0"/>
          <c:cat>
            <c:strRef>
              <c:f>'8.8'!$L$26:$N$26</c:f>
              <c:strCache>
                <c:ptCount val="3"/>
                <c:pt idx="0">
                  <c:v>Červenec</c:v>
                </c:pt>
                <c:pt idx="1">
                  <c:v>Srpen</c:v>
                </c:pt>
                <c:pt idx="2">
                  <c:v>Září</c:v>
                </c:pt>
              </c:strCache>
            </c:strRef>
          </c:cat>
          <c:val>
            <c:numRef>
              <c:f>'8.8'!$L$30:$N$30</c:f>
              <c:numCache>
                <c:formatCode>#\ ##0.0</c:formatCode>
                <c:ptCount val="3"/>
                <c:pt idx="0">
                  <c:v>2575.2649999999999</c:v>
                </c:pt>
                <c:pt idx="1">
                  <c:v>3011.6689999999999</c:v>
                </c:pt>
                <c:pt idx="2">
                  <c:v>2550.2139999999999</c:v>
                </c:pt>
              </c:numCache>
            </c:numRef>
          </c:val>
          <c:extLst>
            <c:ext xmlns:c16="http://schemas.microsoft.com/office/drawing/2014/chart" uri="{C3380CC4-5D6E-409C-BE32-E72D297353CC}">
              <c16:uniqueId val="{00000003-DF36-4A74-B5C1-6F11E1399518}"/>
            </c:ext>
          </c:extLst>
        </c:ser>
        <c:ser>
          <c:idx val="4"/>
          <c:order val="4"/>
          <c:tx>
            <c:strRef>
              <c:f>'8.8'!$K$31</c:f>
              <c:strCache>
                <c:ptCount val="1"/>
                <c:pt idx="0">
                  <c:v>Zemědělství a lesnictví</c:v>
                </c:pt>
              </c:strCache>
            </c:strRef>
          </c:tx>
          <c:invertIfNegative val="0"/>
          <c:cat>
            <c:strRef>
              <c:f>'8.8'!$L$26:$N$26</c:f>
              <c:strCache>
                <c:ptCount val="3"/>
                <c:pt idx="0">
                  <c:v>Červenec</c:v>
                </c:pt>
                <c:pt idx="1">
                  <c:v>Srpen</c:v>
                </c:pt>
                <c:pt idx="2">
                  <c:v>Září</c:v>
                </c:pt>
              </c:strCache>
            </c:strRef>
          </c:cat>
          <c:val>
            <c:numRef>
              <c:f>'8.8'!$L$31:$N$31</c:f>
              <c:numCache>
                <c:formatCode>#\ ##0.0</c:formatCode>
                <c:ptCount val="3"/>
                <c:pt idx="0">
                  <c:v>0</c:v>
                </c:pt>
                <c:pt idx="1">
                  <c:v>0</c:v>
                </c:pt>
                <c:pt idx="2">
                  <c:v>0</c:v>
                </c:pt>
              </c:numCache>
            </c:numRef>
          </c:val>
          <c:extLst>
            <c:ext xmlns:c16="http://schemas.microsoft.com/office/drawing/2014/chart" uri="{C3380CC4-5D6E-409C-BE32-E72D297353CC}">
              <c16:uniqueId val="{00000004-DF36-4A74-B5C1-6F11E1399518}"/>
            </c:ext>
          </c:extLst>
        </c:ser>
        <c:ser>
          <c:idx val="5"/>
          <c:order val="5"/>
          <c:tx>
            <c:strRef>
              <c:f>'8.8'!$K$32</c:f>
              <c:strCache>
                <c:ptCount val="1"/>
                <c:pt idx="0">
                  <c:v>Domácnosti</c:v>
                </c:pt>
              </c:strCache>
            </c:strRef>
          </c:tx>
          <c:invertIfNegative val="0"/>
          <c:cat>
            <c:strRef>
              <c:f>'8.8'!$L$26:$N$26</c:f>
              <c:strCache>
                <c:ptCount val="3"/>
                <c:pt idx="0">
                  <c:v>Červenec</c:v>
                </c:pt>
                <c:pt idx="1">
                  <c:v>Srpen</c:v>
                </c:pt>
                <c:pt idx="2">
                  <c:v>Září</c:v>
                </c:pt>
              </c:strCache>
            </c:strRef>
          </c:cat>
          <c:val>
            <c:numRef>
              <c:f>'8.8'!$L$32:$N$32</c:f>
              <c:numCache>
                <c:formatCode>#\ ##0.0</c:formatCode>
                <c:ptCount val="3"/>
                <c:pt idx="0">
                  <c:v>116057.78600000001</c:v>
                </c:pt>
                <c:pt idx="1">
                  <c:v>125311.02100000001</c:v>
                </c:pt>
                <c:pt idx="2">
                  <c:v>209676.7160000001</c:v>
                </c:pt>
              </c:numCache>
            </c:numRef>
          </c:val>
          <c:extLst>
            <c:ext xmlns:c16="http://schemas.microsoft.com/office/drawing/2014/chart" uri="{C3380CC4-5D6E-409C-BE32-E72D297353CC}">
              <c16:uniqueId val="{00000005-DF36-4A74-B5C1-6F11E1399518}"/>
            </c:ext>
          </c:extLst>
        </c:ser>
        <c:ser>
          <c:idx val="6"/>
          <c:order val="6"/>
          <c:tx>
            <c:strRef>
              <c:f>'8.8'!$K$33</c:f>
              <c:strCache>
                <c:ptCount val="1"/>
                <c:pt idx="0">
                  <c:v>Obchod, služby, školství, zdravotnictví</c:v>
                </c:pt>
              </c:strCache>
            </c:strRef>
          </c:tx>
          <c:invertIfNegative val="0"/>
          <c:cat>
            <c:strRef>
              <c:f>'8.8'!$L$26:$N$26</c:f>
              <c:strCache>
                <c:ptCount val="3"/>
                <c:pt idx="0">
                  <c:v>Červenec</c:v>
                </c:pt>
                <c:pt idx="1">
                  <c:v>Srpen</c:v>
                </c:pt>
                <c:pt idx="2">
                  <c:v>Září</c:v>
                </c:pt>
              </c:strCache>
            </c:strRef>
          </c:cat>
          <c:val>
            <c:numRef>
              <c:f>'8.8'!$L$33:$N$33</c:f>
              <c:numCache>
                <c:formatCode>#\ ##0.0</c:formatCode>
                <c:ptCount val="3"/>
                <c:pt idx="0">
                  <c:v>51747.030999999981</c:v>
                </c:pt>
                <c:pt idx="1">
                  <c:v>51563.464000000007</c:v>
                </c:pt>
                <c:pt idx="2">
                  <c:v>86424.69</c:v>
                </c:pt>
              </c:numCache>
            </c:numRef>
          </c:val>
          <c:extLst>
            <c:ext xmlns:c16="http://schemas.microsoft.com/office/drawing/2014/chart" uri="{C3380CC4-5D6E-409C-BE32-E72D297353CC}">
              <c16:uniqueId val="{00000006-DF36-4A74-B5C1-6F11E1399518}"/>
            </c:ext>
          </c:extLst>
        </c:ser>
        <c:ser>
          <c:idx val="7"/>
          <c:order val="7"/>
          <c:tx>
            <c:strRef>
              <c:f>'8.8'!$K$34</c:f>
              <c:strCache>
                <c:ptCount val="1"/>
                <c:pt idx="0">
                  <c:v>Ostatní</c:v>
                </c:pt>
              </c:strCache>
            </c:strRef>
          </c:tx>
          <c:invertIfNegative val="0"/>
          <c:cat>
            <c:strRef>
              <c:f>'8.8'!$L$26:$N$26</c:f>
              <c:strCache>
                <c:ptCount val="3"/>
                <c:pt idx="0">
                  <c:v>Červenec</c:v>
                </c:pt>
                <c:pt idx="1">
                  <c:v>Srpen</c:v>
                </c:pt>
                <c:pt idx="2">
                  <c:v>Září</c:v>
                </c:pt>
              </c:strCache>
            </c:strRef>
          </c:cat>
          <c:val>
            <c:numRef>
              <c:f>'8.8'!$L$34:$N$34</c:f>
              <c:numCache>
                <c:formatCode>#\ ##0.0</c:formatCode>
                <c:ptCount val="3"/>
                <c:pt idx="0">
                  <c:v>1081.654</c:v>
                </c:pt>
                <c:pt idx="1">
                  <c:v>1407.28</c:v>
                </c:pt>
                <c:pt idx="2">
                  <c:v>2127.1089999999999</c:v>
                </c:pt>
              </c:numCache>
            </c:numRef>
          </c:val>
          <c:extLst>
            <c:ext xmlns:c16="http://schemas.microsoft.com/office/drawing/2014/chart" uri="{C3380CC4-5D6E-409C-BE32-E72D297353CC}">
              <c16:uniqueId val="{00000007-DF36-4A74-B5C1-6F11E1399518}"/>
            </c:ext>
          </c:extLst>
        </c:ser>
        <c:dLbls>
          <c:showLegendKey val="0"/>
          <c:showVal val="0"/>
          <c:showCatName val="0"/>
          <c:showSerName val="0"/>
          <c:showPercent val="0"/>
          <c:showBubbleSize val="0"/>
        </c:dLbls>
        <c:gapWidth val="150"/>
        <c:overlap val="100"/>
        <c:axId val="158119808"/>
        <c:axId val="158121344"/>
      </c:barChart>
      <c:catAx>
        <c:axId val="158119808"/>
        <c:scaling>
          <c:orientation val="minMax"/>
        </c:scaling>
        <c:delete val="0"/>
        <c:axPos val="b"/>
        <c:numFmt formatCode="General" sourceLinked="1"/>
        <c:majorTickMark val="none"/>
        <c:minorTickMark val="none"/>
        <c:tickLblPos val="nextTo"/>
        <c:txPr>
          <a:bodyPr/>
          <a:lstStyle/>
          <a:p>
            <a:pPr>
              <a:defRPr sz="900"/>
            </a:pPr>
            <a:endParaRPr lang="cs-CZ"/>
          </a:p>
        </c:txPr>
        <c:crossAx val="158121344"/>
        <c:crosses val="autoZero"/>
        <c:auto val="1"/>
        <c:lblAlgn val="ctr"/>
        <c:lblOffset val="100"/>
        <c:noMultiLvlLbl val="0"/>
      </c:catAx>
      <c:valAx>
        <c:axId val="1581213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8119808"/>
        <c:crosses val="autoZero"/>
        <c:crossBetween val="between"/>
        <c:majorUnit val="2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'8.8'!$L$39</c:f>
              <c:strCache>
                <c:ptCount val="1"/>
                <c:pt idx="0">
                  <c:v>Instalovaný výkon</c:v>
                </c:pt>
              </c:strCache>
            </c:strRef>
          </c:tx>
          <c:invertIfNegative val="0"/>
          <c:val>
            <c:numRef>
              <c:f>'8.8'!$M$39</c:f>
              <c:numCache>
                <c:formatCode>0.0%</c:formatCode>
                <c:ptCount val="1"/>
                <c:pt idx="0">
                  <c:v>0.15724007109651944</c:v>
                </c:pt>
              </c:numCache>
            </c:numRef>
          </c:val>
          <c:extLst>
            <c:ext xmlns:c16="http://schemas.microsoft.com/office/drawing/2014/chart" uri="{C3380CC4-5D6E-409C-BE32-E72D297353CC}">
              <c16:uniqueId val="{00000000-4B4D-492C-B3BA-87F5CF654DE7}"/>
            </c:ext>
          </c:extLst>
        </c:ser>
        <c:ser>
          <c:idx val="1"/>
          <c:order val="1"/>
          <c:tx>
            <c:strRef>
              <c:f>'8.8'!$L$40</c:f>
              <c:strCache>
                <c:ptCount val="1"/>
                <c:pt idx="0">
                  <c:v>Výroba tepla brutto</c:v>
                </c:pt>
              </c:strCache>
            </c:strRef>
          </c:tx>
          <c:invertIfNegative val="0"/>
          <c:val>
            <c:numRef>
              <c:f>'8.8'!$M$40</c:f>
              <c:numCache>
                <c:formatCode>0.0%</c:formatCode>
                <c:ptCount val="1"/>
                <c:pt idx="0">
                  <c:v>0.22425653724408248</c:v>
                </c:pt>
              </c:numCache>
            </c:numRef>
          </c:val>
          <c:extLst>
            <c:ext xmlns:c16="http://schemas.microsoft.com/office/drawing/2014/chart" uri="{C3380CC4-5D6E-409C-BE32-E72D297353CC}">
              <c16:uniqueId val="{00000001-4B4D-492C-B3BA-87F5CF654DE7}"/>
            </c:ext>
          </c:extLst>
        </c:ser>
        <c:ser>
          <c:idx val="2"/>
          <c:order val="2"/>
          <c:tx>
            <c:strRef>
              <c:f>'8.8'!$L$41</c:f>
              <c:strCache>
                <c:ptCount val="1"/>
                <c:pt idx="0">
                  <c:v>Dodávky tepla</c:v>
                </c:pt>
              </c:strCache>
            </c:strRef>
          </c:tx>
          <c:invertIfNegative val="0"/>
          <c:val>
            <c:numRef>
              <c:f>'8.8'!$M$41</c:f>
              <c:numCache>
                <c:formatCode>0.0%</c:formatCode>
                <c:ptCount val="1"/>
                <c:pt idx="0">
                  <c:v>0.17658451111125392</c:v>
                </c:pt>
              </c:numCache>
            </c:numRef>
          </c:val>
          <c:extLst>
            <c:ext xmlns:c16="http://schemas.microsoft.com/office/drawing/2014/chart" uri="{C3380CC4-5D6E-409C-BE32-E72D297353CC}">
              <c16:uniqueId val="{00000002-4B4D-492C-B3BA-87F5CF654DE7}"/>
            </c:ext>
          </c:extLst>
        </c:ser>
        <c:dLbls>
          <c:showLegendKey val="0"/>
          <c:showVal val="0"/>
          <c:showCatName val="0"/>
          <c:showSerName val="0"/>
          <c:showPercent val="0"/>
          <c:showBubbleSize val="0"/>
        </c:dLbls>
        <c:gapWidth val="150"/>
        <c:axId val="158148480"/>
        <c:axId val="158150016"/>
      </c:barChart>
      <c:catAx>
        <c:axId val="158148480"/>
        <c:scaling>
          <c:orientation val="maxMin"/>
        </c:scaling>
        <c:delete val="0"/>
        <c:axPos val="l"/>
        <c:numFmt formatCode="General" sourceLinked="1"/>
        <c:majorTickMark val="none"/>
        <c:minorTickMark val="none"/>
        <c:tickLblPos val="none"/>
        <c:crossAx val="158150016"/>
        <c:crosses val="autoZero"/>
        <c:auto val="1"/>
        <c:lblAlgn val="ctr"/>
        <c:lblOffset val="100"/>
        <c:noMultiLvlLbl val="0"/>
      </c:catAx>
      <c:valAx>
        <c:axId val="15815001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5814848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4550846023688664"/>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'8.8'!$K$10</c:f>
              <c:strCache>
                <c:ptCount val="1"/>
                <c:pt idx="0">
                  <c:v>Biomasa</c:v>
                </c:pt>
              </c:strCache>
            </c:strRef>
          </c:tx>
          <c:spPr>
            <a:solidFill>
              <a:schemeClr val="accent3">
                <a:lumMod val="75000"/>
              </a:schemeClr>
            </a:solidFill>
          </c:spPr>
          <c:invertIfNegative val="0"/>
          <c:cat>
            <c:strRef>
              <c:f>'8.8'!$L$9:$N$9</c:f>
              <c:strCache>
                <c:ptCount val="3"/>
                <c:pt idx="0">
                  <c:v>Červenec</c:v>
                </c:pt>
                <c:pt idx="1">
                  <c:v>Srpen</c:v>
                </c:pt>
                <c:pt idx="2">
                  <c:v>Září</c:v>
                </c:pt>
              </c:strCache>
            </c:strRef>
          </c:cat>
          <c:val>
            <c:numRef>
              <c:f>'8.8'!$L$10:$N$10</c:f>
              <c:numCache>
                <c:formatCode>#\ ##0.0</c:formatCode>
                <c:ptCount val="3"/>
                <c:pt idx="0">
                  <c:v>46832.867999999995</c:v>
                </c:pt>
                <c:pt idx="1">
                  <c:v>45534.267000000007</c:v>
                </c:pt>
                <c:pt idx="2">
                  <c:v>63377.555999999997</c:v>
                </c:pt>
              </c:numCache>
            </c:numRef>
          </c:val>
          <c:extLst>
            <c:ext xmlns:c16="http://schemas.microsoft.com/office/drawing/2014/chart" uri="{C3380CC4-5D6E-409C-BE32-E72D297353CC}">
              <c16:uniqueId val="{00000000-E6EC-415F-8049-761F6ECA5EC9}"/>
            </c:ext>
          </c:extLst>
        </c:ser>
        <c:ser>
          <c:idx val="1"/>
          <c:order val="1"/>
          <c:tx>
            <c:strRef>
              <c:f>'8.8'!$K$11</c:f>
              <c:strCache>
                <c:ptCount val="1"/>
                <c:pt idx="0">
                  <c:v>Bioplyn</c:v>
                </c:pt>
              </c:strCache>
            </c:strRef>
          </c:tx>
          <c:spPr>
            <a:solidFill>
              <a:schemeClr val="bg2">
                <a:lumMod val="50000"/>
              </a:schemeClr>
            </a:solidFill>
          </c:spPr>
          <c:invertIfNegative val="0"/>
          <c:cat>
            <c:strRef>
              <c:f>'8.8'!$L$9:$N$9</c:f>
              <c:strCache>
                <c:ptCount val="3"/>
                <c:pt idx="0">
                  <c:v>Červenec</c:v>
                </c:pt>
                <c:pt idx="1">
                  <c:v>Srpen</c:v>
                </c:pt>
                <c:pt idx="2">
                  <c:v>Září</c:v>
                </c:pt>
              </c:strCache>
            </c:strRef>
          </c:cat>
          <c:val>
            <c:numRef>
              <c:f>'8.8'!$L$11:$N$11</c:f>
              <c:numCache>
                <c:formatCode>#\ ##0.0</c:formatCode>
                <c:ptCount val="3"/>
                <c:pt idx="0">
                  <c:v>35</c:v>
                </c:pt>
                <c:pt idx="1">
                  <c:v>25</c:v>
                </c:pt>
                <c:pt idx="2">
                  <c:v>26.844000000000001</c:v>
                </c:pt>
              </c:numCache>
            </c:numRef>
          </c:val>
          <c:extLst>
            <c:ext xmlns:c16="http://schemas.microsoft.com/office/drawing/2014/chart" uri="{C3380CC4-5D6E-409C-BE32-E72D297353CC}">
              <c16:uniqueId val="{00000001-E6EC-415F-8049-761F6ECA5EC9}"/>
            </c:ext>
          </c:extLst>
        </c:ser>
        <c:ser>
          <c:idx val="2"/>
          <c:order val="2"/>
          <c:tx>
            <c:strRef>
              <c:f>'8.8'!$K$12</c:f>
              <c:strCache>
                <c:ptCount val="1"/>
                <c:pt idx="0">
                  <c:v>Černé uhlí</c:v>
                </c:pt>
              </c:strCache>
            </c:strRef>
          </c:tx>
          <c:spPr>
            <a:solidFill>
              <a:schemeClr val="tx1"/>
            </a:solidFill>
          </c:spPr>
          <c:invertIfNegative val="0"/>
          <c:cat>
            <c:strRef>
              <c:f>'8.8'!$L$9:$N$9</c:f>
              <c:strCache>
                <c:ptCount val="3"/>
                <c:pt idx="0">
                  <c:v>Červenec</c:v>
                </c:pt>
                <c:pt idx="1">
                  <c:v>Srpen</c:v>
                </c:pt>
                <c:pt idx="2">
                  <c:v>Září</c:v>
                </c:pt>
              </c:strCache>
            </c:strRef>
          </c:cat>
          <c:val>
            <c:numRef>
              <c:f>'8.8'!$L$12:$N$12</c:f>
              <c:numCache>
                <c:formatCode>#\ ##0.0</c:formatCode>
                <c:ptCount val="3"/>
                <c:pt idx="0">
                  <c:v>189217.73599999998</c:v>
                </c:pt>
                <c:pt idx="1">
                  <c:v>211450.58900000001</c:v>
                </c:pt>
                <c:pt idx="2">
                  <c:v>310001.14</c:v>
                </c:pt>
              </c:numCache>
            </c:numRef>
          </c:val>
          <c:extLst>
            <c:ext xmlns:c16="http://schemas.microsoft.com/office/drawing/2014/chart" uri="{C3380CC4-5D6E-409C-BE32-E72D297353CC}">
              <c16:uniqueId val="{00000002-E6EC-415F-8049-761F6ECA5EC9}"/>
            </c:ext>
          </c:extLst>
        </c:ser>
        <c:ser>
          <c:idx val="3"/>
          <c:order val="3"/>
          <c:tx>
            <c:strRef>
              <c:f>'8.8'!$K$13</c:f>
              <c:strCache>
                <c:ptCount val="1"/>
                <c:pt idx="0">
                  <c:v>Elektrická energie</c:v>
                </c:pt>
              </c:strCache>
            </c:strRef>
          </c:tx>
          <c:invertIfNegative val="0"/>
          <c:cat>
            <c:strRef>
              <c:f>'8.8'!$L$9:$N$9</c:f>
              <c:strCache>
                <c:ptCount val="3"/>
                <c:pt idx="0">
                  <c:v>Červenec</c:v>
                </c:pt>
                <c:pt idx="1">
                  <c:v>Srpen</c:v>
                </c:pt>
                <c:pt idx="2">
                  <c:v>Září</c:v>
                </c:pt>
              </c:strCache>
            </c:strRef>
          </c:cat>
          <c:val>
            <c:numRef>
              <c:f>'8.8'!$L$13:$N$13</c:f>
              <c:numCache>
                <c:formatCode>#\ ##0.0</c:formatCode>
                <c:ptCount val="3"/>
                <c:pt idx="0">
                  <c:v>16.077999999999999</c:v>
                </c:pt>
                <c:pt idx="1">
                  <c:v>16.218</c:v>
                </c:pt>
                <c:pt idx="2">
                  <c:v>32.451999999999998</c:v>
                </c:pt>
              </c:numCache>
            </c:numRef>
          </c:val>
          <c:extLst>
            <c:ext xmlns:c16="http://schemas.microsoft.com/office/drawing/2014/chart" uri="{C3380CC4-5D6E-409C-BE32-E72D297353CC}">
              <c16:uniqueId val="{00000003-E6EC-415F-8049-761F6ECA5EC9}"/>
            </c:ext>
          </c:extLst>
        </c:ser>
        <c:ser>
          <c:idx val="4"/>
          <c:order val="4"/>
          <c:tx>
            <c:strRef>
              <c:f>'8.8'!$K$14</c:f>
              <c:strCache>
                <c:ptCount val="1"/>
                <c:pt idx="0">
                  <c:v>Energie prostředí (tepelné čerpadlo)</c:v>
                </c:pt>
              </c:strCache>
            </c:strRef>
          </c:tx>
          <c:invertIfNegative val="0"/>
          <c:cat>
            <c:strRef>
              <c:f>'8.8'!$L$9:$N$9</c:f>
              <c:strCache>
                <c:ptCount val="3"/>
                <c:pt idx="0">
                  <c:v>Červenec</c:v>
                </c:pt>
                <c:pt idx="1">
                  <c:v>Srpen</c:v>
                </c:pt>
                <c:pt idx="2">
                  <c:v>Září</c:v>
                </c:pt>
              </c:strCache>
            </c:strRef>
          </c:cat>
          <c:val>
            <c:numRef>
              <c:f>'8.8'!$L$14:$N$14</c:f>
              <c:numCache>
                <c:formatCode>#\ ##0.0</c:formatCode>
                <c:ptCount val="3"/>
                <c:pt idx="0">
                  <c:v>0</c:v>
                </c:pt>
                <c:pt idx="1">
                  <c:v>0</c:v>
                </c:pt>
                <c:pt idx="2">
                  <c:v>0</c:v>
                </c:pt>
              </c:numCache>
            </c:numRef>
          </c:val>
          <c:extLst>
            <c:ext xmlns:c16="http://schemas.microsoft.com/office/drawing/2014/chart" uri="{C3380CC4-5D6E-409C-BE32-E72D297353CC}">
              <c16:uniqueId val="{00000004-E6EC-415F-8049-761F6ECA5EC9}"/>
            </c:ext>
          </c:extLst>
        </c:ser>
        <c:ser>
          <c:idx val="5"/>
          <c:order val="5"/>
          <c:tx>
            <c:strRef>
              <c:f>'8.8'!$K$15</c:f>
              <c:strCache>
                <c:ptCount val="1"/>
                <c:pt idx="0">
                  <c:v>Energie Slunce (solární kolektor)</c:v>
                </c:pt>
              </c:strCache>
            </c:strRef>
          </c:tx>
          <c:invertIfNegative val="0"/>
          <c:cat>
            <c:strRef>
              <c:f>'8.8'!$L$9:$N$9</c:f>
              <c:strCache>
                <c:ptCount val="3"/>
                <c:pt idx="0">
                  <c:v>Červenec</c:v>
                </c:pt>
                <c:pt idx="1">
                  <c:v>Srpen</c:v>
                </c:pt>
                <c:pt idx="2">
                  <c:v>Září</c:v>
                </c:pt>
              </c:strCache>
            </c:strRef>
          </c:cat>
          <c:val>
            <c:numRef>
              <c:f>'8.8'!$L$15:$N$15</c:f>
              <c:numCache>
                <c:formatCode>#\ ##0.0</c:formatCode>
                <c:ptCount val="3"/>
                <c:pt idx="0">
                  <c:v>0</c:v>
                </c:pt>
                <c:pt idx="1">
                  <c:v>0</c:v>
                </c:pt>
                <c:pt idx="2">
                  <c:v>0</c:v>
                </c:pt>
              </c:numCache>
            </c:numRef>
          </c:val>
          <c:extLst>
            <c:ext xmlns:c16="http://schemas.microsoft.com/office/drawing/2014/chart" uri="{C3380CC4-5D6E-409C-BE32-E72D297353CC}">
              <c16:uniqueId val="{00000005-E6EC-415F-8049-761F6ECA5EC9}"/>
            </c:ext>
          </c:extLst>
        </c:ser>
        <c:ser>
          <c:idx val="6"/>
          <c:order val="6"/>
          <c:tx>
            <c:strRef>
              <c:f>'8.8'!$K$16</c:f>
              <c:strCache>
                <c:ptCount val="1"/>
                <c:pt idx="0">
                  <c:v>Hnědé uhlí</c:v>
                </c:pt>
              </c:strCache>
            </c:strRef>
          </c:tx>
          <c:spPr>
            <a:solidFill>
              <a:srgbClr val="6E4932"/>
            </a:solidFill>
          </c:spPr>
          <c:invertIfNegative val="0"/>
          <c:cat>
            <c:strRef>
              <c:f>'8.8'!$L$9:$N$9</c:f>
              <c:strCache>
                <c:ptCount val="3"/>
                <c:pt idx="0">
                  <c:v>Červenec</c:v>
                </c:pt>
                <c:pt idx="1">
                  <c:v>Srpen</c:v>
                </c:pt>
                <c:pt idx="2">
                  <c:v>Září</c:v>
                </c:pt>
              </c:strCache>
            </c:strRef>
          </c:cat>
          <c:val>
            <c:numRef>
              <c:f>'8.8'!$L$16:$N$16</c:f>
              <c:numCache>
                <c:formatCode>#\ ##0.0</c:formatCode>
                <c:ptCount val="3"/>
                <c:pt idx="0">
                  <c:v>1341.8300000000002</c:v>
                </c:pt>
                <c:pt idx="1">
                  <c:v>3586.4690000000001</c:v>
                </c:pt>
                <c:pt idx="2">
                  <c:v>8840.3889999999992</c:v>
                </c:pt>
              </c:numCache>
            </c:numRef>
          </c:val>
          <c:extLst>
            <c:ext xmlns:c16="http://schemas.microsoft.com/office/drawing/2014/chart" uri="{C3380CC4-5D6E-409C-BE32-E72D297353CC}">
              <c16:uniqueId val="{00000006-E6EC-415F-8049-761F6ECA5EC9}"/>
            </c:ext>
          </c:extLst>
        </c:ser>
        <c:ser>
          <c:idx val="7"/>
          <c:order val="7"/>
          <c:tx>
            <c:strRef>
              <c:f>'8.8'!$K$17</c:f>
              <c:strCache>
                <c:ptCount val="1"/>
                <c:pt idx="0">
                  <c:v>Jaderné palivo</c:v>
                </c:pt>
              </c:strCache>
            </c:strRef>
          </c:tx>
          <c:invertIfNegative val="0"/>
          <c:cat>
            <c:strRef>
              <c:f>'8.8'!$L$9:$N$9</c:f>
              <c:strCache>
                <c:ptCount val="3"/>
                <c:pt idx="0">
                  <c:v>Červenec</c:v>
                </c:pt>
                <c:pt idx="1">
                  <c:v>Srpen</c:v>
                </c:pt>
                <c:pt idx="2">
                  <c:v>Září</c:v>
                </c:pt>
              </c:strCache>
            </c:strRef>
          </c:cat>
          <c:val>
            <c:numRef>
              <c:f>'8.8'!$L$17:$N$17</c:f>
              <c:numCache>
                <c:formatCode>#\ ##0.0</c:formatCode>
                <c:ptCount val="3"/>
                <c:pt idx="0">
                  <c:v>0</c:v>
                </c:pt>
                <c:pt idx="1">
                  <c:v>0</c:v>
                </c:pt>
                <c:pt idx="2">
                  <c:v>0</c:v>
                </c:pt>
              </c:numCache>
            </c:numRef>
          </c:val>
          <c:extLst>
            <c:ext xmlns:c16="http://schemas.microsoft.com/office/drawing/2014/chart" uri="{C3380CC4-5D6E-409C-BE32-E72D297353CC}">
              <c16:uniqueId val="{00000007-E6EC-415F-8049-761F6ECA5EC9}"/>
            </c:ext>
          </c:extLst>
        </c:ser>
        <c:ser>
          <c:idx val="8"/>
          <c:order val="8"/>
          <c:tx>
            <c:strRef>
              <c:f>'8.8'!$K$18</c:f>
              <c:strCache>
                <c:ptCount val="1"/>
                <c:pt idx="0">
                  <c:v>Koks</c:v>
                </c:pt>
              </c:strCache>
            </c:strRef>
          </c:tx>
          <c:invertIfNegative val="0"/>
          <c:cat>
            <c:strRef>
              <c:f>'8.8'!$L$9:$N$9</c:f>
              <c:strCache>
                <c:ptCount val="3"/>
                <c:pt idx="0">
                  <c:v>Červenec</c:v>
                </c:pt>
                <c:pt idx="1">
                  <c:v>Srpen</c:v>
                </c:pt>
                <c:pt idx="2">
                  <c:v>Září</c:v>
                </c:pt>
              </c:strCache>
            </c:strRef>
          </c:cat>
          <c:val>
            <c:numRef>
              <c:f>'8.8'!$L$18:$N$18</c:f>
              <c:numCache>
                <c:formatCode>#\ ##0.0</c:formatCode>
                <c:ptCount val="3"/>
                <c:pt idx="0">
                  <c:v>0</c:v>
                </c:pt>
                <c:pt idx="1">
                  <c:v>0</c:v>
                </c:pt>
                <c:pt idx="2">
                  <c:v>0</c:v>
                </c:pt>
              </c:numCache>
            </c:numRef>
          </c:val>
          <c:extLst>
            <c:ext xmlns:c16="http://schemas.microsoft.com/office/drawing/2014/chart" uri="{C3380CC4-5D6E-409C-BE32-E72D297353CC}">
              <c16:uniqueId val="{00000008-E6EC-415F-8049-761F6ECA5EC9}"/>
            </c:ext>
          </c:extLst>
        </c:ser>
        <c:ser>
          <c:idx val="9"/>
          <c:order val="9"/>
          <c:tx>
            <c:strRef>
              <c:f>'8.8'!$K$19</c:f>
              <c:strCache>
                <c:ptCount val="1"/>
                <c:pt idx="0">
                  <c:v>Odpadní teplo</c:v>
                </c:pt>
              </c:strCache>
            </c:strRef>
          </c:tx>
          <c:invertIfNegative val="0"/>
          <c:cat>
            <c:strRef>
              <c:f>'8.8'!$L$9:$N$9</c:f>
              <c:strCache>
                <c:ptCount val="3"/>
                <c:pt idx="0">
                  <c:v>Červenec</c:v>
                </c:pt>
                <c:pt idx="1">
                  <c:v>Srpen</c:v>
                </c:pt>
                <c:pt idx="2">
                  <c:v>Září</c:v>
                </c:pt>
              </c:strCache>
            </c:strRef>
          </c:cat>
          <c:val>
            <c:numRef>
              <c:f>'8.8'!$L$19:$N$19</c:f>
              <c:numCache>
                <c:formatCode>#\ ##0.0</c:formatCode>
                <c:ptCount val="3"/>
                <c:pt idx="0">
                  <c:v>51596.55</c:v>
                </c:pt>
                <c:pt idx="1">
                  <c:v>36558.31</c:v>
                </c:pt>
                <c:pt idx="2">
                  <c:v>24838.83</c:v>
                </c:pt>
              </c:numCache>
            </c:numRef>
          </c:val>
          <c:extLst>
            <c:ext xmlns:c16="http://schemas.microsoft.com/office/drawing/2014/chart" uri="{C3380CC4-5D6E-409C-BE32-E72D297353CC}">
              <c16:uniqueId val="{00000009-E6EC-415F-8049-761F6ECA5EC9}"/>
            </c:ext>
          </c:extLst>
        </c:ser>
        <c:ser>
          <c:idx val="10"/>
          <c:order val="10"/>
          <c:tx>
            <c:strRef>
              <c:f>'8.8'!$K$20</c:f>
              <c:strCache>
                <c:ptCount val="1"/>
                <c:pt idx="0">
                  <c:v>Ostatní kapalná paliva</c:v>
                </c:pt>
              </c:strCache>
            </c:strRef>
          </c:tx>
          <c:invertIfNegative val="0"/>
          <c:cat>
            <c:strRef>
              <c:f>'8.8'!$L$9:$N$9</c:f>
              <c:strCache>
                <c:ptCount val="3"/>
                <c:pt idx="0">
                  <c:v>Červenec</c:v>
                </c:pt>
                <c:pt idx="1">
                  <c:v>Srpen</c:v>
                </c:pt>
                <c:pt idx="2">
                  <c:v>Září</c:v>
                </c:pt>
              </c:strCache>
            </c:strRef>
          </c:cat>
          <c:val>
            <c:numRef>
              <c:f>'8.8'!$L$20:$N$20</c:f>
              <c:numCache>
                <c:formatCode>#\ ##0.0</c:formatCode>
                <c:ptCount val="3"/>
                <c:pt idx="0">
                  <c:v>0</c:v>
                </c:pt>
                <c:pt idx="1">
                  <c:v>0</c:v>
                </c:pt>
                <c:pt idx="2">
                  <c:v>0</c:v>
                </c:pt>
              </c:numCache>
            </c:numRef>
          </c:val>
          <c:extLst>
            <c:ext xmlns:c16="http://schemas.microsoft.com/office/drawing/2014/chart" uri="{C3380CC4-5D6E-409C-BE32-E72D297353CC}">
              <c16:uniqueId val="{0000000A-E6EC-415F-8049-761F6ECA5EC9}"/>
            </c:ext>
          </c:extLst>
        </c:ser>
        <c:ser>
          <c:idx val="11"/>
          <c:order val="11"/>
          <c:tx>
            <c:strRef>
              <c:f>'8.8'!$K$21</c:f>
              <c:strCache>
                <c:ptCount val="1"/>
                <c:pt idx="0">
                  <c:v>Ostatní pevná paliva</c:v>
                </c:pt>
              </c:strCache>
            </c:strRef>
          </c:tx>
          <c:invertIfNegative val="0"/>
          <c:cat>
            <c:strRef>
              <c:f>'8.8'!$L$9:$N$9</c:f>
              <c:strCache>
                <c:ptCount val="3"/>
                <c:pt idx="0">
                  <c:v>Červenec</c:v>
                </c:pt>
                <c:pt idx="1">
                  <c:v>Srpen</c:v>
                </c:pt>
                <c:pt idx="2">
                  <c:v>Září</c:v>
                </c:pt>
              </c:strCache>
            </c:strRef>
          </c:cat>
          <c:val>
            <c:numRef>
              <c:f>'8.8'!$L$21:$N$21</c:f>
              <c:numCache>
                <c:formatCode>#\ ##0.0</c:formatCode>
                <c:ptCount val="3"/>
                <c:pt idx="0">
                  <c:v>861</c:v>
                </c:pt>
                <c:pt idx="1">
                  <c:v>0</c:v>
                </c:pt>
                <c:pt idx="2">
                  <c:v>2391</c:v>
                </c:pt>
              </c:numCache>
            </c:numRef>
          </c:val>
          <c:extLst>
            <c:ext xmlns:c16="http://schemas.microsoft.com/office/drawing/2014/chart" uri="{C3380CC4-5D6E-409C-BE32-E72D297353CC}">
              <c16:uniqueId val="{0000000B-E6EC-415F-8049-761F6ECA5EC9}"/>
            </c:ext>
          </c:extLst>
        </c:ser>
        <c:ser>
          <c:idx val="12"/>
          <c:order val="12"/>
          <c:tx>
            <c:strRef>
              <c:f>'8.8'!$K$22</c:f>
              <c:strCache>
                <c:ptCount val="1"/>
                <c:pt idx="0">
                  <c:v>Ostatní plyny</c:v>
                </c:pt>
              </c:strCache>
            </c:strRef>
          </c:tx>
          <c:invertIfNegative val="0"/>
          <c:cat>
            <c:strRef>
              <c:f>'8.8'!$L$9:$N$9</c:f>
              <c:strCache>
                <c:ptCount val="3"/>
                <c:pt idx="0">
                  <c:v>Červenec</c:v>
                </c:pt>
                <c:pt idx="1">
                  <c:v>Srpen</c:v>
                </c:pt>
                <c:pt idx="2">
                  <c:v>Září</c:v>
                </c:pt>
              </c:strCache>
            </c:strRef>
          </c:cat>
          <c:val>
            <c:numRef>
              <c:f>'8.8'!$L$22:$N$22</c:f>
              <c:numCache>
                <c:formatCode>#\ ##0.0</c:formatCode>
                <c:ptCount val="3"/>
                <c:pt idx="0">
                  <c:v>135677.79799999998</c:v>
                </c:pt>
                <c:pt idx="1">
                  <c:v>201528.41200000001</c:v>
                </c:pt>
                <c:pt idx="2">
                  <c:v>209298.98299999998</c:v>
                </c:pt>
              </c:numCache>
            </c:numRef>
          </c:val>
          <c:extLst>
            <c:ext xmlns:c16="http://schemas.microsoft.com/office/drawing/2014/chart" uri="{C3380CC4-5D6E-409C-BE32-E72D297353CC}">
              <c16:uniqueId val="{0000000C-E6EC-415F-8049-761F6ECA5EC9}"/>
            </c:ext>
          </c:extLst>
        </c:ser>
        <c:ser>
          <c:idx val="13"/>
          <c:order val="13"/>
          <c:tx>
            <c:strRef>
              <c:f>'8.8'!$K$23</c:f>
              <c:strCache>
                <c:ptCount val="1"/>
                <c:pt idx="0">
                  <c:v>Ostatní</c:v>
                </c:pt>
              </c:strCache>
            </c:strRef>
          </c:tx>
          <c:invertIfNegative val="0"/>
          <c:cat>
            <c:strRef>
              <c:f>'8.8'!$L$9:$N$9</c:f>
              <c:strCache>
                <c:ptCount val="3"/>
                <c:pt idx="0">
                  <c:v>Červenec</c:v>
                </c:pt>
                <c:pt idx="1">
                  <c:v>Srpen</c:v>
                </c:pt>
                <c:pt idx="2">
                  <c:v>Září</c:v>
                </c:pt>
              </c:strCache>
            </c:strRef>
          </c:cat>
          <c:val>
            <c:numRef>
              <c:f>'8.8'!$L$23:$N$23</c:f>
              <c:numCache>
                <c:formatCode>#\ ##0.0</c:formatCode>
                <c:ptCount val="3"/>
                <c:pt idx="0">
                  <c:v>0</c:v>
                </c:pt>
                <c:pt idx="1">
                  <c:v>0</c:v>
                </c:pt>
                <c:pt idx="2">
                  <c:v>0</c:v>
                </c:pt>
              </c:numCache>
            </c:numRef>
          </c:val>
          <c:extLst>
            <c:ext xmlns:c16="http://schemas.microsoft.com/office/drawing/2014/chart" uri="{C3380CC4-5D6E-409C-BE32-E72D297353CC}">
              <c16:uniqueId val="{0000000D-E6EC-415F-8049-761F6ECA5EC9}"/>
            </c:ext>
          </c:extLst>
        </c:ser>
        <c:ser>
          <c:idx val="14"/>
          <c:order val="14"/>
          <c:tx>
            <c:strRef>
              <c:f>'8.8'!$K$24</c:f>
              <c:strCache>
                <c:ptCount val="1"/>
                <c:pt idx="0">
                  <c:v>Topné oleje</c:v>
                </c:pt>
              </c:strCache>
            </c:strRef>
          </c:tx>
          <c:invertIfNegative val="0"/>
          <c:cat>
            <c:strRef>
              <c:f>'8.8'!$L$9:$N$9</c:f>
              <c:strCache>
                <c:ptCount val="3"/>
                <c:pt idx="0">
                  <c:v>Červenec</c:v>
                </c:pt>
                <c:pt idx="1">
                  <c:v>Srpen</c:v>
                </c:pt>
                <c:pt idx="2">
                  <c:v>Září</c:v>
                </c:pt>
              </c:strCache>
            </c:strRef>
          </c:cat>
          <c:val>
            <c:numRef>
              <c:f>'8.8'!$L$24:$N$24</c:f>
              <c:numCache>
                <c:formatCode>#\ ##0.0</c:formatCode>
                <c:ptCount val="3"/>
                <c:pt idx="0">
                  <c:v>102.65600000000001</c:v>
                </c:pt>
                <c:pt idx="1">
                  <c:v>257.911</c:v>
                </c:pt>
                <c:pt idx="2">
                  <c:v>97.42</c:v>
                </c:pt>
              </c:numCache>
            </c:numRef>
          </c:val>
          <c:extLst>
            <c:ext xmlns:c16="http://schemas.microsoft.com/office/drawing/2014/chart" uri="{C3380CC4-5D6E-409C-BE32-E72D297353CC}">
              <c16:uniqueId val="{0000000E-E6EC-415F-8049-761F6ECA5EC9}"/>
            </c:ext>
          </c:extLst>
        </c:ser>
        <c:ser>
          <c:idx val="15"/>
          <c:order val="15"/>
          <c:tx>
            <c:strRef>
              <c:f>'8.8'!$K$25</c:f>
              <c:strCache>
                <c:ptCount val="1"/>
                <c:pt idx="0">
                  <c:v>Zemní plyn</c:v>
                </c:pt>
              </c:strCache>
            </c:strRef>
          </c:tx>
          <c:spPr>
            <a:solidFill>
              <a:srgbClr val="EBE600"/>
            </a:solidFill>
          </c:spPr>
          <c:invertIfNegative val="0"/>
          <c:cat>
            <c:strRef>
              <c:f>'8.8'!$L$9:$N$9</c:f>
              <c:strCache>
                <c:ptCount val="3"/>
                <c:pt idx="0">
                  <c:v>Červenec</c:v>
                </c:pt>
                <c:pt idx="1">
                  <c:v>Srpen</c:v>
                </c:pt>
                <c:pt idx="2">
                  <c:v>Září</c:v>
                </c:pt>
              </c:strCache>
            </c:strRef>
          </c:cat>
          <c:val>
            <c:numRef>
              <c:f>'8.8'!$L$25:$N$25</c:f>
              <c:numCache>
                <c:formatCode>#\ ##0.0</c:formatCode>
                <c:ptCount val="3"/>
                <c:pt idx="0">
                  <c:v>39062.982999999993</c:v>
                </c:pt>
                <c:pt idx="1">
                  <c:v>51726.805</c:v>
                </c:pt>
                <c:pt idx="2">
                  <c:v>68386.240999999995</c:v>
                </c:pt>
              </c:numCache>
            </c:numRef>
          </c:val>
          <c:extLst>
            <c:ext xmlns:c16="http://schemas.microsoft.com/office/drawing/2014/chart" uri="{C3380CC4-5D6E-409C-BE32-E72D297353CC}">
              <c16:uniqueId val="{0000000F-E6EC-415F-8049-761F6ECA5EC9}"/>
            </c:ext>
          </c:extLst>
        </c:ser>
        <c:dLbls>
          <c:showLegendKey val="0"/>
          <c:showVal val="0"/>
          <c:showCatName val="0"/>
          <c:showSerName val="0"/>
          <c:showPercent val="0"/>
          <c:showBubbleSize val="0"/>
        </c:dLbls>
        <c:gapWidth val="150"/>
        <c:overlap val="100"/>
        <c:axId val="161081216"/>
        <c:axId val="161082752"/>
      </c:barChart>
      <c:catAx>
        <c:axId val="161081216"/>
        <c:scaling>
          <c:orientation val="minMax"/>
        </c:scaling>
        <c:delete val="0"/>
        <c:axPos val="b"/>
        <c:numFmt formatCode="General" sourceLinked="1"/>
        <c:majorTickMark val="none"/>
        <c:minorTickMark val="none"/>
        <c:tickLblPos val="nextTo"/>
        <c:txPr>
          <a:bodyPr/>
          <a:lstStyle/>
          <a:p>
            <a:pPr>
              <a:defRPr sz="900"/>
            </a:pPr>
            <a:endParaRPr lang="cs-CZ"/>
          </a:p>
        </c:txPr>
        <c:crossAx val="161082752"/>
        <c:crosses val="autoZero"/>
        <c:auto val="1"/>
        <c:lblAlgn val="ctr"/>
        <c:lblOffset val="100"/>
        <c:noMultiLvlLbl val="0"/>
      </c:catAx>
      <c:valAx>
        <c:axId val="1610827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1081216"/>
        <c:crosses val="autoZero"/>
        <c:crossBetween val="between"/>
        <c:majorUnit val="2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8742-4CD7-8606-EB5EFAF64ECB}"/>
              </c:ext>
            </c:extLst>
          </c:dPt>
          <c:dPt>
            <c:idx val="1"/>
            <c:bubble3D val="0"/>
            <c:spPr>
              <a:solidFill>
                <a:srgbClr val="EEECE1">
                  <a:lumMod val="50000"/>
                </a:srgbClr>
              </a:solidFill>
            </c:spPr>
            <c:extLst>
              <c:ext xmlns:c16="http://schemas.microsoft.com/office/drawing/2014/chart" uri="{C3380CC4-5D6E-409C-BE32-E72D297353CC}">
                <c16:uniqueId val="{00000003-8742-4CD7-8606-EB5EFAF64ECB}"/>
              </c:ext>
            </c:extLst>
          </c:dPt>
          <c:dPt>
            <c:idx val="2"/>
            <c:bubble3D val="0"/>
            <c:spPr>
              <a:solidFill>
                <a:sysClr val="windowText" lastClr="000000"/>
              </a:solidFill>
            </c:spPr>
            <c:extLst>
              <c:ext xmlns:c16="http://schemas.microsoft.com/office/drawing/2014/chart" uri="{C3380CC4-5D6E-409C-BE32-E72D297353CC}">
                <c16:uniqueId val="{00000005-8742-4CD7-8606-EB5EFAF64ECB}"/>
              </c:ext>
            </c:extLst>
          </c:dPt>
          <c:dPt>
            <c:idx val="5"/>
            <c:bubble3D val="0"/>
            <c:extLst>
              <c:ext xmlns:c16="http://schemas.microsoft.com/office/drawing/2014/chart" uri="{C3380CC4-5D6E-409C-BE32-E72D297353CC}">
                <c16:uniqueId val="{00000006-8742-4CD7-8606-EB5EFAF64ECB}"/>
              </c:ext>
            </c:extLst>
          </c:dPt>
          <c:dPt>
            <c:idx val="6"/>
            <c:bubble3D val="0"/>
            <c:spPr>
              <a:solidFill>
                <a:srgbClr val="6E4932"/>
              </a:solidFill>
            </c:spPr>
            <c:extLst>
              <c:ext xmlns:c16="http://schemas.microsoft.com/office/drawing/2014/chart" uri="{C3380CC4-5D6E-409C-BE32-E72D297353CC}">
                <c16:uniqueId val="{00000008-8742-4CD7-8606-EB5EFAF64ECB}"/>
              </c:ext>
            </c:extLst>
          </c:dPt>
          <c:dPt>
            <c:idx val="7"/>
            <c:bubble3D val="0"/>
            <c:extLst>
              <c:ext xmlns:c16="http://schemas.microsoft.com/office/drawing/2014/chart" uri="{C3380CC4-5D6E-409C-BE32-E72D297353CC}">
                <c16:uniqueId val="{00000009-8742-4CD7-8606-EB5EFAF64ECB}"/>
              </c:ext>
            </c:extLst>
          </c:dPt>
          <c:dPt>
            <c:idx val="15"/>
            <c:bubble3D val="0"/>
            <c:spPr>
              <a:solidFill>
                <a:srgbClr val="EBE600"/>
              </a:solidFill>
            </c:spPr>
            <c:extLst>
              <c:ext xmlns:c16="http://schemas.microsoft.com/office/drawing/2014/chart" uri="{C3380CC4-5D6E-409C-BE32-E72D297353CC}">
                <c16:uniqueId val="{0000000B-8742-4CD7-8606-EB5EFAF64ECB}"/>
              </c:ext>
            </c:extLst>
          </c:dPt>
          <c:cat>
            <c:numRef>
              <c:f>'8.8'!$O$10:$O$25</c:f>
              <c:numCache>
                <c:formatCode>0.0%</c:formatCode>
                <c:ptCount val="16"/>
              </c:numCache>
            </c:numRef>
          </c:cat>
          <c:val>
            <c:numRef>
              <c:f>'8.8'!$J$10:$J$25</c:f>
              <c:numCache>
                <c:formatCode>0.0</c:formatCode>
                <c:ptCount val="16"/>
              </c:numCache>
            </c:numRef>
          </c:val>
          <c:extLst>
            <c:ext xmlns:c16="http://schemas.microsoft.com/office/drawing/2014/chart" uri="{C3380CC4-5D6E-409C-BE32-E72D297353CC}">
              <c16:uniqueId val="{0000000C-8742-4CD7-8606-EB5EFAF64ECB}"/>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099F-4AC2-808A-6108FA4CFA3E}"/>
              </c:ext>
            </c:extLst>
          </c:dPt>
          <c:cat>
            <c:numRef>
              <c:f>'8.8'!$O$27:$O$34</c:f>
              <c:numCache>
                <c:formatCode>#\ ##0.0</c:formatCode>
                <c:ptCount val="8"/>
              </c:numCache>
            </c:numRef>
          </c:cat>
          <c:val>
            <c:numRef>
              <c:f>'8.8'!$J$27:$J$34</c:f>
              <c:numCache>
                <c:formatCode>0.0</c:formatCode>
                <c:ptCount val="8"/>
              </c:numCache>
            </c:numRef>
          </c:val>
          <c:extLst>
            <c:ext xmlns:c16="http://schemas.microsoft.com/office/drawing/2014/chart" uri="{C3380CC4-5D6E-409C-BE32-E72D297353CC}">
              <c16:uniqueId val="{00000001-099F-4AC2-808A-6108FA4CFA3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65881753312946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'8.9'!$K$27</c:f>
              <c:strCache>
                <c:ptCount val="1"/>
                <c:pt idx="0">
                  <c:v>Průmysl</c:v>
                </c:pt>
              </c:strCache>
            </c:strRef>
          </c:tx>
          <c:invertIfNegative val="0"/>
          <c:cat>
            <c:strRef>
              <c:f>'8.9'!$L$26:$N$26</c:f>
              <c:strCache>
                <c:ptCount val="3"/>
                <c:pt idx="0">
                  <c:v>Červenec</c:v>
                </c:pt>
                <c:pt idx="1">
                  <c:v>Srpen</c:v>
                </c:pt>
                <c:pt idx="2">
                  <c:v>Září</c:v>
                </c:pt>
              </c:strCache>
            </c:strRef>
          </c:cat>
          <c:val>
            <c:numRef>
              <c:f>'8.9'!$L$27:$N$27</c:f>
              <c:numCache>
                <c:formatCode>#\ ##0.0</c:formatCode>
                <c:ptCount val="3"/>
                <c:pt idx="0">
                  <c:v>22112.694</c:v>
                </c:pt>
                <c:pt idx="1">
                  <c:v>24037.346999999998</c:v>
                </c:pt>
                <c:pt idx="2">
                  <c:v>26718.613000000001</c:v>
                </c:pt>
              </c:numCache>
            </c:numRef>
          </c:val>
          <c:extLst>
            <c:ext xmlns:c16="http://schemas.microsoft.com/office/drawing/2014/chart" uri="{C3380CC4-5D6E-409C-BE32-E72D297353CC}">
              <c16:uniqueId val="{00000000-C6EC-46D0-873B-D4CCE7F37DCF}"/>
            </c:ext>
          </c:extLst>
        </c:ser>
        <c:ser>
          <c:idx val="1"/>
          <c:order val="1"/>
          <c:tx>
            <c:strRef>
              <c:f>'8.9'!$K$28</c:f>
              <c:strCache>
                <c:ptCount val="1"/>
                <c:pt idx="0">
                  <c:v>Energetika</c:v>
                </c:pt>
              </c:strCache>
            </c:strRef>
          </c:tx>
          <c:invertIfNegative val="0"/>
          <c:cat>
            <c:strRef>
              <c:f>'8.9'!$L$26:$N$26</c:f>
              <c:strCache>
                <c:ptCount val="3"/>
                <c:pt idx="0">
                  <c:v>Červenec</c:v>
                </c:pt>
                <c:pt idx="1">
                  <c:v>Srpen</c:v>
                </c:pt>
                <c:pt idx="2">
                  <c:v>Září</c:v>
                </c:pt>
              </c:strCache>
            </c:strRef>
          </c:cat>
          <c:val>
            <c:numRef>
              <c:f>'8.9'!$L$28:$N$28</c:f>
              <c:numCache>
                <c:formatCode>#\ ##0.0</c:formatCode>
                <c:ptCount val="3"/>
                <c:pt idx="0">
                  <c:v>2931.4850000000001</c:v>
                </c:pt>
                <c:pt idx="1">
                  <c:v>2934.3490000000002</c:v>
                </c:pt>
                <c:pt idx="2">
                  <c:v>3218.1840000000002</c:v>
                </c:pt>
              </c:numCache>
            </c:numRef>
          </c:val>
          <c:extLst>
            <c:ext xmlns:c16="http://schemas.microsoft.com/office/drawing/2014/chart" uri="{C3380CC4-5D6E-409C-BE32-E72D297353CC}">
              <c16:uniqueId val="{00000001-C6EC-46D0-873B-D4CCE7F37DCF}"/>
            </c:ext>
          </c:extLst>
        </c:ser>
        <c:ser>
          <c:idx val="2"/>
          <c:order val="2"/>
          <c:tx>
            <c:strRef>
              <c:f>'8.9'!$K$29</c:f>
              <c:strCache>
                <c:ptCount val="1"/>
                <c:pt idx="0">
                  <c:v>Doprava</c:v>
                </c:pt>
              </c:strCache>
            </c:strRef>
          </c:tx>
          <c:invertIfNegative val="0"/>
          <c:cat>
            <c:strRef>
              <c:f>'8.9'!$L$26:$N$26</c:f>
              <c:strCache>
                <c:ptCount val="3"/>
                <c:pt idx="0">
                  <c:v>Červenec</c:v>
                </c:pt>
                <c:pt idx="1">
                  <c:v>Srpen</c:v>
                </c:pt>
                <c:pt idx="2">
                  <c:v>Září</c:v>
                </c:pt>
              </c:strCache>
            </c:strRef>
          </c:cat>
          <c:val>
            <c:numRef>
              <c:f>'8.9'!$L$29:$N$29</c:f>
              <c:numCache>
                <c:formatCode>#\ ##0.0</c:formatCode>
                <c:ptCount val="3"/>
                <c:pt idx="0">
                  <c:v>5</c:v>
                </c:pt>
                <c:pt idx="1">
                  <c:v>4.5</c:v>
                </c:pt>
                <c:pt idx="2">
                  <c:v>5.6</c:v>
                </c:pt>
              </c:numCache>
            </c:numRef>
          </c:val>
          <c:extLst>
            <c:ext xmlns:c16="http://schemas.microsoft.com/office/drawing/2014/chart" uri="{C3380CC4-5D6E-409C-BE32-E72D297353CC}">
              <c16:uniqueId val="{00000002-C6EC-46D0-873B-D4CCE7F37DCF}"/>
            </c:ext>
          </c:extLst>
        </c:ser>
        <c:ser>
          <c:idx val="3"/>
          <c:order val="3"/>
          <c:tx>
            <c:strRef>
              <c:f>'8.9'!$K$30</c:f>
              <c:strCache>
                <c:ptCount val="1"/>
                <c:pt idx="0">
                  <c:v>Stavebnictví</c:v>
                </c:pt>
              </c:strCache>
            </c:strRef>
          </c:tx>
          <c:invertIfNegative val="0"/>
          <c:cat>
            <c:strRef>
              <c:f>'8.9'!$L$26:$N$26</c:f>
              <c:strCache>
                <c:ptCount val="3"/>
                <c:pt idx="0">
                  <c:v>Červenec</c:v>
                </c:pt>
                <c:pt idx="1">
                  <c:v>Srpen</c:v>
                </c:pt>
                <c:pt idx="2">
                  <c:v>Září</c:v>
                </c:pt>
              </c:strCache>
            </c:strRef>
          </c:cat>
          <c:val>
            <c:numRef>
              <c:f>'8.9'!$L$30:$N$30</c:f>
              <c:numCache>
                <c:formatCode>#\ ##0.0</c:formatCode>
                <c:ptCount val="3"/>
                <c:pt idx="0">
                  <c:v>38.613</c:v>
                </c:pt>
                <c:pt idx="1">
                  <c:v>52.036999999999999</c:v>
                </c:pt>
                <c:pt idx="2">
                  <c:v>105.304</c:v>
                </c:pt>
              </c:numCache>
            </c:numRef>
          </c:val>
          <c:extLst>
            <c:ext xmlns:c16="http://schemas.microsoft.com/office/drawing/2014/chart" uri="{C3380CC4-5D6E-409C-BE32-E72D297353CC}">
              <c16:uniqueId val="{00000003-C6EC-46D0-873B-D4CCE7F37DCF}"/>
            </c:ext>
          </c:extLst>
        </c:ser>
        <c:ser>
          <c:idx val="4"/>
          <c:order val="4"/>
          <c:tx>
            <c:strRef>
              <c:f>'8.9'!$K$31</c:f>
              <c:strCache>
                <c:ptCount val="1"/>
                <c:pt idx="0">
                  <c:v>Zemědělství a lesnictví</c:v>
                </c:pt>
              </c:strCache>
            </c:strRef>
          </c:tx>
          <c:invertIfNegative val="0"/>
          <c:cat>
            <c:strRef>
              <c:f>'8.9'!$L$26:$N$26</c:f>
              <c:strCache>
                <c:ptCount val="3"/>
                <c:pt idx="0">
                  <c:v>Červenec</c:v>
                </c:pt>
                <c:pt idx="1">
                  <c:v>Srpen</c:v>
                </c:pt>
                <c:pt idx="2">
                  <c:v>Září</c:v>
                </c:pt>
              </c:strCache>
            </c:strRef>
          </c:cat>
          <c:val>
            <c:numRef>
              <c:f>'8.9'!$L$31:$N$31</c:f>
              <c:numCache>
                <c:formatCode>#\ ##0.0</c:formatCode>
                <c:ptCount val="3"/>
                <c:pt idx="0">
                  <c:v>376.23399999999998</c:v>
                </c:pt>
                <c:pt idx="1">
                  <c:v>412.19600000000003</c:v>
                </c:pt>
                <c:pt idx="2">
                  <c:v>535.10599999999999</c:v>
                </c:pt>
              </c:numCache>
            </c:numRef>
          </c:val>
          <c:extLst>
            <c:ext xmlns:c16="http://schemas.microsoft.com/office/drawing/2014/chart" uri="{C3380CC4-5D6E-409C-BE32-E72D297353CC}">
              <c16:uniqueId val="{00000004-C6EC-46D0-873B-D4CCE7F37DCF}"/>
            </c:ext>
          </c:extLst>
        </c:ser>
        <c:ser>
          <c:idx val="5"/>
          <c:order val="5"/>
          <c:tx>
            <c:strRef>
              <c:f>'8.9'!$K$32</c:f>
              <c:strCache>
                <c:ptCount val="1"/>
                <c:pt idx="0">
                  <c:v>Domácnosti</c:v>
                </c:pt>
              </c:strCache>
            </c:strRef>
          </c:tx>
          <c:invertIfNegative val="0"/>
          <c:cat>
            <c:strRef>
              <c:f>'8.9'!$L$26:$N$26</c:f>
              <c:strCache>
                <c:ptCount val="3"/>
                <c:pt idx="0">
                  <c:v>Červenec</c:v>
                </c:pt>
                <c:pt idx="1">
                  <c:v>Srpen</c:v>
                </c:pt>
                <c:pt idx="2">
                  <c:v>Září</c:v>
                </c:pt>
              </c:strCache>
            </c:strRef>
          </c:cat>
          <c:val>
            <c:numRef>
              <c:f>'8.9'!$L$32:$N$32</c:f>
              <c:numCache>
                <c:formatCode>#\ ##0.0</c:formatCode>
                <c:ptCount val="3"/>
                <c:pt idx="0">
                  <c:v>38812.608999999982</c:v>
                </c:pt>
                <c:pt idx="1">
                  <c:v>40217.117000000006</c:v>
                </c:pt>
                <c:pt idx="2">
                  <c:v>54866.353999999992</c:v>
                </c:pt>
              </c:numCache>
            </c:numRef>
          </c:val>
          <c:extLst>
            <c:ext xmlns:c16="http://schemas.microsoft.com/office/drawing/2014/chart" uri="{C3380CC4-5D6E-409C-BE32-E72D297353CC}">
              <c16:uniqueId val="{00000005-C6EC-46D0-873B-D4CCE7F37DCF}"/>
            </c:ext>
          </c:extLst>
        </c:ser>
        <c:ser>
          <c:idx val="6"/>
          <c:order val="6"/>
          <c:tx>
            <c:strRef>
              <c:f>'8.9'!$K$33</c:f>
              <c:strCache>
                <c:ptCount val="1"/>
                <c:pt idx="0">
                  <c:v>Obchod, služby, školství, zdravotnictví</c:v>
                </c:pt>
              </c:strCache>
            </c:strRef>
          </c:tx>
          <c:invertIfNegative val="0"/>
          <c:cat>
            <c:strRef>
              <c:f>'8.9'!$L$26:$N$26</c:f>
              <c:strCache>
                <c:ptCount val="3"/>
                <c:pt idx="0">
                  <c:v>Červenec</c:v>
                </c:pt>
                <c:pt idx="1">
                  <c:v>Srpen</c:v>
                </c:pt>
                <c:pt idx="2">
                  <c:v>Září</c:v>
                </c:pt>
              </c:strCache>
            </c:strRef>
          </c:cat>
          <c:val>
            <c:numRef>
              <c:f>'8.9'!$L$33:$N$33</c:f>
              <c:numCache>
                <c:formatCode>#\ ##0.0</c:formatCode>
                <c:ptCount val="3"/>
                <c:pt idx="0">
                  <c:v>30522.174000000003</c:v>
                </c:pt>
                <c:pt idx="1">
                  <c:v>33718.457000000002</c:v>
                </c:pt>
                <c:pt idx="2">
                  <c:v>41863.910000000003</c:v>
                </c:pt>
              </c:numCache>
            </c:numRef>
          </c:val>
          <c:extLst>
            <c:ext xmlns:c16="http://schemas.microsoft.com/office/drawing/2014/chart" uri="{C3380CC4-5D6E-409C-BE32-E72D297353CC}">
              <c16:uniqueId val="{00000006-C6EC-46D0-873B-D4CCE7F37DCF}"/>
            </c:ext>
          </c:extLst>
        </c:ser>
        <c:ser>
          <c:idx val="7"/>
          <c:order val="7"/>
          <c:tx>
            <c:strRef>
              <c:f>'8.9'!$K$34</c:f>
              <c:strCache>
                <c:ptCount val="1"/>
                <c:pt idx="0">
                  <c:v>Ostatní</c:v>
                </c:pt>
              </c:strCache>
            </c:strRef>
          </c:tx>
          <c:invertIfNegative val="0"/>
          <c:cat>
            <c:strRef>
              <c:f>'8.9'!$L$26:$N$26</c:f>
              <c:strCache>
                <c:ptCount val="3"/>
                <c:pt idx="0">
                  <c:v>Červenec</c:v>
                </c:pt>
                <c:pt idx="1">
                  <c:v>Srpen</c:v>
                </c:pt>
                <c:pt idx="2">
                  <c:v>Září</c:v>
                </c:pt>
              </c:strCache>
            </c:strRef>
          </c:cat>
          <c:val>
            <c:numRef>
              <c:f>'8.9'!$L$34:$N$34</c:f>
              <c:numCache>
                <c:formatCode>#\ ##0.0</c:formatCode>
                <c:ptCount val="3"/>
                <c:pt idx="0">
                  <c:v>192.98</c:v>
                </c:pt>
                <c:pt idx="1">
                  <c:v>254.37</c:v>
                </c:pt>
                <c:pt idx="2">
                  <c:v>784.02</c:v>
                </c:pt>
              </c:numCache>
            </c:numRef>
          </c:val>
          <c:extLst>
            <c:ext xmlns:c16="http://schemas.microsoft.com/office/drawing/2014/chart" uri="{C3380CC4-5D6E-409C-BE32-E72D297353CC}">
              <c16:uniqueId val="{00000007-C6EC-46D0-873B-D4CCE7F37DCF}"/>
            </c:ext>
          </c:extLst>
        </c:ser>
        <c:dLbls>
          <c:showLegendKey val="0"/>
          <c:showVal val="0"/>
          <c:showCatName val="0"/>
          <c:showSerName val="0"/>
          <c:showPercent val="0"/>
          <c:showBubbleSize val="0"/>
        </c:dLbls>
        <c:gapWidth val="150"/>
        <c:overlap val="100"/>
        <c:axId val="161630848"/>
        <c:axId val="161640832"/>
      </c:barChart>
      <c:catAx>
        <c:axId val="161630848"/>
        <c:scaling>
          <c:orientation val="minMax"/>
        </c:scaling>
        <c:delete val="0"/>
        <c:axPos val="b"/>
        <c:numFmt formatCode="General" sourceLinked="1"/>
        <c:majorTickMark val="none"/>
        <c:minorTickMark val="none"/>
        <c:tickLblPos val="nextTo"/>
        <c:txPr>
          <a:bodyPr/>
          <a:lstStyle/>
          <a:p>
            <a:pPr>
              <a:defRPr sz="900"/>
            </a:pPr>
            <a:endParaRPr lang="cs-CZ"/>
          </a:p>
        </c:txPr>
        <c:crossAx val="161640832"/>
        <c:crosses val="autoZero"/>
        <c:auto val="1"/>
        <c:lblAlgn val="ctr"/>
        <c:lblOffset val="100"/>
        <c:noMultiLvlLbl val="0"/>
      </c:catAx>
      <c:valAx>
        <c:axId val="16164083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16308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'8.9'!$L$39</c:f>
              <c:strCache>
                <c:ptCount val="1"/>
                <c:pt idx="0">
                  <c:v>Instalovaný výkon</c:v>
                </c:pt>
              </c:strCache>
            </c:strRef>
          </c:tx>
          <c:invertIfNegative val="0"/>
          <c:val>
            <c:numRef>
              <c:f>'8.9'!$M$39</c:f>
              <c:numCache>
                <c:formatCode>0.0%</c:formatCode>
                <c:ptCount val="1"/>
                <c:pt idx="0">
                  <c:v>3.3341845385375102E-2</c:v>
                </c:pt>
              </c:numCache>
            </c:numRef>
          </c:val>
          <c:extLst>
            <c:ext xmlns:c16="http://schemas.microsoft.com/office/drawing/2014/chart" uri="{C3380CC4-5D6E-409C-BE32-E72D297353CC}">
              <c16:uniqueId val="{00000000-E9CE-4C22-90E6-E1F6E53F4EEE}"/>
            </c:ext>
          </c:extLst>
        </c:ser>
        <c:ser>
          <c:idx val="1"/>
          <c:order val="1"/>
          <c:tx>
            <c:strRef>
              <c:f>'8.9'!$L$40</c:f>
              <c:strCache>
                <c:ptCount val="1"/>
                <c:pt idx="0">
                  <c:v>Výroba tepla brutto</c:v>
                </c:pt>
              </c:strCache>
            </c:strRef>
          </c:tx>
          <c:invertIfNegative val="0"/>
          <c:val>
            <c:numRef>
              <c:f>'8.9'!$M$40</c:f>
              <c:numCache>
                <c:formatCode>0.0%</c:formatCode>
                <c:ptCount val="1"/>
                <c:pt idx="0">
                  <c:v>4.0172983678748136E-2</c:v>
                </c:pt>
              </c:numCache>
            </c:numRef>
          </c:val>
          <c:extLst>
            <c:ext xmlns:c16="http://schemas.microsoft.com/office/drawing/2014/chart" uri="{C3380CC4-5D6E-409C-BE32-E72D297353CC}">
              <c16:uniqueId val="{00000001-E9CE-4C22-90E6-E1F6E53F4EEE}"/>
            </c:ext>
          </c:extLst>
        </c:ser>
        <c:ser>
          <c:idx val="2"/>
          <c:order val="2"/>
          <c:tx>
            <c:strRef>
              <c:f>'8.9'!$L$41</c:f>
              <c:strCache>
                <c:ptCount val="1"/>
                <c:pt idx="0">
                  <c:v>Dodávky tepla</c:v>
                </c:pt>
              </c:strCache>
            </c:strRef>
          </c:tx>
          <c:invertIfNegative val="0"/>
          <c:val>
            <c:numRef>
              <c:f>'8.9'!$M$41</c:f>
              <c:numCache>
                <c:formatCode>0.0%</c:formatCode>
                <c:ptCount val="1"/>
                <c:pt idx="0">
                  <c:v>3.5397538939372433E-2</c:v>
                </c:pt>
              </c:numCache>
            </c:numRef>
          </c:val>
          <c:extLst>
            <c:ext xmlns:c16="http://schemas.microsoft.com/office/drawing/2014/chart" uri="{C3380CC4-5D6E-409C-BE32-E72D297353CC}">
              <c16:uniqueId val="{00000002-E9CE-4C22-90E6-E1F6E53F4EEE}"/>
            </c:ext>
          </c:extLst>
        </c:ser>
        <c:dLbls>
          <c:showLegendKey val="0"/>
          <c:showVal val="0"/>
          <c:showCatName val="0"/>
          <c:showSerName val="0"/>
          <c:showPercent val="0"/>
          <c:showBubbleSize val="0"/>
        </c:dLbls>
        <c:gapWidth val="150"/>
        <c:axId val="161659520"/>
        <c:axId val="161284480"/>
      </c:barChart>
      <c:catAx>
        <c:axId val="161659520"/>
        <c:scaling>
          <c:orientation val="maxMin"/>
        </c:scaling>
        <c:delete val="0"/>
        <c:axPos val="l"/>
        <c:numFmt formatCode="General" sourceLinked="1"/>
        <c:majorTickMark val="none"/>
        <c:minorTickMark val="none"/>
        <c:tickLblPos val="none"/>
        <c:crossAx val="161284480"/>
        <c:crosses val="autoZero"/>
        <c:auto val="1"/>
        <c:lblAlgn val="ctr"/>
        <c:lblOffset val="100"/>
        <c:noMultiLvlLbl val="0"/>
      </c:catAx>
      <c:valAx>
        <c:axId val="16128448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165952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834545967287083"/>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'8.9'!$K$10</c:f>
              <c:strCache>
                <c:ptCount val="1"/>
                <c:pt idx="0">
                  <c:v>Biomasa</c:v>
                </c:pt>
              </c:strCache>
            </c:strRef>
          </c:tx>
          <c:spPr>
            <a:solidFill>
              <a:schemeClr val="accent3">
                <a:lumMod val="75000"/>
              </a:schemeClr>
            </a:solidFill>
          </c:spPr>
          <c:invertIfNegative val="0"/>
          <c:cat>
            <c:strRef>
              <c:f>'8.9'!$L$9:$N$9</c:f>
              <c:strCache>
                <c:ptCount val="3"/>
                <c:pt idx="0">
                  <c:v>Červenec</c:v>
                </c:pt>
                <c:pt idx="1">
                  <c:v>Srpen</c:v>
                </c:pt>
                <c:pt idx="2">
                  <c:v>Září</c:v>
                </c:pt>
              </c:strCache>
            </c:strRef>
          </c:cat>
          <c:val>
            <c:numRef>
              <c:f>'8.9'!$L$10:$N$10</c:f>
              <c:numCache>
                <c:formatCode>#\ ##0.0</c:formatCode>
                <c:ptCount val="3"/>
                <c:pt idx="0">
                  <c:v>7646.018</c:v>
                </c:pt>
                <c:pt idx="1">
                  <c:v>8217.9040000000005</c:v>
                </c:pt>
                <c:pt idx="2">
                  <c:v>13137.585000000001</c:v>
                </c:pt>
              </c:numCache>
            </c:numRef>
          </c:val>
          <c:extLst>
            <c:ext xmlns:c16="http://schemas.microsoft.com/office/drawing/2014/chart" uri="{C3380CC4-5D6E-409C-BE32-E72D297353CC}">
              <c16:uniqueId val="{00000000-BAE1-4780-8A60-B24DC0917839}"/>
            </c:ext>
          </c:extLst>
        </c:ser>
        <c:ser>
          <c:idx val="1"/>
          <c:order val="1"/>
          <c:tx>
            <c:strRef>
              <c:f>'8.9'!$K$11</c:f>
              <c:strCache>
                <c:ptCount val="1"/>
                <c:pt idx="0">
                  <c:v>Bioplyn</c:v>
                </c:pt>
              </c:strCache>
            </c:strRef>
          </c:tx>
          <c:spPr>
            <a:solidFill>
              <a:schemeClr val="bg2">
                <a:lumMod val="50000"/>
              </a:schemeClr>
            </a:solidFill>
          </c:spPr>
          <c:invertIfNegative val="0"/>
          <c:cat>
            <c:strRef>
              <c:f>'8.9'!$L$9:$N$9</c:f>
              <c:strCache>
                <c:ptCount val="3"/>
                <c:pt idx="0">
                  <c:v>Červenec</c:v>
                </c:pt>
                <c:pt idx="1">
                  <c:v>Srpen</c:v>
                </c:pt>
                <c:pt idx="2">
                  <c:v>Září</c:v>
                </c:pt>
              </c:strCache>
            </c:strRef>
          </c:cat>
          <c:val>
            <c:numRef>
              <c:f>'8.9'!$L$11:$N$11</c:f>
              <c:numCache>
                <c:formatCode>#\ ##0.0</c:formatCode>
                <c:ptCount val="3"/>
                <c:pt idx="0">
                  <c:v>2171.357</c:v>
                </c:pt>
                <c:pt idx="1">
                  <c:v>2396.63</c:v>
                </c:pt>
                <c:pt idx="2">
                  <c:v>2118.1239999999998</c:v>
                </c:pt>
              </c:numCache>
            </c:numRef>
          </c:val>
          <c:extLst>
            <c:ext xmlns:c16="http://schemas.microsoft.com/office/drawing/2014/chart" uri="{C3380CC4-5D6E-409C-BE32-E72D297353CC}">
              <c16:uniqueId val="{00000001-BAE1-4780-8A60-B24DC0917839}"/>
            </c:ext>
          </c:extLst>
        </c:ser>
        <c:ser>
          <c:idx val="2"/>
          <c:order val="2"/>
          <c:tx>
            <c:strRef>
              <c:f>'8.9'!$K$12</c:f>
              <c:strCache>
                <c:ptCount val="1"/>
                <c:pt idx="0">
                  <c:v>Černé uhlí</c:v>
                </c:pt>
              </c:strCache>
            </c:strRef>
          </c:tx>
          <c:spPr>
            <a:solidFill>
              <a:schemeClr val="tx1"/>
            </a:solidFill>
          </c:spPr>
          <c:invertIfNegative val="0"/>
          <c:cat>
            <c:strRef>
              <c:f>'8.9'!$L$9:$N$9</c:f>
              <c:strCache>
                <c:ptCount val="3"/>
                <c:pt idx="0">
                  <c:v>Červenec</c:v>
                </c:pt>
                <c:pt idx="1">
                  <c:v>Srpen</c:v>
                </c:pt>
                <c:pt idx="2">
                  <c:v>Září</c:v>
                </c:pt>
              </c:strCache>
            </c:strRef>
          </c:cat>
          <c:val>
            <c:numRef>
              <c:f>'8.9'!$L$12:$N$12</c:f>
              <c:numCache>
                <c:formatCode>#\ ##0.0</c:formatCode>
                <c:ptCount val="3"/>
                <c:pt idx="0">
                  <c:v>0</c:v>
                </c:pt>
                <c:pt idx="1">
                  <c:v>0</c:v>
                </c:pt>
                <c:pt idx="2">
                  <c:v>0</c:v>
                </c:pt>
              </c:numCache>
            </c:numRef>
          </c:val>
          <c:extLst>
            <c:ext xmlns:c16="http://schemas.microsoft.com/office/drawing/2014/chart" uri="{C3380CC4-5D6E-409C-BE32-E72D297353CC}">
              <c16:uniqueId val="{00000002-BAE1-4780-8A60-B24DC0917839}"/>
            </c:ext>
          </c:extLst>
        </c:ser>
        <c:ser>
          <c:idx val="3"/>
          <c:order val="3"/>
          <c:tx>
            <c:strRef>
              <c:f>'8.9'!$K$13</c:f>
              <c:strCache>
                <c:ptCount val="1"/>
                <c:pt idx="0">
                  <c:v>Elektrická energie</c:v>
                </c:pt>
              </c:strCache>
            </c:strRef>
          </c:tx>
          <c:invertIfNegative val="0"/>
          <c:cat>
            <c:strRef>
              <c:f>'8.9'!$L$9:$N$9</c:f>
              <c:strCache>
                <c:ptCount val="3"/>
                <c:pt idx="0">
                  <c:v>Červenec</c:v>
                </c:pt>
                <c:pt idx="1">
                  <c:v>Srpen</c:v>
                </c:pt>
                <c:pt idx="2">
                  <c:v>Září</c:v>
                </c:pt>
              </c:strCache>
            </c:strRef>
          </c:cat>
          <c:val>
            <c:numRef>
              <c:f>'8.9'!$L$13:$N$13</c:f>
              <c:numCache>
                <c:formatCode>#\ ##0.0</c:formatCode>
                <c:ptCount val="3"/>
                <c:pt idx="0">
                  <c:v>218.21</c:v>
                </c:pt>
                <c:pt idx="1">
                  <c:v>255.172</c:v>
                </c:pt>
                <c:pt idx="2">
                  <c:v>119.37</c:v>
                </c:pt>
              </c:numCache>
            </c:numRef>
          </c:val>
          <c:extLst>
            <c:ext xmlns:c16="http://schemas.microsoft.com/office/drawing/2014/chart" uri="{C3380CC4-5D6E-409C-BE32-E72D297353CC}">
              <c16:uniqueId val="{00000003-BAE1-4780-8A60-B24DC0917839}"/>
            </c:ext>
          </c:extLst>
        </c:ser>
        <c:ser>
          <c:idx val="4"/>
          <c:order val="4"/>
          <c:tx>
            <c:strRef>
              <c:f>'8.9'!$K$14</c:f>
              <c:strCache>
                <c:ptCount val="1"/>
                <c:pt idx="0">
                  <c:v>Energie prostředí (tepelné čerpadlo)</c:v>
                </c:pt>
              </c:strCache>
            </c:strRef>
          </c:tx>
          <c:invertIfNegative val="0"/>
          <c:cat>
            <c:strRef>
              <c:f>'8.9'!$L$9:$N$9</c:f>
              <c:strCache>
                <c:ptCount val="3"/>
                <c:pt idx="0">
                  <c:v>Červenec</c:v>
                </c:pt>
                <c:pt idx="1">
                  <c:v>Srpen</c:v>
                </c:pt>
                <c:pt idx="2">
                  <c:v>Září</c:v>
                </c:pt>
              </c:strCache>
            </c:strRef>
          </c:cat>
          <c:val>
            <c:numRef>
              <c:f>'8.9'!$L$14:$N$14</c:f>
              <c:numCache>
                <c:formatCode>#\ ##0.0</c:formatCode>
                <c:ptCount val="3"/>
                <c:pt idx="0">
                  <c:v>0</c:v>
                </c:pt>
                <c:pt idx="1">
                  <c:v>0</c:v>
                </c:pt>
                <c:pt idx="2">
                  <c:v>0</c:v>
                </c:pt>
              </c:numCache>
            </c:numRef>
          </c:val>
          <c:extLst>
            <c:ext xmlns:c16="http://schemas.microsoft.com/office/drawing/2014/chart" uri="{C3380CC4-5D6E-409C-BE32-E72D297353CC}">
              <c16:uniqueId val="{00000004-BAE1-4780-8A60-B24DC0917839}"/>
            </c:ext>
          </c:extLst>
        </c:ser>
        <c:ser>
          <c:idx val="5"/>
          <c:order val="5"/>
          <c:tx>
            <c:strRef>
              <c:f>'8.9'!$K$15</c:f>
              <c:strCache>
                <c:ptCount val="1"/>
                <c:pt idx="0">
                  <c:v>Energie Slunce (solární kolektor)</c:v>
                </c:pt>
              </c:strCache>
            </c:strRef>
          </c:tx>
          <c:invertIfNegative val="0"/>
          <c:cat>
            <c:strRef>
              <c:f>'8.9'!$L$9:$N$9</c:f>
              <c:strCache>
                <c:ptCount val="3"/>
                <c:pt idx="0">
                  <c:v>Červenec</c:v>
                </c:pt>
                <c:pt idx="1">
                  <c:v>Srpen</c:v>
                </c:pt>
                <c:pt idx="2">
                  <c:v>Září</c:v>
                </c:pt>
              </c:strCache>
            </c:strRef>
          </c:cat>
          <c:val>
            <c:numRef>
              <c:f>'8.9'!$L$15:$N$15</c:f>
              <c:numCache>
                <c:formatCode>#\ ##0.0</c:formatCode>
                <c:ptCount val="3"/>
                <c:pt idx="0">
                  <c:v>0</c:v>
                </c:pt>
                <c:pt idx="1">
                  <c:v>0</c:v>
                </c:pt>
                <c:pt idx="2">
                  <c:v>0</c:v>
                </c:pt>
              </c:numCache>
            </c:numRef>
          </c:val>
          <c:extLst>
            <c:ext xmlns:c16="http://schemas.microsoft.com/office/drawing/2014/chart" uri="{C3380CC4-5D6E-409C-BE32-E72D297353CC}">
              <c16:uniqueId val="{00000005-BAE1-4780-8A60-B24DC0917839}"/>
            </c:ext>
          </c:extLst>
        </c:ser>
        <c:ser>
          <c:idx val="6"/>
          <c:order val="6"/>
          <c:tx>
            <c:strRef>
              <c:f>'8.9'!$K$16</c:f>
              <c:strCache>
                <c:ptCount val="1"/>
                <c:pt idx="0">
                  <c:v>Hnědé uhlí</c:v>
                </c:pt>
              </c:strCache>
            </c:strRef>
          </c:tx>
          <c:spPr>
            <a:solidFill>
              <a:srgbClr val="6E4932"/>
            </a:solidFill>
          </c:spPr>
          <c:invertIfNegative val="0"/>
          <c:cat>
            <c:strRef>
              <c:f>'8.9'!$L$9:$N$9</c:f>
              <c:strCache>
                <c:ptCount val="3"/>
                <c:pt idx="0">
                  <c:v>Červenec</c:v>
                </c:pt>
                <c:pt idx="1">
                  <c:v>Srpen</c:v>
                </c:pt>
                <c:pt idx="2">
                  <c:v>Září</c:v>
                </c:pt>
              </c:strCache>
            </c:strRef>
          </c:cat>
          <c:val>
            <c:numRef>
              <c:f>'8.9'!$L$16:$N$16</c:f>
              <c:numCache>
                <c:formatCode>#\ ##0.0</c:formatCode>
                <c:ptCount val="3"/>
                <c:pt idx="0">
                  <c:v>40972.978000000003</c:v>
                </c:pt>
                <c:pt idx="1">
                  <c:v>57481.083000000006</c:v>
                </c:pt>
                <c:pt idx="2">
                  <c:v>67829.364999999991</c:v>
                </c:pt>
              </c:numCache>
            </c:numRef>
          </c:val>
          <c:extLst>
            <c:ext xmlns:c16="http://schemas.microsoft.com/office/drawing/2014/chart" uri="{C3380CC4-5D6E-409C-BE32-E72D297353CC}">
              <c16:uniqueId val="{00000006-BAE1-4780-8A60-B24DC0917839}"/>
            </c:ext>
          </c:extLst>
        </c:ser>
        <c:ser>
          <c:idx val="7"/>
          <c:order val="7"/>
          <c:tx>
            <c:strRef>
              <c:f>'8.9'!$K$17</c:f>
              <c:strCache>
                <c:ptCount val="1"/>
                <c:pt idx="0">
                  <c:v>Jaderné palivo</c:v>
                </c:pt>
              </c:strCache>
            </c:strRef>
          </c:tx>
          <c:invertIfNegative val="0"/>
          <c:cat>
            <c:strRef>
              <c:f>'8.9'!$L$9:$N$9</c:f>
              <c:strCache>
                <c:ptCount val="3"/>
                <c:pt idx="0">
                  <c:v>Červenec</c:v>
                </c:pt>
                <c:pt idx="1">
                  <c:v>Srpen</c:v>
                </c:pt>
                <c:pt idx="2">
                  <c:v>Září</c:v>
                </c:pt>
              </c:strCache>
            </c:strRef>
          </c:cat>
          <c:val>
            <c:numRef>
              <c:f>'8.9'!$L$17:$N$17</c:f>
              <c:numCache>
                <c:formatCode>#\ ##0.0</c:formatCode>
                <c:ptCount val="3"/>
                <c:pt idx="0">
                  <c:v>0</c:v>
                </c:pt>
                <c:pt idx="1">
                  <c:v>0</c:v>
                </c:pt>
                <c:pt idx="2">
                  <c:v>0</c:v>
                </c:pt>
              </c:numCache>
            </c:numRef>
          </c:val>
          <c:extLst>
            <c:ext xmlns:c16="http://schemas.microsoft.com/office/drawing/2014/chart" uri="{C3380CC4-5D6E-409C-BE32-E72D297353CC}">
              <c16:uniqueId val="{00000007-BAE1-4780-8A60-B24DC0917839}"/>
            </c:ext>
          </c:extLst>
        </c:ser>
        <c:ser>
          <c:idx val="8"/>
          <c:order val="8"/>
          <c:tx>
            <c:strRef>
              <c:f>'8.9'!$K$18</c:f>
              <c:strCache>
                <c:ptCount val="1"/>
                <c:pt idx="0">
                  <c:v>Koks</c:v>
                </c:pt>
              </c:strCache>
            </c:strRef>
          </c:tx>
          <c:invertIfNegative val="0"/>
          <c:cat>
            <c:strRef>
              <c:f>'8.9'!$L$9:$N$9</c:f>
              <c:strCache>
                <c:ptCount val="3"/>
                <c:pt idx="0">
                  <c:v>Červenec</c:v>
                </c:pt>
                <c:pt idx="1">
                  <c:v>Srpen</c:v>
                </c:pt>
                <c:pt idx="2">
                  <c:v>Září</c:v>
                </c:pt>
              </c:strCache>
            </c:strRef>
          </c:cat>
          <c:val>
            <c:numRef>
              <c:f>'8.9'!$L$18:$N$18</c:f>
              <c:numCache>
                <c:formatCode>#\ ##0.0</c:formatCode>
                <c:ptCount val="3"/>
                <c:pt idx="0">
                  <c:v>0</c:v>
                </c:pt>
                <c:pt idx="1">
                  <c:v>0</c:v>
                </c:pt>
                <c:pt idx="2">
                  <c:v>0</c:v>
                </c:pt>
              </c:numCache>
            </c:numRef>
          </c:val>
          <c:extLst>
            <c:ext xmlns:c16="http://schemas.microsoft.com/office/drawing/2014/chart" uri="{C3380CC4-5D6E-409C-BE32-E72D297353CC}">
              <c16:uniqueId val="{00000008-BAE1-4780-8A60-B24DC0917839}"/>
            </c:ext>
          </c:extLst>
        </c:ser>
        <c:ser>
          <c:idx val="9"/>
          <c:order val="9"/>
          <c:tx>
            <c:strRef>
              <c:f>'8.9'!$K$19</c:f>
              <c:strCache>
                <c:ptCount val="1"/>
                <c:pt idx="0">
                  <c:v>Odpadní teplo</c:v>
                </c:pt>
              </c:strCache>
            </c:strRef>
          </c:tx>
          <c:invertIfNegative val="0"/>
          <c:cat>
            <c:strRef>
              <c:f>'8.9'!$L$9:$N$9</c:f>
              <c:strCache>
                <c:ptCount val="3"/>
                <c:pt idx="0">
                  <c:v>Červenec</c:v>
                </c:pt>
                <c:pt idx="1">
                  <c:v>Srpen</c:v>
                </c:pt>
                <c:pt idx="2">
                  <c:v>Září</c:v>
                </c:pt>
              </c:strCache>
            </c:strRef>
          </c:cat>
          <c:val>
            <c:numRef>
              <c:f>'8.9'!$L$19:$N$19</c:f>
              <c:numCache>
                <c:formatCode>#\ ##0.0</c:formatCode>
                <c:ptCount val="3"/>
                <c:pt idx="0">
                  <c:v>0</c:v>
                </c:pt>
                <c:pt idx="1">
                  <c:v>0</c:v>
                </c:pt>
                <c:pt idx="2">
                  <c:v>0</c:v>
                </c:pt>
              </c:numCache>
            </c:numRef>
          </c:val>
          <c:extLst>
            <c:ext xmlns:c16="http://schemas.microsoft.com/office/drawing/2014/chart" uri="{C3380CC4-5D6E-409C-BE32-E72D297353CC}">
              <c16:uniqueId val="{00000009-BAE1-4780-8A60-B24DC0917839}"/>
            </c:ext>
          </c:extLst>
        </c:ser>
        <c:ser>
          <c:idx val="10"/>
          <c:order val="10"/>
          <c:tx>
            <c:strRef>
              <c:f>'8.9'!$K$20</c:f>
              <c:strCache>
                <c:ptCount val="1"/>
                <c:pt idx="0">
                  <c:v>Ostatní kapalná paliva</c:v>
                </c:pt>
              </c:strCache>
            </c:strRef>
          </c:tx>
          <c:invertIfNegative val="0"/>
          <c:cat>
            <c:strRef>
              <c:f>'8.9'!$L$9:$N$9</c:f>
              <c:strCache>
                <c:ptCount val="3"/>
                <c:pt idx="0">
                  <c:v>Červenec</c:v>
                </c:pt>
                <c:pt idx="1">
                  <c:v>Srpen</c:v>
                </c:pt>
                <c:pt idx="2">
                  <c:v>Září</c:v>
                </c:pt>
              </c:strCache>
            </c:strRef>
          </c:cat>
          <c:val>
            <c:numRef>
              <c:f>'8.9'!$L$20:$N$20</c:f>
              <c:numCache>
                <c:formatCode>#\ ##0.0</c:formatCode>
                <c:ptCount val="3"/>
                <c:pt idx="0">
                  <c:v>0</c:v>
                </c:pt>
                <c:pt idx="1">
                  <c:v>0</c:v>
                </c:pt>
                <c:pt idx="2">
                  <c:v>0</c:v>
                </c:pt>
              </c:numCache>
            </c:numRef>
          </c:val>
          <c:extLst>
            <c:ext xmlns:c16="http://schemas.microsoft.com/office/drawing/2014/chart" uri="{C3380CC4-5D6E-409C-BE32-E72D297353CC}">
              <c16:uniqueId val="{0000000A-BAE1-4780-8A60-B24DC0917839}"/>
            </c:ext>
          </c:extLst>
        </c:ser>
        <c:ser>
          <c:idx val="11"/>
          <c:order val="11"/>
          <c:tx>
            <c:strRef>
              <c:f>'8.9'!$K$21</c:f>
              <c:strCache>
                <c:ptCount val="1"/>
                <c:pt idx="0">
                  <c:v>Ostatní pevná paliva</c:v>
                </c:pt>
              </c:strCache>
            </c:strRef>
          </c:tx>
          <c:invertIfNegative val="0"/>
          <c:cat>
            <c:strRef>
              <c:f>'8.9'!$L$9:$N$9</c:f>
              <c:strCache>
                <c:ptCount val="3"/>
                <c:pt idx="0">
                  <c:v>Červenec</c:v>
                </c:pt>
                <c:pt idx="1">
                  <c:v>Srpen</c:v>
                </c:pt>
                <c:pt idx="2">
                  <c:v>Září</c:v>
                </c:pt>
              </c:strCache>
            </c:strRef>
          </c:cat>
          <c:val>
            <c:numRef>
              <c:f>'8.9'!$L$21:$N$21</c:f>
              <c:numCache>
                <c:formatCode>#\ ##0.0</c:formatCode>
                <c:ptCount val="3"/>
                <c:pt idx="0">
                  <c:v>0</c:v>
                </c:pt>
                <c:pt idx="1">
                  <c:v>0</c:v>
                </c:pt>
                <c:pt idx="2">
                  <c:v>0</c:v>
                </c:pt>
              </c:numCache>
            </c:numRef>
          </c:val>
          <c:extLst>
            <c:ext xmlns:c16="http://schemas.microsoft.com/office/drawing/2014/chart" uri="{C3380CC4-5D6E-409C-BE32-E72D297353CC}">
              <c16:uniqueId val="{0000000B-BAE1-4780-8A60-B24DC0917839}"/>
            </c:ext>
          </c:extLst>
        </c:ser>
        <c:ser>
          <c:idx val="12"/>
          <c:order val="12"/>
          <c:tx>
            <c:strRef>
              <c:f>'8.9'!$K$22</c:f>
              <c:strCache>
                <c:ptCount val="1"/>
                <c:pt idx="0">
                  <c:v>Ostatní plyny</c:v>
                </c:pt>
              </c:strCache>
            </c:strRef>
          </c:tx>
          <c:invertIfNegative val="0"/>
          <c:cat>
            <c:strRef>
              <c:f>'8.9'!$L$9:$N$9</c:f>
              <c:strCache>
                <c:ptCount val="3"/>
                <c:pt idx="0">
                  <c:v>Červenec</c:v>
                </c:pt>
                <c:pt idx="1">
                  <c:v>Srpen</c:v>
                </c:pt>
                <c:pt idx="2">
                  <c:v>Září</c:v>
                </c:pt>
              </c:strCache>
            </c:strRef>
          </c:cat>
          <c:val>
            <c:numRef>
              <c:f>'8.9'!$L$22:$N$22</c:f>
              <c:numCache>
                <c:formatCode>#\ ##0.0</c:formatCode>
                <c:ptCount val="3"/>
                <c:pt idx="0">
                  <c:v>0</c:v>
                </c:pt>
                <c:pt idx="1">
                  <c:v>0</c:v>
                </c:pt>
                <c:pt idx="2">
                  <c:v>0</c:v>
                </c:pt>
              </c:numCache>
            </c:numRef>
          </c:val>
          <c:extLst>
            <c:ext xmlns:c16="http://schemas.microsoft.com/office/drawing/2014/chart" uri="{C3380CC4-5D6E-409C-BE32-E72D297353CC}">
              <c16:uniqueId val="{0000000C-BAE1-4780-8A60-B24DC0917839}"/>
            </c:ext>
          </c:extLst>
        </c:ser>
        <c:ser>
          <c:idx val="13"/>
          <c:order val="13"/>
          <c:tx>
            <c:strRef>
              <c:f>'8.9'!$K$23</c:f>
              <c:strCache>
                <c:ptCount val="1"/>
                <c:pt idx="0">
                  <c:v>Ostatní</c:v>
                </c:pt>
              </c:strCache>
            </c:strRef>
          </c:tx>
          <c:invertIfNegative val="0"/>
          <c:cat>
            <c:strRef>
              <c:f>'8.9'!$L$9:$N$9</c:f>
              <c:strCache>
                <c:ptCount val="3"/>
                <c:pt idx="0">
                  <c:v>Červenec</c:v>
                </c:pt>
                <c:pt idx="1">
                  <c:v>Srpen</c:v>
                </c:pt>
                <c:pt idx="2">
                  <c:v>Září</c:v>
                </c:pt>
              </c:strCache>
            </c:strRef>
          </c:cat>
          <c:val>
            <c:numRef>
              <c:f>'8.9'!$L$23:$N$23</c:f>
              <c:numCache>
                <c:formatCode>#\ ##0.0</c:formatCode>
                <c:ptCount val="3"/>
                <c:pt idx="0">
                  <c:v>0</c:v>
                </c:pt>
                <c:pt idx="1">
                  <c:v>0</c:v>
                </c:pt>
                <c:pt idx="2">
                  <c:v>0</c:v>
                </c:pt>
              </c:numCache>
            </c:numRef>
          </c:val>
          <c:extLst>
            <c:ext xmlns:c16="http://schemas.microsoft.com/office/drawing/2014/chart" uri="{C3380CC4-5D6E-409C-BE32-E72D297353CC}">
              <c16:uniqueId val="{0000000D-BAE1-4780-8A60-B24DC0917839}"/>
            </c:ext>
          </c:extLst>
        </c:ser>
        <c:ser>
          <c:idx val="14"/>
          <c:order val="14"/>
          <c:tx>
            <c:strRef>
              <c:f>'8.9'!$K$24</c:f>
              <c:strCache>
                <c:ptCount val="1"/>
                <c:pt idx="0">
                  <c:v>Topné oleje</c:v>
                </c:pt>
              </c:strCache>
            </c:strRef>
          </c:tx>
          <c:invertIfNegative val="0"/>
          <c:cat>
            <c:strRef>
              <c:f>'8.9'!$L$9:$N$9</c:f>
              <c:strCache>
                <c:ptCount val="3"/>
                <c:pt idx="0">
                  <c:v>Červenec</c:v>
                </c:pt>
                <c:pt idx="1">
                  <c:v>Srpen</c:v>
                </c:pt>
                <c:pt idx="2">
                  <c:v>Září</c:v>
                </c:pt>
              </c:strCache>
            </c:strRef>
          </c:cat>
          <c:val>
            <c:numRef>
              <c:f>'8.9'!$L$24:$N$24</c:f>
              <c:numCache>
                <c:formatCode>#\ ##0.0</c:formatCode>
                <c:ptCount val="3"/>
                <c:pt idx="0">
                  <c:v>14724.170999999998</c:v>
                </c:pt>
                <c:pt idx="1">
                  <c:v>1848.8789999999999</c:v>
                </c:pt>
                <c:pt idx="2">
                  <c:v>695.62</c:v>
                </c:pt>
              </c:numCache>
            </c:numRef>
          </c:val>
          <c:extLst>
            <c:ext xmlns:c16="http://schemas.microsoft.com/office/drawing/2014/chart" uri="{C3380CC4-5D6E-409C-BE32-E72D297353CC}">
              <c16:uniqueId val="{0000000E-BAE1-4780-8A60-B24DC0917839}"/>
            </c:ext>
          </c:extLst>
        </c:ser>
        <c:ser>
          <c:idx val="15"/>
          <c:order val="15"/>
          <c:tx>
            <c:strRef>
              <c:f>'8.9'!$K$25</c:f>
              <c:strCache>
                <c:ptCount val="1"/>
                <c:pt idx="0">
                  <c:v>Zemní plyn</c:v>
                </c:pt>
              </c:strCache>
            </c:strRef>
          </c:tx>
          <c:spPr>
            <a:solidFill>
              <a:srgbClr val="EBE600"/>
            </a:solidFill>
          </c:spPr>
          <c:invertIfNegative val="0"/>
          <c:cat>
            <c:strRef>
              <c:f>'8.9'!$L$9:$N$9</c:f>
              <c:strCache>
                <c:ptCount val="3"/>
                <c:pt idx="0">
                  <c:v>Červenec</c:v>
                </c:pt>
                <c:pt idx="1">
                  <c:v>Srpen</c:v>
                </c:pt>
                <c:pt idx="2">
                  <c:v>Září</c:v>
                </c:pt>
              </c:strCache>
            </c:strRef>
          </c:cat>
          <c:val>
            <c:numRef>
              <c:f>'8.9'!$L$25:$N$25</c:f>
              <c:numCache>
                <c:formatCode>#\ ##0.0</c:formatCode>
                <c:ptCount val="3"/>
                <c:pt idx="0">
                  <c:v>34834.214000000007</c:v>
                </c:pt>
                <c:pt idx="1">
                  <c:v>36131.506000000001</c:v>
                </c:pt>
                <c:pt idx="2">
                  <c:v>50523.221999999994</c:v>
                </c:pt>
              </c:numCache>
            </c:numRef>
          </c:val>
          <c:extLst>
            <c:ext xmlns:c16="http://schemas.microsoft.com/office/drawing/2014/chart" uri="{C3380CC4-5D6E-409C-BE32-E72D297353CC}">
              <c16:uniqueId val="{0000000F-BAE1-4780-8A60-B24DC0917839}"/>
            </c:ext>
          </c:extLst>
        </c:ser>
        <c:dLbls>
          <c:showLegendKey val="0"/>
          <c:showVal val="0"/>
          <c:showCatName val="0"/>
          <c:showSerName val="0"/>
          <c:showPercent val="0"/>
          <c:showBubbleSize val="0"/>
        </c:dLbls>
        <c:gapWidth val="150"/>
        <c:overlap val="100"/>
        <c:axId val="161356416"/>
        <c:axId val="161358208"/>
      </c:barChart>
      <c:catAx>
        <c:axId val="161356416"/>
        <c:scaling>
          <c:orientation val="minMax"/>
        </c:scaling>
        <c:delete val="0"/>
        <c:axPos val="b"/>
        <c:numFmt formatCode="General" sourceLinked="1"/>
        <c:majorTickMark val="none"/>
        <c:minorTickMark val="none"/>
        <c:tickLblPos val="nextTo"/>
        <c:txPr>
          <a:bodyPr/>
          <a:lstStyle/>
          <a:p>
            <a:pPr>
              <a:defRPr sz="900"/>
            </a:pPr>
            <a:endParaRPr lang="cs-CZ"/>
          </a:p>
        </c:txPr>
        <c:crossAx val="161358208"/>
        <c:crosses val="autoZero"/>
        <c:auto val="1"/>
        <c:lblAlgn val="ctr"/>
        <c:lblOffset val="100"/>
        <c:noMultiLvlLbl val="0"/>
      </c:catAx>
      <c:valAx>
        <c:axId val="1613582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13564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CD27-46DD-9E0F-EEA2C600ED16}"/>
              </c:ext>
            </c:extLst>
          </c:dPt>
          <c:dPt>
            <c:idx val="1"/>
            <c:bubble3D val="0"/>
            <c:spPr>
              <a:solidFill>
                <a:srgbClr val="EEECE1">
                  <a:lumMod val="50000"/>
                </a:srgbClr>
              </a:solidFill>
            </c:spPr>
            <c:extLst>
              <c:ext xmlns:c16="http://schemas.microsoft.com/office/drawing/2014/chart" uri="{C3380CC4-5D6E-409C-BE32-E72D297353CC}">
                <c16:uniqueId val="{00000003-CD27-46DD-9E0F-EEA2C600ED16}"/>
              </c:ext>
            </c:extLst>
          </c:dPt>
          <c:dPt>
            <c:idx val="2"/>
            <c:bubble3D val="0"/>
            <c:spPr>
              <a:solidFill>
                <a:sysClr val="windowText" lastClr="000000"/>
              </a:solidFill>
            </c:spPr>
            <c:extLst>
              <c:ext xmlns:c16="http://schemas.microsoft.com/office/drawing/2014/chart" uri="{C3380CC4-5D6E-409C-BE32-E72D297353CC}">
                <c16:uniqueId val="{00000005-CD27-46DD-9E0F-EEA2C600ED16}"/>
              </c:ext>
            </c:extLst>
          </c:dPt>
          <c:dPt>
            <c:idx val="5"/>
            <c:bubble3D val="0"/>
            <c:extLst>
              <c:ext xmlns:c16="http://schemas.microsoft.com/office/drawing/2014/chart" uri="{C3380CC4-5D6E-409C-BE32-E72D297353CC}">
                <c16:uniqueId val="{00000006-CD27-46DD-9E0F-EEA2C600ED16}"/>
              </c:ext>
            </c:extLst>
          </c:dPt>
          <c:dPt>
            <c:idx val="6"/>
            <c:bubble3D val="0"/>
            <c:spPr>
              <a:solidFill>
                <a:srgbClr val="6E4932"/>
              </a:solidFill>
            </c:spPr>
            <c:extLst>
              <c:ext xmlns:c16="http://schemas.microsoft.com/office/drawing/2014/chart" uri="{C3380CC4-5D6E-409C-BE32-E72D297353CC}">
                <c16:uniqueId val="{00000008-CD27-46DD-9E0F-EEA2C600ED16}"/>
              </c:ext>
            </c:extLst>
          </c:dPt>
          <c:dPt>
            <c:idx val="7"/>
            <c:bubble3D val="0"/>
            <c:extLst>
              <c:ext xmlns:c16="http://schemas.microsoft.com/office/drawing/2014/chart" uri="{C3380CC4-5D6E-409C-BE32-E72D297353CC}">
                <c16:uniqueId val="{00000009-CD27-46DD-9E0F-EEA2C600ED16}"/>
              </c:ext>
            </c:extLst>
          </c:dPt>
          <c:dPt>
            <c:idx val="15"/>
            <c:bubble3D val="0"/>
            <c:spPr>
              <a:solidFill>
                <a:srgbClr val="EBE600"/>
              </a:solidFill>
            </c:spPr>
            <c:extLst>
              <c:ext xmlns:c16="http://schemas.microsoft.com/office/drawing/2014/chart" uri="{C3380CC4-5D6E-409C-BE32-E72D297353CC}">
                <c16:uniqueId val="{0000000B-CD27-46DD-9E0F-EEA2C600ED16}"/>
              </c:ext>
            </c:extLst>
          </c:dPt>
          <c:cat>
            <c:numRef>
              <c:f>'8.9'!$O$10:$O$25</c:f>
              <c:numCache>
                <c:formatCode>0.0%</c:formatCode>
                <c:ptCount val="16"/>
              </c:numCache>
            </c:numRef>
          </c:cat>
          <c:val>
            <c:numRef>
              <c:f>'8.9'!$J$10:$J$25</c:f>
              <c:numCache>
                <c:formatCode>0.0</c:formatCode>
                <c:ptCount val="16"/>
              </c:numCache>
            </c:numRef>
          </c:val>
          <c:extLst>
            <c:ext xmlns:c16="http://schemas.microsoft.com/office/drawing/2014/chart" uri="{C3380CC4-5D6E-409C-BE32-E72D297353CC}">
              <c16:uniqueId val="{0000000C-CD27-46DD-9E0F-EEA2C600ED16}"/>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(TJ)</a:t>
            </a:r>
          </a:p>
        </c:rich>
      </c:tx>
      <c:overlay val="0"/>
    </c:title>
    <c:autoTitleDeleted val="0"/>
    <c:plotArea>
      <c:layout/>
      <c:barChart>
        <c:barDir val="col"/>
        <c:grouping val="stacked"/>
        <c:varyColors val="0"/>
        <c:ser>
          <c:idx val="0"/>
          <c:order val="0"/>
          <c:tx>
            <c:strRef>
              <c:f>'4.2'!$A$7</c:f>
              <c:strCache>
                <c:ptCount val="1"/>
                <c:pt idx="0">
                  <c:v>Hlavní město Praha</c:v>
                </c:pt>
              </c:strCache>
            </c:strRef>
          </c:tx>
          <c:invertIfNegative val="0"/>
          <c:val>
            <c:numRef>
              <c:f>'4.2'!$B$7:$M$7</c:f>
              <c:numCache>
                <c:formatCode>#\ ##0.0</c:formatCode>
                <c:ptCount val="12"/>
                <c:pt idx="0">
                  <c:v>798.06623899999988</c:v>
                </c:pt>
                <c:pt idx="1">
                  <c:v>788.71839900000009</c:v>
                </c:pt>
                <c:pt idx="2">
                  <c:v>630.84804700000029</c:v>
                </c:pt>
                <c:pt idx="3">
                  <c:v>507.29259299999995</c:v>
                </c:pt>
                <c:pt idx="4">
                  <c:v>362.06566200000003</c:v>
                </c:pt>
                <c:pt idx="5">
                  <c:v>213.57028000000003</c:v>
                </c:pt>
                <c:pt idx="6">
                  <c:v>274.60573099999999</c:v>
                </c:pt>
                <c:pt idx="7">
                  <c:v>224.674453</c:v>
                </c:pt>
                <c:pt idx="8">
                  <c:v>243.560067</c:v>
                </c:pt>
                <c:pt idx="9">
                  <c:v>0</c:v>
                </c:pt>
                <c:pt idx="10">
                  <c:v>0</c:v>
                </c:pt>
                <c:pt idx="11">
                  <c:v>0</c:v>
                </c:pt>
              </c:numCache>
            </c:numRef>
          </c:val>
          <c:extLst>
            <c:ext xmlns:c16="http://schemas.microsoft.com/office/drawing/2014/chart" uri="{C3380CC4-5D6E-409C-BE32-E72D297353CC}">
              <c16:uniqueId val="{00000000-00A9-44A8-8B9B-1782D7073DF8}"/>
            </c:ext>
          </c:extLst>
        </c:ser>
        <c:ser>
          <c:idx val="1"/>
          <c:order val="1"/>
          <c:tx>
            <c:strRef>
              <c:f>'4.2'!$A$8</c:f>
              <c:strCache>
                <c:ptCount val="1"/>
                <c:pt idx="0">
                  <c:v>Jihočeský kraj</c:v>
                </c:pt>
              </c:strCache>
            </c:strRef>
          </c:tx>
          <c:invertIfNegative val="0"/>
          <c:val>
            <c:numRef>
              <c:f>'4.2'!$B$8:$M$8</c:f>
              <c:numCache>
                <c:formatCode>#\ ##0.0</c:formatCode>
                <c:ptCount val="12"/>
                <c:pt idx="0">
                  <c:v>1010.90724</c:v>
                </c:pt>
                <c:pt idx="1">
                  <c:v>869.57538700000009</c:v>
                </c:pt>
                <c:pt idx="2">
                  <c:v>862.36632299999974</c:v>
                </c:pt>
                <c:pt idx="3">
                  <c:v>659.54755300000033</c:v>
                </c:pt>
                <c:pt idx="4">
                  <c:v>530.19271400000002</c:v>
                </c:pt>
                <c:pt idx="5">
                  <c:v>331.97872299999989</c:v>
                </c:pt>
                <c:pt idx="6">
                  <c:v>305.7337280000001</c:v>
                </c:pt>
                <c:pt idx="7">
                  <c:v>325.93976400000003</c:v>
                </c:pt>
                <c:pt idx="8">
                  <c:v>371.49207499999989</c:v>
                </c:pt>
                <c:pt idx="9">
                  <c:v>0</c:v>
                </c:pt>
                <c:pt idx="10">
                  <c:v>0</c:v>
                </c:pt>
                <c:pt idx="11">
                  <c:v>0</c:v>
                </c:pt>
              </c:numCache>
            </c:numRef>
          </c:val>
          <c:extLst>
            <c:ext xmlns:c16="http://schemas.microsoft.com/office/drawing/2014/chart" uri="{C3380CC4-5D6E-409C-BE32-E72D297353CC}">
              <c16:uniqueId val="{00000001-00A9-44A8-8B9B-1782D7073DF8}"/>
            </c:ext>
          </c:extLst>
        </c:ser>
        <c:ser>
          <c:idx val="2"/>
          <c:order val="2"/>
          <c:tx>
            <c:strRef>
              <c:f>'4.2'!$A$9</c:f>
              <c:strCache>
                <c:ptCount val="1"/>
                <c:pt idx="0">
                  <c:v>Jihomoravský kraj</c:v>
                </c:pt>
              </c:strCache>
            </c:strRef>
          </c:tx>
          <c:invertIfNegative val="0"/>
          <c:val>
            <c:numRef>
              <c:f>'4.2'!$B$9:$M$9</c:f>
              <c:numCache>
                <c:formatCode>#\ ##0.0</c:formatCode>
                <c:ptCount val="12"/>
                <c:pt idx="0">
                  <c:v>1102.4363860000001</c:v>
                </c:pt>
                <c:pt idx="1">
                  <c:v>1003.3663579999999</c:v>
                </c:pt>
                <c:pt idx="2">
                  <c:v>901.39523199999985</c:v>
                </c:pt>
                <c:pt idx="3">
                  <c:v>702.13022999999953</c:v>
                </c:pt>
                <c:pt idx="4">
                  <c:v>487.99902900000006</c:v>
                </c:pt>
                <c:pt idx="5">
                  <c:v>292.86343099999988</c:v>
                </c:pt>
                <c:pt idx="6">
                  <c:v>267.35510699999998</c:v>
                </c:pt>
                <c:pt idx="7">
                  <c:v>280.03586000000001</c:v>
                </c:pt>
                <c:pt idx="8">
                  <c:v>334.86245000000002</c:v>
                </c:pt>
                <c:pt idx="9">
                  <c:v>0</c:v>
                </c:pt>
                <c:pt idx="10">
                  <c:v>0</c:v>
                </c:pt>
                <c:pt idx="11">
                  <c:v>0</c:v>
                </c:pt>
              </c:numCache>
            </c:numRef>
          </c:val>
          <c:extLst>
            <c:ext xmlns:c16="http://schemas.microsoft.com/office/drawing/2014/chart" uri="{C3380CC4-5D6E-409C-BE32-E72D297353CC}">
              <c16:uniqueId val="{00000002-00A9-44A8-8B9B-1782D7073DF8}"/>
            </c:ext>
          </c:extLst>
        </c:ser>
        <c:ser>
          <c:idx val="3"/>
          <c:order val="3"/>
          <c:tx>
            <c:strRef>
              <c:f>'4.2'!$A$10</c:f>
              <c:strCache>
                <c:ptCount val="1"/>
                <c:pt idx="0">
                  <c:v>Karlovarský kraj</c:v>
                </c:pt>
              </c:strCache>
            </c:strRef>
          </c:tx>
          <c:invertIfNegative val="0"/>
          <c:val>
            <c:numRef>
              <c:f>'4.2'!$B$10:$M$10</c:f>
              <c:numCache>
                <c:formatCode>#\ ##0.0</c:formatCode>
                <c:ptCount val="12"/>
                <c:pt idx="0">
                  <c:v>930.15145300000006</c:v>
                </c:pt>
                <c:pt idx="1">
                  <c:v>883.41019000000006</c:v>
                </c:pt>
                <c:pt idx="2">
                  <c:v>842.92196899999988</c:v>
                </c:pt>
                <c:pt idx="3">
                  <c:v>713.49588699999993</c:v>
                </c:pt>
                <c:pt idx="4">
                  <c:v>600.41204900000037</c:v>
                </c:pt>
                <c:pt idx="5">
                  <c:v>416.85359400000004</c:v>
                </c:pt>
                <c:pt idx="6">
                  <c:v>415.13697499999995</c:v>
                </c:pt>
                <c:pt idx="7">
                  <c:v>444.88977099999994</c:v>
                </c:pt>
                <c:pt idx="8">
                  <c:v>512.79446300000006</c:v>
                </c:pt>
                <c:pt idx="9">
                  <c:v>0</c:v>
                </c:pt>
                <c:pt idx="10">
                  <c:v>0</c:v>
                </c:pt>
                <c:pt idx="11">
                  <c:v>0</c:v>
                </c:pt>
              </c:numCache>
            </c:numRef>
          </c:val>
          <c:extLst>
            <c:ext xmlns:c16="http://schemas.microsoft.com/office/drawing/2014/chart" uri="{C3380CC4-5D6E-409C-BE32-E72D297353CC}">
              <c16:uniqueId val="{00000003-00A9-44A8-8B9B-1782D7073DF8}"/>
            </c:ext>
          </c:extLst>
        </c:ser>
        <c:ser>
          <c:idx val="4"/>
          <c:order val="4"/>
          <c:tx>
            <c:strRef>
              <c:f>'4.2'!$A$11</c:f>
              <c:strCache>
                <c:ptCount val="1"/>
                <c:pt idx="0">
                  <c:v>Kraj Vysočina</c:v>
                </c:pt>
              </c:strCache>
            </c:strRef>
          </c:tx>
          <c:invertIfNegative val="0"/>
          <c:val>
            <c:numRef>
              <c:f>'4.2'!$B$11:$M$11</c:f>
              <c:numCache>
                <c:formatCode>#\ ##0.0</c:formatCode>
                <c:ptCount val="12"/>
                <c:pt idx="0">
                  <c:v>501.82435199999998</c:v>
                </c:pt>
                <c:pt idx="1">
                  <c:v>444.58351700000009</c:v>
                </c:pt>
                <c:pt idx="2">
                  <c:v>421.18101199999995</c:v>
                </c:pt>
                <c:pt idx="3">
                  <c:v>352.89540199999999</c:v>
                </c:pt>
                <c:pt idx="4">
                  <c:v>273.68879700000002</c:v>
                </c:pt>
                <c:pt idx="5">
                  <c:v>182.98947000000004</c:v>
                </c:pt>
                <c:pt idx="6">
                  <c:v>170.24473700000004</c:v>
                </c:pt>
                <c:pt idx="7">
                  <c:v>177.65262800000002</c:v>
                </c:pt>
                <c:pt idx="8">
                  <c:v>163.63216299999996</c:v>
                </c:pt>
                <c:pt idx="9">
                  <c:v>0</c:v>
                </c:pt>
                <c:pt idx="10">
                  <c:v>0</c:v>
                </c:pt>
                <c:pt idx="11">
                  <c:v>0</c:v>
                </c:pt>
              </c:numCache>
            </c:numRef>
          </c:val>
          <c:extLst>
            <c:ext xmlns:c16="http://schemas.microsoft.com/office/drawing/2014/chart" uri="{C3380CC4-5D6E-409C-BE32-E72D297353CC}">
              <c16:uniqueId val="{00000004-00A9-44A8-8B9B-1782D7073DF8}"/>
            </c:ext>
          </c:extLst>
        </c:ser>
        <c:ser>
          <c:idx val="5"/>
          <c:order val="5"/>
          <c:tx>
            <c:strRef>
              <c:f>'4.2'!$A$12</c:f>
              <c:strCache>
                <c:ptCount val="1"/>
                <c:pt idx="0">
                  <c:v>Královéhradecký kraj</c:v>
                </c:pt>
              </c:strCache>
            </c:strRef>
          </c:tx>
          <c:invertIfNegative val="0"/>
          <c:val>
            <c:numRef>
              <c:f>'4.2'!$B$12:$M$12</c:f>
              <c:numCache>
                <c:formatCode>#\ ##0.0</c:formatCode>
                <c:ptCount val="12"/>
                <c:pt idx="0">
                  <c:v>601.01063000000033</c:v>
                </c:pt>
                <c:pt idx="1">
                  <c:v>500.68779399999971</c:v>
                </c:pt>
                <c:pt idx="2">
                  <c:v>470.78855599999991</c:v>
                </c:pt>
                <c:pt idx="3">
                  <c:v>378.18019599999985</c:v>
                </c:pt>
                <c:pt idx="4">
                  <c:v>296.30871200000007</c:v>
                </c:pt>
                <c:pt idx="5">
                  <c:v>197.46954000000002</c:v>
                </c:pt>
                <c:pt idx="6">
                  <c:v>172.717434</c:v>
                </c:pt>
                <c:pt idx="7">
                  <c:v>179.20067499999996</c:v>
                </c:pt>
                <c:pt idx="8">
                  <c:v>289.92394100000001</c:v>
                </c:pt>
                <c:pt idx="9">
                  <c:v>0</c:v>
                </c:pt>
                <c:pt idx="10">
                  <c:v>0</c:v>
                </c:pt>
                <c:pt idx="11">
                  <c:v>0</c:v>
                </c:pt>
              </c:numCache>
            </c:numRef>
          </c:val>
          <c:extLst>
            <c:ext xmlns:c16="http://schemas.microsoft.com/office/drawing/2014/chart" uri="{C3380CC4-5D6E-409C-BE32-E72D297353CC}">
              <c16:uniqueId val="{00000005-00A9-44A8-8B9B-1782D7073DF8}"/>
            </c:ext>
          </c:extLst>
        </c:ser>
        <c:ser>
          <c:idx val="6"/>
          <c:order val="6"/>
          <c:tx>
            <c:strRef>
              <c:f>'4.2'!$A$13</c:f>
              <c:strCache>
                <c:ptCount val="1"/>
                <c:pt idx="0">
                  <c:v>Liberecký kraj</c:v>
                </c:pt>
              </c:strCache>
            </c:strRef>
          </c:tx>
          <c:invertIfNegative val="0"/>
          <c:val>
            <c:numRef>
              <c:f>'4.2'!$B$13:$M$13</c:f>
              <c:numCache>
                <c:formatCode>#\ ##0.0</c:formatCode>
                <c:ptCount val="12"/>
                <c:pt idx="0">
                  <c:v>354.44198500000005</c:v>
                </c:pt>
                <c:pt idx="1">
                  <c:v>313.94593200000003</c:v>
                </c:pt>
                <c:pt idx="2">
                  <c:v>285.633014</c:v>
                </c:pt>
                <c:pt idx="3">
                  <c:v>244.38872400000005</c:v>
                </c:pt>
                <c:pt idx="4">
                  <c:v>170.91216400000002</c:v>
                </c:pt>
                <c:pt idx="5">
                  <c:v>107.73312799999999</c:v>
                </c:pt>
                <c:pt idx="6">
                  <c:v>97.931959999999989</c:v>
                </c:pt>
                <c:pt idx="7">
                  <c:v>99.623773000000014</c:v>
                </c:pt>
                <c:pt idx="8">
                  <c:v>128.18564499999997</c:v>
                </c:pt>
                <c:pt idx="9">
                  <c:v>0</c:v>
                </c:pt>
                <c:pt idx="10">
                  <c:v>0</c:v>
                </c:pt>
                <c:pt idx="11">
                  <c:v>0</c:v>
                </c:pt>
              </c:numCache>
            </c:numRef>
          </c:val>
          <c:extLst>
            <c:ext xmlns:c16="http://schemas.microsoft.com/office/drawing/2014/chart" uri="{C3380CC4-5D6E-409C-BE32-E72D297353CC}">
              <c16:uniqueId val="{00000006-00A9-44A8-8B9B-1782D7073DF8}"/>
            </c:ext>
          </c:extLst>
        </c:ser>
        <c:ser>
          <c:idx val="7"/>
          <c:order val="7"/>
          <c:tx>
            <c:strRef>
              <c:f>'4.2'!$A$14</c:f>
              <c:strCache>
                <c:ptCount val="1"/>
                <c:pt idx="0">
                  <c:v>Moravskoslezský kraj</c:v>
                </c:pt>
              </c:strCache>
            </c:strRef>
          </c:tx>
          <c:invertIfNegative val="0"/>
          <c:val>
            <c:numRef>
              <c:f>'4.2'!$B$14:$M$14</c:f>
              <c:numCache>
                <c:formatCode>#\ ##0.0</c:formatCode>
                <c:ptCount val="12"/>
                <c:pt idx="0">
                  <c:v>3997.3833960000011</c:v>
                </c:pt>
                <c:pt idx="1">
                  <c:v>3526.6282609999998</c:v>
                </c:pt>
                <c:pt idx="2">
                  <c:v>3298.2223919999992</c:v>
                </c:pt>
                <c:pt idx="3">
                  <c:v>2833.8075490000001</c:v>
                </c:pt>
                <c:pt idx="4">
                  <c:v>2322.2063539999995</c:v>
                </c:pt>
                <c:pt idx="5">
                  <c:v>1763.2781739999994</c:v>
                </c:pt>
                <c:pt idx="6">
                  <c:v>1775.3563489999999</c:v>
                </c:pt>
                <c:pt idx="7">
                  <c:v>1780.9121650000004</c:v>
                </c:pt>
                <c:pt idx="8">
                  <c:v>1866.5453240000002</c:v>
                </c:pt>
                <c:pt idx="9">
                  <c:v>0</c:v>
                </c:pt>
                <c:pt idx="10">
                  <c:v>0</c:v>
                </c:pt>
                <c:pt idx="11">
                  <c:v>0</c:v>
                </c:pt>
              </c:numCache>
            </c:numRef>
          </c:val>
          <c:extLst>
            <c:ext xmlns:c16="http://schemas.microsoft.com/office/drawing/2014/chart" uri="{C3380CC4-5D6E-409C-BE32-E72D297353CC}">
              <c16:uniqueId val="{00000007-00A9-44A8-8B9B-1782D7073DF8}"/>
            </c:ext>
          </c:extLst>
        </c:ser>
        <c:ser>
          <c:idx val="8"/>
          <c:order val="8"/>
          <c:tx>
            <c:strRef>
              <c:f>'4.2'!$A$15</c:f>
              <c:strCache>
                <c:ptCount val="1"/>
                <c:pt idx="0">
                  <c:v>Olomoucký kraj</c:v>
                </c:pt>
              </c:strCache>
            </c:strRef>
          </c:tx>
          <c:invertIfNegative val="0"/>
          <c:val>
            <c:numRef>
              <c:f>'4.2'!$B$15:$M$15</c:f>
              <c:numCache>
                <c:formatCode>#\ ##0.0</c:formatCode>
                <c:ptCount val="12"/>
                <c:pt idx="0">
                  <c:v>888.14135400000021</c:v>
                </c:pt>
                <c:pt idx="1">
                  <c:v>748.70947499999966</c:v>
                </c:pt>
                <c:pt idx="2">
                  <c:v>687.01697199999956</c:v>
                </c:pt>
                <c:pt idx="3">
                  <c:v>551.47387700000036</c:v>
                </c:pt>
                <c:pt idx="4">
                  <c:v>420.00779000000006</c:v>
                </c:pt>
                <c:pt idx="5">
                  <c:v>306.40952299999992</c:v>
                </c:pt>
                <c:pt idx="6">
                  <c:v>291.12256400000001</c:v>
                </c:pt>
                <c:pt idx="7">
                  <c:v>298.66330100000005</c:v>
                </c:pt>
                <c:pt idx="8">
                  <c:v>381.6489680000002</c:v>
                </c:pt>
                <c:pt idx="9">
                  <c:v>0</c:v>
                </c:pt>
                <c:pt idx="10">
                  <c:v>0</c:v>
                </c:pt>
                <c:pt idx="11">
                  <c:v>0</c:v>
                </c:pt>
              </c:numCache>
            </c:numRef>
          </c:val>
          <c:extLst>
            <c:ext xmlns:c16="http://schemas.microsoft.com/office/drawing/2014/chart" uri="{C3380CC4-5D6E-409C-BE32-E72D297353CC}">
              <c16:uniqueId val="{00000008-00A9-44A8-8B9B-1782D7073DF8}"/>
            </c:ext>
          </c:extLst>
        </c:ser>
        <c:ser>
          <c:idx val="9"/>
          <c:order val="9"/>
          <c:tx>
            <c:strRef>
              <c:f>'4.2'!$A$16</c:f>
              <c:strCache>
                <c:ptCount val="1"/>
                <c:pt idx="0">
                  <c:v>Pardubický kraj</c:v>
                </c:pt>
              </c:strCache>
            </c:strRef>
          </c:tx>
          <c:invertIfNegative val="0"/>
          <c:val>
            <c:numRef>
              <c:f>'4.2'!$B$16:$M$16</c:f>
              <c:numCache>
                <c:formatCode>#\ ##0.0</c:formatCode>
                <c:ptCount val="12"/>
                <c:pt idx="0">
                  <c:v>956.90927299999998</c:v>
                </c:pt>
                <c:pt idx="1">
                  <c:v>878.18854099999999</c:v>
                </c:pt>
                <c:pt idx="2">
                  <c:v>819.49220200000013</c:v>
                </c:pt>
                <c:pt idx="3">
                  <c:v>649.15593800000011</c:v>
                </c:pt>
                <c:pt idx="4">
                  <c:v>462.18465399999985</c:v>
                </c:pt>
                <c:pt idx="5">
                  <c:v>260.84462099999996</c:v>
                </c:pt>
                <c:pt idx="6">
                  <c:v>243.39083500000004</c:v>
                </c:pt>
                <c:pt idx="7">
                  <c:v>220.34426199999999</c:v>
                </c:pt>
                <c:pt idx="8">
                  <c:v>291.13186699999989</c:v>
                </c:pt>
                <c:pt idx="9">
                  <c:v>0</c:v>
                </c:pt>
                <c:pt idx="10">
                  <c:v>0</c:v>
                </c:pt>
                <c:pt idx="11">
                  <c:v>0</c:v>
                </c:pt>
              </c:numCache>
            </c:numRef>
          </c:val>
          <c:extLst>
            <c:ext xmlns:c16="http://schemas.microsoft.com/office/drawing/2014/chart" uri="{C3380CC4-5D6E-409C-BE32-E72D297353CC}">
              <c16:uniqueId val="{00000009-00A9-44A8-8B9B-1782D7073DF8}"/>
            </c:ext>
          </c:extLst>
        </c:ser>
        <c:ser>
          <c:idx val="10"/>
          <c:order val="10"/>
          <c:tx>
            <c:strRef>
              <c:f>'4.2'!$A$17</c:f>
              <c:strCache>
                <c:ptCount val="1"/>
                <c:pt idx="0">
                  <c:v>Plzeňský kraj</c:v>
                </c:pt>
              </c:strCache>
            </c:strRef>
          </c:tx>
          <c:invertIfNegative val="0"/>
          <c:val>
            <c:numRef>
              <c:f>'4.2'!$B$17:$M$17</c:f>
              <c:numCache>
                <c:formatCode>#\ ##0.0</c:formatCode>
                <c:ptCount val="12"/>
                <c:pt idx="0">
                  <c:v>814.35561700000005</c:v>
                </c:pt>
                <c:pt idx="1">
                  <c:v>726.99310300000013</c:v>
                </c:pt>
                <c:pt idx="2">
                  <c:v>683.69138799999962</c:v>
                </c:pt>
                <c:pt idx="3">
                  <c:v>545.64449100000013</c:v>
                </c:pt>
                <c:pt idx="4">
                  <c:v>403.17040500000007</c:v>
                </c:pt>
                <c:pt idx="5">
                  <c:v>233.00966199999999</c:v>
                </c:pt>
                <c:pt idx="6">
                  <c:v>200.89453400000008</c:v>
                </c:pt>
                <c:pt idx="7">
                  <c:v>200.05865300000005</c:v>
                </c:pt>
                <c:pt idx="8">
                  <c:v>251.74462900000009</c:v>
                </c:pt>
                <c:pt idx="9">
                  <c:v>0</c:v>
                </c:pt>
                <c:pt idx="10">
                  <c:v>0</c:v>
                </c:pt>
                <c:pt idx="11">
                  <c:v>0</c:v>
                </c:pt>
              </c:numCache>
            </c:numRef>
          </c:val>
          <c:extLst>
            <c:ext xmlns:c16="http://schemas.microsoft.com/office/drawing/2014/chart" uri="{C3380CC4-5D6E-409C-BE32-E72D297353CC}">
              <c16:uniqueId val="{0000000A-00A9-44A8-8B9B-1782D7073DF8}"/>
            </c:ext>
          </c:extLst>
        </c:ser>
        <c:ser>
          <c:idx val="11"/>
          <c:order val="11"/>
          <c:tx>
            <c:strRef>
              <c:f>'4.2'!$A$18</c:f>
              <c:strCache>
                <c:ptCount val="1"/>
                <c:pt idx="0">
                  <c:v>Středočeský kraj</c:v>
                </c:pt>
              </c:strCache>
            </c:strRef>
          </c:tx>
          <c:invertIfNegative val="0"/>
          <c:val>
            <c:numRef>
              <c:f>'4.2'!$B$18:$M$18</c:f>
              <c:numCache>
                <c:formatCode>#\ ##0.0</c:formatCode>
                <c:ptCount val="12"/>
                <c:pt idx="0">
                  <c:v>3552.221351000002</c:v>
                </c:pt>
                <c:pt idx="1">
                  <c:v>3085.7068710000003</c:v>
                </c:pt>
                <c:pt idx="2">
                  <c:v>2968.4737689999997</c:v>
                </c:pt>
                <c:pt idx="3">
                  <c:v>2464.2344108743364</c:v>
                </c:pt>
                <c:pt idx="4">
                  <c:v>1963.230616000001</c:v>
                </c:pt>
                <c:pt idx="5">
                  <c:v>1238.4182470000001</c:v>
                </c:pt>
                <c:pt idx="6">
                  <c:v>1016.6304369999999</c:v>
                </c:pt>
                <c:pt idx="7">
                  <c:v>1236.0520400000005</c:v>
                </c:pt>
                <c:pt idx="8">
                  <c:v>1564.3308630000008</c:v>
                </c:pt>
                <c:pt idx="9">
                  <c:v>0</c:v>
                </c:pt>
                <c:pt idx="10">
                  <c:v>0</c:v>
                </c:pt>
                <c:pt idx="11">
                  <c:v>0</c:v>
                </c:pt>
              </c:numCache>
            </c:numRef>
          </c:val>
          <c:extLst>
            <c:ext xmlns:c16="http://schemas.microsoft.com/office/drawing/2014/chart" uri="{C3380CC4-5D6E-409C-BE32-E72D297353CC}">
              <c16:uniqueId val="{0000000B-00A9-44A8-8B9B-1782D7073DF8}"/>
            </c:ext>
          </c:extLst>
        </c:ser>
        <c:ser>
          <c:idx val="12"/>
          <c:order val="12"/>
          <c:tx>
            <c:strRef>
              <c:f>'4.2'!$A$19</c:f>
              <c:strCache>
                <c:ptCount val="1"/>
                <c:pt idx="0">
                  <c:v>Ústecký kraj</c:v>
                </c:pt>
              </c:strCache>
            </c:strRef>
          </c:tx>
          <c:invertIfNegative val="0"/>
          <c:val>
            <c:numRef>
              <c:f>'4.2'!$B$19:$M$19</c:f>
              <c:numCache>
                <c:formatCode>#\ ##0.0</c:formatCode>
                <c:ptCount val="12"/>
                <c:pt idx="0">
                  <c:v>3583.2832540000004</c:v>
                </c:pt>
                <c:pt idx="1">
                  <c:v>3435.2348919999981</c:v>
                </c:pt>
                <c:pt idx="2">
                  <c:v>3389.6466709999991</c:v>
                </c:pt>
                <c:pt idx="3">
                  <c:v>2908.6889239999996</c:v>
                </c:pt>
                <c:pt idx="4">
                  <c:v>2645.5903870000006</c:v>
                </c:pt>
                <c:pt idx="5">
                  <c:v>1971.1065029999997</c:v>
                </c:pt>
                <c:pt idx="6">
                  <c:v>1891.8400610000008</c:v>
                </c:pt>
                <c:pt idx="7">
                  <c:v>1997.4252930000002</c:v>
                </c:pt>
                <c:pt idx="8">
                  <c:v>2027.6570920000001</c:v>
                </c:pt>
                <c:pt idx="9">
                  <c:v>0</c:v>
                </c:pt>
                <c:pt idx="10">
                  <c:v>0</c:v>
                </c:pt>
                <c:pt idx="11">
                  <c:v>0</c:v>
                </c:pt>
              </c:numCache>
            </c:numRef>
          </c:val>
          <c:extLst>
            <c:ext xmlns:c16="http://schemas.microsoft.com/office/drawing/2014/chart" uri="{C3380CC4-5D6E-409C-BE32-E72D297353CC}">
              <c16:uniqueId val="{0000000C-00A9-44A8-8B9B-1782D7073DF8}"/>
            </c:ext>
          </c:extLst>
        </c:ser>
        <c:ser>
          <c:idx val="13"/>
          <c:order val="13"/>
          <c:tx>
            <c:strRef>
              <c:f>'4.2'!$A$20</c:f>
              <c:strCache>
                <c:ptCount val="1"/>
                <c:pt idx="0">
                  <c:v>Zlínský kraj</c:v>
                </c:pt>
              </c:strCache>
            </c:strRef>
          </c:tx>
          <c:invertIfNegative val="0"/>
          <c:val>
            <c:numRef>
              <c:f>'4.2'!$B$20:$M$20</c:f>
              <c:numCache>
                <c:formatCode>#\ ##0.0</c:formatCode>
                <c:ptCount val="12"/>
                <c:pt idx="0">
                  <c:v>932.38309300000014</c:v>
                </c:pt>
                <c:pt idx="1">
                  <c:v>872.72160700000029</c:v>
                </c:pt>
                <c:pt idx="2">
                  <c:v>851.92993300000001</c:v>
                </c:pt>
                <c:pt idx="3">
                  <c:v>679.27719900000022</c:v>
                </c:pt>
                <c:pt idx="4">
                  <c:v>518.51413700000001</c:v>
                </c:pt>
                <c:pt idx="5">
                  <c:v>401.47843700000016</c:v>
                </c:pt>
                <c:pt idx="6">
                  <c:v>342.86911699999996</c:v>
                </c:pt>
                <c:pt idx="7">
                  <c:v>373.60220000000004</c:v>
                </c:pt>
                <c:pt idx="8">
                  <c:v>448.88262999999989</c:v>
                </c:pt>
                <c:pt idx="9">
                  <c:v>0</c:v>
                </c:pt>
                <c:pt idx="10">
                  <c:v>0</c:v>
                </c:pt>
                <c:pt idx="11">
                  <c:v>0</c:v>
                </c:pt>
              </c:numCache>
            </c:numRef>
          </c:val>
          <c:extLst>
            <c:ext xmlns:c16="http://schemas.microsoft.com/office/drawing/2014/chart" uri="{C3380CC4-5D6E-409C-BE32-E72D297353CC}">
              <c16:uniqueId val="{0000000D-00A9-44A8-8B9B-1782D7073DF8}"/>
            </c:ext>
          </c:extLst>
        </c:ser>
        <c:dLbls>
          <c:showLegendKey val="0"/>
          <c:showVal val="0"/>
          <c:showCatName val="0"/>
          <c:showSerName val="0"/>
          <c:showPercent val="0"/>
          <c:showBubbleSize val="0"/>
        </c:dLbls>
        <c:gapWidth val="104"/>
        <c:overlap val="100"/>
        <c:axId val="197940736"/>
        <c:axId val="197942272"/>
      </c:barChart>
      <c:catAx>
        <c:axId val="197940736"/>
        <c:scaling>
          <c:orientation val="minMax"/>
        </c:scaling>
        <c:delete val="0"/>
        <c:axPos val="b"/>
        <c:majorTickMark val="none"/>
        <c:minorTickMark val="none"/>
        <c:tickLblPos val="nextTo"/>
        <c:txPr>
          <a:bodyPr/>
          <a:lstStyle/>
          <a:p>
            <a:pPr>
              <a:defRPr sz="900"/>
            </a:pPr>
            <a:endParaRPr lang="cs-CZ"/>
          </a:p>
        </c:txPr>
        <c:crossAx val="197942272"/>
        <c:crosses val="autoZero"/>
        <c:auto val="1"/>
        <c:lblAlgn val="ctr"/>
        <c:lblOffset val="100"/>
        <c:noMultiLvlLbl val="0"/>
      </c:catAx>
      <c:valAx>
        <c:axId val="197942272"/>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1979407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71BC-4051-8BDE-986C4B912E9A}"/>
              </c:ext>
            </c:extLst>
          </c:dPt>
          <c:cat>
            <c:numRef>
              <c:f>'8.9'!$O$27:$O$34</c:f>
              <c:numCache>
                <c:formatCode>#\ ##0.0</c:formatCode>
                <c:ptCount val="8"/>
              </c:numCache>
            </c:numRef>
          </c:cat>
          <c:val>
            <c:numRef>
              <c:f>'8.9'!$J$27:$J$34</c:f>
              <c:numCache>
                <c:formatCode>0.0</c:formatCode>
                <c:ptCount val="8"/>
              </c:numCache>
            </c:numRef>
          </c:val>
          <c:extLst>
            <c:ext xmlns:c16="http://schemas.microsoft.com/office/drawing/2014/chart" uri="{C3380CC4-5D6E-409C-BE32-E72D297353CC}">
              <c16:uniqueId val="{00000001-71BC-4051-8BDE-986C4B912E9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335168195718655"/>
          <c:y val="4.3463341004369854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'8.10'!$K$28</c:f>
              <c:strCache>
                <c:ptCount val="1"/>
                <c:pt idx="0">
                  <c:v>Průmysl</c:v>
                </c:pt>
              </c:strCache>
            </c:strRef>
          </c:tx>
          <c:invertIfNegative val="0"/>
          <c:cat>
            <c:strRef>
              <c:f>'8.10'!$L$27:$N$27</c:f>
              <c:strCache>
                <c:ptCount val="3"/>
                <c:pt idx="0">
                  <c:v>Červenec</c:v>
                </c:pt>
                <c:pt idx="1">
                  <c:v>Srpen</c:v>
                </c:pt>
                <c:pt idx="2">
                  <c:v>Září</c:v>
                </c:pt>
              </c:strCache>
            </c:strRef>
          </c:cat>
          <c:val>
            <c:numRef>
              <c:f>'8.10'!$L$28:$N$28</c:f>
              <c:numCache>
                <c:formatCode>#\ ##0.0</c:formatCode>
                <c:ptCount val="3"/>
                <c:pt idx="0">
                  <c:v>8037.5180000000009</c:v>
                </c:pt>
                <c:pt idx="1">
                  <c:v>7584.3960000000006</c:v>
                </c:pt>
                <c:pt idx="2">
                  <c:v>13605.884000000002</c:v>
                </c:pt>
              </c:numCache>
            </c:numRef>
          </c:val>
          <c:extLst>
            <c:ext xmlns:c16="http://schemas.microsoft.com/office/drawing/2014/chart" uri="{C3380CC4-5D6E-409C-BE32-E72D297353CC}">
              <c16:uniqueId val="{00000000-172C-43C6-AE75-9EB737B7869E}"/>
            </c:ext>
          </c:extLst>
        </c:ser>
        <c:ser>
          <c:idx val="1"/>
          <c:order val="1"/>
          <c:tx>
            <c:strRef>
              <c:f>'8.10'!$K$29</c:f>
              <c:strCache>
                <c:ptCount val="1"/>
                <c:pt idx="0">
                  <c:v>Energetika</c:v>
                </c:pt>
              </c:strCache>
            </c:strRef>
          </c:tx>
          <c:invertIfNegative val="0"/>
          <c:cat>
            <c:strRef>
              <c:f>'8.10'!$L$27:$N$27</c:f>
              <c:strCache>
                <c:ptCount val="3"/>
                <c:pt idx="0">
                  <c:v>Červenec</c:v>
                </c:pt>
                <c:pt idx="1">
                  <c:v>Srpen</c:v>
                </c:pt>
                <c:pt idx="2">
                  <c:v>Září</c:v>
                </c:pt>
              </c:strCache>
            </c:strRef>
          </c:cat>
          <c:val>
            <c:numRef>
              <c:f>'8.10'!$L$29:$N$29</c:f>
              <c:numCache>
                <c:formatCode>#\ ##0.0</c:formatCode>
                <c:ptCount val="3"/>
                <c:pt idx="0">
                  <c:v>2904.14</c:v>
                </c:pt>
                <c:pt idx="1">
                  <c:v>2037.9</c:v>
                </c:pt>
                <c:pt idx="2">
                  <c:v>3738.25</c:v>
                </c:pt>
              </c:numCache>
            </c:numRef>
          </c:val>
          <c:extLst>
            <c:ext xmlns:c16="http://schemas.microsoft.com/office/drawing/2014/chart" uri="{C3380CC4-5D6E-409C-BE32-E72D297353CC}">
              <c16:uniqueId val="{00000001-172C-43C6-AE75-9EB737B7869E}"/>
            </c:ext>
          </c:extLst>
        </c:ser>
        <c:ser>
          <c:idx val="2"/>
          <c:order val="2"/>
          <c:tx>
            <c:strRef>
              <c:f>'8.10'!$K$30</c:f>
              <c:strCache>
                <c:ptCount val="1"/>
                <c:pt idx="0">
                  <c:v>Doprava</c:v>
                </c:pt>
              </c:strCache>
            </c:strRef>
          </c:tx>
          <c:invertIfNegative val="0"/>
          <c:cat>
            <c:strRef>
              <c:f>'8.10'!$L$27:$N$27</c:f>
              <c:strCache>
                <c:ptCount val="3"/>
                <c:pt idx="0">
                  <c:v>Červenec</c:v>
                </c:pt>
                <c:pt idx="1">
                  <c:v>Srpen</c:v>
                </c:pt>
                <c:pt idx="2">
                  <c:v>Září</c:v>
                </c:pt>
              </c:strCache>
            </c:strRef>
          </c:cat>
          <c:val>
            <c:numRef>
              <c:f>'8.10'!$L$30:$N$30</c:f>
              <c:numCache>
                <c:formatCode>#\ ##0.0</c:formatCode>
                <c:ptCount val="3"/>
                <c:pt idx="0">
                  <c:v>453.7</c:v>
                </c:pt>
                <c:pt idx="1">
                  <c:v>487.5</c:v>
                </c:pt>
                <c:pt idx="2">
                  <c:v>1137.8</c:v>
                </c:pt>
              </c:numCache>
            </c:numRef>
          </c:val>
          <c:extLst>
            <c:ext xmlns:c16="http://schemas.microsoft.com/office/drawing/2014/chart" uri="{C3380CC4-5D6E-409C-BE32-E72D297353CC}">
              <c16:uniqueId val="{00000002-172C-43C6-AE75-9EB737B7869E}"/>
            </c:ext>
          </c:extLst>
        </c:ser>
        <c:ser>
          <c:idx val="3"/>
          <c:order val="3"/>
          <c:tx>
            <c:strRef>
              <c:f>'8.10'!$K$31</c:f>
              <c:strCache>
                <c:ptCount val="1"/>
                <c:pt idx="0">
                  <c:v>Stavebnictví</c:v>
                </c:pt>
              </c:strCache>
            </c:strRef>
          </c:tx>
          <c:invertIfNegative val="0"/>
          <c:cat>
            <c:strRef>
              <c:f>'8.10'!$L$27:$N$27</c:f>
              <c:strCache>
                <c:ptCount val="3"/>
                <c:pt idx="0">
                  <c:v>Červenec</c:v>
                </c:pt>
                <c:pt idx="1">
                  <c:v>Srpen</c:v>
                </c:pt>
                <c:pt idx="2">
                  <c:v>Září</c:v>
                </c:pt>
              </c:strCache>
            </c:strRef>
          </c:cat>
          <c:val>
            <c:numRef>
              <c:f>'8.10'!$L$31:$N$31</c:f>
              <c:numCache>
                <c:formatCode>#\ ##0.0</c:formatCode>
                <c:ptCount val="3"/>
                <c:pt idx="0">
                  <c:v>273.43200000000002</c:v>
                </c:pt>
                <c:pt idx="1">
                  <c:v>308.63200000000001</c:v>
                </c:pt>
                <c:pt idx="2">
                  <c:v>586.48299999999995</c:v>
                </c:pt>
              </c:numCache>
            </c:numRef>
          </c:val>
          <c:extLst>
            <c:ext xmlns:c16="http://schemas.microsoft.com/office/drawing/2014/chart" uri="{C3380CC4-5D6E-409C-BE32-E72D297353CC}">
              <c16:uniqueId val="{00000003-172C-43C6-AE75-9EB737B7869E}"/>
            </c:ext>
          </c:extLst>
        </c:ser>
        <c:ser>
          <c:idx val="4"/>
          <c:order val="4"/>
          <c:tx>
            <c:strRef>
              <c:f>'8.10'!$K$32</c:f>
              <c:strCache>
                <c:ptCount val="1"/>
                <c:pt idx="0">
                  <c:v>Zemědělství a lesnictví</c:v>
                </c:pt>
              </c:strCache>
            </c:strRef>
          </c:tx>
          <c:invertIfNegative val="0"/>
          <c:cat>
            <c:strRef>
              <c:f>'8.10'!$L$27:$N$27</c:f>
              <c:strCache>
                <c:ptCount val="3"/>
                <c:pt idx="0">
                  <c:v>Červenec</c:v>
                </c:pt>
                <c:pt idx="1">
                  <c:v>Srpen</c:v>
                </c:pt>
                <c:pt idx="2">
                  <c:v>Září</c:v>
                </c:pt>
              </c:strCache>
            </c:strRef>
          </c:cat>
          <c:val>
            <c:numRef>
              <c:f>'8.10'!$L$32:$N$32</c:f>
              <c:numCache>
                <c:formatCode>#\ ##0.0</c:formatCode>
                <c:ptCount val="3"/>
                <c:pt idx="0">
                  <c:v>2235.6</c:v>
                </c:pt>
                <c:pt idx="1">
                  <c:v>1792.02</c:v>
                </c:pt>
                <c:pt idx="2">
                  <c:v>4686.6900000000005</c:v>
                </c:pt>
              </c:numCache>
            </c:numRef>
          </c:val>
          <c:extLst>
            <c:ext xmlns:c16="http://schemas.microsoft.com/office/drawing/2014/chart" uri="{C3380CC4-5D6E-409C-BE32-E72D297353CC}">
              <c16:uniqueId val="{00000004-172C-43C6-AE75-9EB737B7869E}"/>
            </c:ext>
          </c:extLst>
        </c:ser>
        <c:ser>
          <c:idx val="5"/>
          <c:order val="5"/>
          <c:tx>
            <c:strRef>
              <c:f>'8.10'!$K$33</c:f>
              <c:strCache>
                <c:ptCount val="1"/>
                <c:pt idx="0">
                  <c:v>Domácnosti</c:v>
                </c:pt>
              </c:strCache>
            </c:strRef>
          </c:tx>
          <c:invertIfNegative val="0"/>
          <c:cat>
            <c:strRef>
              <c:f>'8.10'!$L$27:$N$27</c:f>
              <c:strCache>
                <c:ptCount val="3"/>
                <c:pt idx="0">
                  <c:v>Červenec</c:v>
                </c:pt>
                <c:pt idx="1">
                  <c:v>Srpen</c:v>
                </c:pt>
                <c:pt idx="2">
                  <c:v>Září</c:v>
                </c:pt>
              </c:strCache>
            </c:strRef>
          </c:cat>
          <c:val>
            <c:numRef>
              <c:f>'8.10'!$L$33:$N$33</c:f>
              <c:numCache>
                <c:formatCode>#\ ##0.0</c:formatCode>
                <c:ptCount val="3"/>
                <c:pt idx="0">
                  <c:v>26089.068000000003</c:v>
                </c:pt>
                <c:pt idx="1">
                  <c:v>27680.358</c:v>
                </c:pt>
                <c:pt idx="2">
                  <c:v>40542.978000000003</c:v>
                </c:pt>
              </c:numCache>
            </c:numRef>
          </c:val>
          <c:extLst>
            <c:ext xmlns:c16="http://schemas.microsoft.com/office/drawing/2014/chart" uri="{C3380CC4-5D6E-409C-BE32-E72D297353CC}">
              <c16:uniqueId val="{00000005-172C-43C6-AE75-9EB737B7869E}"/>
            </c:ext>
          </c:extLst>
        </c:ser>
        <c:ser>
          <c:idx val="6"/>
          <c:order val="6"/>
          <c:tx>
            <c:strRef>
              <c:f>'8.10'!$K$34</c:f>
              <c:strCache>
                <c:ptCount val="1"/>
                <c:pt idx="0">
                  <c:v>Obchod, služby, školství, zdravotnictví</c:v>
                </c:pt>
              </c:strCache>
            </c:strRef>
          </c:tx>
          <c:invertIfNegative val="0"/>
          <c:cat>
            <c:strRef>
              <c:f>'8.10'!$L$27:$N$27</c:f>
              <c:strCache>
                <c:ptCount val="3"/>
                <c:pt idx="0">
                  <c:v>Červenec</c:v>
                </c:pt>
                <c:pt idx="1">
                  <c:v>Srpen</c:v>
                </c:pt>
                <c:pt idx="2">
                  <c:v>Září</c:v>
                </c:pt>
              </c:strCache>
            </c:strRef>
          </c:cat>
          <c:val>
            <c:numRef>
              <c:f>'8.10'!$L$34:$N$34</c:f>
              <c:numCache>
                <c:formatCode>#\ ##0.0</c:formatCode>
                <c:ptCount val="3"/>
                <c:pt idx="0">
                  <c:v>11230.918</c:v>
                </c:pt>
                <c:pt idx="1">
                  <c:v>12221.25</c:v>
                </c:pt>
                <c:pt idx="2">
                  <c:v>20890.546999999999</c:v>
                </c:pt>
              </c:numCache>
            </c:numRef>
          </c:val>
          <c:extLst>
            <c:ext xmlns:c16="http://schemas.microsoft.com/office/drawing/2014/chart" uri="{C3380CC4-5D6E-409C-BE32-E72D297353CC}">
              <c16:uniqueId val="{00000006-172C-43C6-AE75-9EB737B7869E}"/>
            </c:ext>
          </c:extLst>
        </c:ser>
        <c:ser>
          <c:idx val="7"/>
          <c:order val="7"/>
          <c:tx>
            <c:strRef>
              <c:f>'8.10'!$K$35</c:f>
              <c:strCache>
                <c:ptCount val="1"/>
                <c:pt idx="0">
                  <c:v>Ostatní</c:v>
                </c:pt>
              </c:strCache>
            </c:strRef>
          </c:tx>
          <c:invertIfNegative val="0"/>
          <c:cat>
            <c:strRef>
              <c:f>'8.10'!$L$27:$N$27</c:f>
              <c:strCache>
                <c:ptCount val="3"/>
                <c:pt idx="0">
                  <c:v>Červenec</c:v>
                </c:pt>
                <c:pt idx="1">
                  <c:v>Srpen</c:v>
                </c:pt>
                <c:pt idx="2">
                  <c:v>Září</c:v>
                </c:pt>
              </c:strCache>
            </c:strRef>
          </c:cat>
          <c:val>
            <c:numRef>
              <c:f>'8.10'!$L$35:$N$35</c:f>
              <c:numCache>
                <c:formatCode>#\ ##0.0</c:formatCode>
                <c:ptCount val="3"/>
                <c:pt idx="0">
                  <c:v>2104.0709999999999</c:v>
                </c:pt>
                <c:pt idx="1">
                  <c:v>2483.616</c:v>
                </c:pt>
                <c:pt idx="2">
                  <c:v>4482.0290000000005</c:v>
                </c:pt>
              </c:numCache>
            </c:numRef>
          </c:val>
          <c:extLst>
            <c:ext xmlns:c16="http://schemas.microsoft.com/office/drawing/2014/chart" uri="{C3380CC4-5D6E-409C-BE32-E72D297353CC}">
              <c16:uniqueId val="{00000007-172C-43C6-AE75-9EB737B7869E}"/>
            </c:ext>
          </c:extLst>
        </c:ser>
        <c:dLbls>
          <c:showLegendKey val="0"/>
          <c:showVal val="0"/>
          <c:showCatName val="0"/>
          <c:showSerName val="0"/>
          <c:showPercent val="0"/>
          <c:showBubbleSize val="0"/>
        </c:dLbls>
        <c:gapWidth val="150"/>
        <c:overlap val="100"/>
        <c:axId val="161755136"/>
        <c:axId val="161756672"/>
      </c:barChart>
      <c:catAx>
        <c:axId val="161755136"/>
        <c:scaling>
          <c:orientation val="minMax"/>
        </c:scaling>
        <c:delete val="0"/>
        <c:axPos val="b"/>
        <c:numFmt formatCode="General" sourceLinked="1"/>
        <c:majorTickMark val="none"/>
        <c:minorTickMark val="none"/>
        <c:tickLblPos val="nextTo"/>
        <c:txPr>
          <a:bodyPr/>
          <a:lstStyle/>
          <a:p>
            <a:pPr>
              <a:defRPr sz="900"/>
            </a:pPr>
            <a:endParaRPr lang="cs-CZ"/>
          </a:p>
        </c:txPr>
        <c:crossAx val="161756672"/>
        <c:crosses val="autoZero"/>
        <c:auto val="1"/>
        <c:lblAlgn val="ctr"/>
        <c:lblOffset val="100"/>
        <c:noMultiLvlLbl val="0"/>
      </c:catAx>
      <c:valAx>
        <c:axId val="161756672"/>
        <c:scaling>
          <c:orientation val="minMax"/>
          <c:max val="150000"/>
        </c:scaling>
        <c:delete val="0"/>
        <c:axPos val="l"/>
        <c:majorGridlines/>
        <c:numFmt formatCode="#,##0" sourceLinked="0"/>
        <c:majorTickMark val="out"/>
        <c:minorTickMark val="none"/>
        <c:tickLblPos val="nextTo"/>
        <c:spPr>
          <a:ln>
            <a:noFill/>
          </a:ln>
        </c:spPr>
        <c:txPr>
          <a:bodyPr/>
          <a:lstStyle/>
          <a:p>
            <a:pPr>
              <a:defRPr sz="900"/>
            </a:pPr>
            <a:endParaRPr lang="cs-CZ"/>
          </a:p>
        </c:txPr>
        <c:crossAx val="1617551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'8.10'!$L$40</c:f>
              <c:strCache>
                <c:ptCount val="1"/>
                <c:pt idx="0">
                  <c:v>Instalovaný výkon</c:v>
                </c:pt>
              </c:strCache>
            </c:strRef>
          </c:tx>
          <c:invertIfNegative val="0"/>
          <c:val>
            <c:numRef>
              <c:f>'8.10'!$M$40</c:f>
              <c:numCache>
                <c:formatCode>0.0%</c:formatCode>
                <c:ptCount val="1"/>
                <c:pt idx="0">
                  <c:v>9.5669363192713477E-2</c:v>
                </c:pt>
              </c:numCache>
            </c:numRef>
          </c:val>
          <c:extLst>
            <c:ext xmlns:c16="http://schemas.microsoft.com/office/drawing/2014/chart" uri="{C3380CC4-5D6E-409C-BE32-E72D297353CC}">
              <c16:uniqueId val="{00000000-D1D9-4AD0-AEED-983858E08ED1}"/>
            </c:ext>
          </c:extLst>
        </c:ser>
        <c:ser>
          <c:idx val="1"/>
          <c:order val="1"/>
          <c:tx>
            <c:strRef>
              <c:f>'8.10'!$L$41</c:f>
              <c:strCache>
                <c:ptCount val="1"/>
                <c:pt idx="0">
                  <c:v>Výroba tepla brutto</c:v>
                </c:pt>
              </c:strCache>
            </c:strRef>
          </c:tx>
          <c:invertIfNegative val="0"/>
          <c:val>
            <c:numRef>
              <c:f>'8.10'!$M$41</c:f>
              <c:numCache>
                <c:formatCode>0.0%</c:formatCode>
                <c:ptCount val="1"/>
                <c:pt idx="0">
                  <c:v>3.1216976367572927E-2</c:v>
                </c:pt>
              </c:numCache>
            </c:numRef>
          </c:val>
          <c:extLst>
            <c:ext xmlns:c16="http://schemas.microsoft.com/office/drawing/2014/chart" uri="{C3380CC4-5D6E-409C-BE32-E72D297353CC}">
              <c16:uniqueId val="{00000001-D1D9-4AD0-AEED-983858E08ED1}"/>
            </c:ext>
          </c:extLst>
        </c:ser>
        <c:ser>
          <c:idx val="2"/>
          <c:order val="2"/>
          <c:tx>
            <c:strRef>
              <c:f>'8.10'!$L$42</c:f>
              <c:strCache>
                <c:ptCount val="1"/>
                <c:pt idx="0">
                  <c:v>Dodávky tepla</c:v>
                </c:pt>
              </c:strCache>
            </c:strRef>
          </c:tx>
          <c:invertIfNegative val="0"/>
          <c:val>
            <c:numRef>
              <c:f>'8.10'!$M$42</c:f>
              <c:numCache>
                <c:formatCode>0.0%</c:formatCode>
                <c:ptCount val="1"/>
                <c:pt idx="0">
                  <c:v>2.9445899468501603E-2</c:v>
                </c:pt>
              </c:numCache>
            </c:numRef>
          </c:val>
          <c:extLst>
            <c:ext xmlns:c16="http://schemas.microsoft.com/office/drawing/2014/chart" uri="{C3380CC4-5D6E-409C-BE32-E72D297353CC}">
              <c16:uniqueId val="{00000002-D1D9-4AD0-AEED-983858E08ED1}"/>
            </c:ext>
          </c:extLst>
        </c:ser>
        <c:dLbls>
          <c:showLegendKey val="0"/>
          <c:showVal val="0"/>
          <c:showCatName val="0"/>
          <c:showSerName val="0"/>
          <c:showPercent val="0"/>
          <c:showBubbleSize val="0"/>
        </c:dLbls>
        <c:gapWidth val="150"/>
        <c:axId val="161787904"/>
        <c:axId val="161789440"/>
      </c:barChart>
      <c:catAx>
        <c:axId val="161787904"/>
        <c:scaling>
          <c:orientation val="maxMin"/>
        </c:scaling>
        <c:delete val="0"/>
        <c:axPos val="l"/>
        <c:numFmt formatCode="General" sourceLinked="1"/>
        <c:majorTickMark val="none"/>
        <c:minorTickMark val="none"/>
        <c:tickLblPos val="none"/>
        <c:crossAx val="161789440"/>
        <c:crosses val="autoZero"/>
        <c:auto val="1"/>
        <c:lblAlgn val="ctr"/>
        <c:lblOffset val="100"/>
        <c:noMultiLvlLbl val="0"/>
      </c:catAx>
      <c:valAx>
        <c:axId val="16178944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178790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118245910885502"/>
          <c:y val="4.3823147941167283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'8.10'!$K$10</c:f>
              <c:strCache>
                <c:ptCount val="1"/>
                <c:pt idx="0">
                  <c:v>Biomasa</c:v>
                </c:pt>
              </c:strCache>
            </c:strRef>
          </c:tx>
          <c:spPr>
            <a:solidFill>
              <a:schemeClr val="accent3">
                <a:lumMod val="75000"/>
              </a:schemeClr>
            </a:solidFill>
          </c:spPr>
          <c:invertIfNegative val="0"/>
          <c:cat>
            <c:strRef>
              <c:f>'8.10'!$L$9:$N$9</c:f>
              <c:strCache>
                <c:ptCount val="3"/>
                <c:pt idx="0">
                  <c:v>Červenec</c:v>
                </c:pt>
                <c:pt idx="1">
                  <c:v>Srpen</c:v>
                </c:pt>
                <c:pt idx="2">
                  <c:v>Září</c:v>
                </c:pt>
              </c:strCache>
            </c:strRef>
          </c:cat>
          <c:val>
            <c:numRef>
              <c:f>'8.10'!$L$10:$N$10</c:f>
              <c:numCache>
                <c:formatCode>#\ ##0.0</c:formatCode>
                <c:ptCount val="3"/>
                <c:pt idx="0">
                  <c:v>697.93700000000001</c:v>
                </c:pt>
                <c:pt idx="1">
                  <c:v>680.47800000000007</c:v>
                </c:pt>
                <c:pt idx="2">
                  <c:v>2006.847</c:v>
                </c:pt>
              </c:numCache>
            </c:numRef>
          </c:val>
          <c:extLst>
            <c:ext xmlns:c16="http://schemas.microsoft.com/office/drawing/2014/chart" uri="{C3380CC4-5D6E-409C-BE32-E72D297353CC}">
              <c16:uniqueId val="{00000000-A644-48B4-A2CA-3709D0E96D14}"/>
            </c:ext>
          </c:extLst>
        </c:ser>
        <c:ser>
          <c:idx val="1"/>
          <c:order val="1"/>
          <c:tx>
            <c:strRef>
              <c:f>'8.10'!$K$11</c:f>
              <c:strCache>
                <c:ptCount val="1"/>
                <c:pt idx="0">
                  <c:v>Bioplyn</c:v>
                </c:pt>
              </c:strCache>
            </c:strRef>
          </c:tx>
          <c:spPr>
            <a:solidFill>
              <a:schemeClr val="bg2">
                <a:lumMod val="50000"/>
              </a:schemeClr>
            </a:solidFill>
          </c:spPr>
          <c:invertIfNegative val="0"/>
          <c:cat>
            <c:strRef>
              <c:f>'8.10'!$L$9:$N$9</c:f>
              <c:strCache>
                <c:ptCount val="3"/>
                <c:pt idx="0">
                  <c:v>Červenec</c:v>
                </c:pt>
                <c:pt idx="1">
                  <c:v>Srpen</c:v>
                </c:pt>
                <c:pt idx="2">
                  <c:v>Září</c:v>
                </c:pt>
              </c:strCache>
            </c:strRef>
          </c:cat>
          <c:val>
            <c:numRef>
              <c:f>'8.10'!$L$11:$N$11</c:f>
              <c:numCache>
                <c:formatCode>#\ ##0.0</c:formatCode>
                <c:ptCount val="3"/>
                <c:pt idx="0">
                  <c:v>2370.3969999999999</c:v>
                </c:pt>
                <c:pt idx="1">
                  <c:v>2050.0119999999997</c:v>
                </c:pt>
                <c:pt idx="2">
                  <c:v>4863.9310000000005</c:v>
                </c:pt>
              </c:numCache>
            </c:numRef>
          </c:val>
          <c:extLst>
            <c:ext xmlns:c16="http://schemas.microsoft.com/office/drawing/2014/chart" uri="{C3380CC4-5D6E-409C-BE32-E72D297353CC}">
              <c16:uniqueId val="{00000001-A644-48B4-A2CA-3709D0E96D14}"/>
            </c:ext>
          </c:extLst>
        </c:ser>
        <c:ser>
          <c:idx val="2"/>
          <c:order val="2"/>
          <c:tx>
            <c:strRef>
              <c:f>'8.10'!$K$12</c:f>
              <c:strCache>
                <c:ptCount val="1"/>
                <c:pt idx="0">
                  <c:v>Černé uhlí</c:v>
                </c:pt>
              </c:strCache>
            </c:strRef>
          </c:tx>
          <c:spPr>
            <a:solidFill>
              <a:schemeClr val="tx1"/>
            </a:solidFill>
          </c:spPr>
          <c:invertIfNegative val="0"/>
          <c:cat>
            <c:strRef>
              <c:f>'8.10'!$L$9:$N$9</c:f>
              <c:strCache>
                <c:ptCount val="3"/>
                <c:pt idx="0">
                  <c:v>Červenec</c:v>
                </c:pt>
                <c:pt idx="1">
                  <c:v>Srpen</c:v>
                </c:pt>
                <c:pt idx="2">
                  <c:v>Září</c:v>
                </c:pt>
              </c:strCache>
            </c:strRef>
          </c:cat>
          <c:val>
            <c:numRef>
              <c:f>'8.10'!$L$12:$N$12</c:f>
              <c:numCache>
                <c:formatCode>#\ ##0.0</c:formatCode>
                <c:ptCount val="3"/>
                <c:pt idx="0">
                  <c:v>601</c:v>
                </c:pt>
                <c:pt idx="1">
                  <c:v>24</c:v>
                </c:pt>
                <c:pt idx="2">
                  <c:v>515</c:v>
                </c:pt>
              </c:numCache>
            </c:numRef>
          </c:val>
          <c:extLst>
            <c:ext xmlns:c16="http://schemas.microsoft.com/office/drawing/2014/chart" uri="{C3380CC4-5D6E-409C-BE32-E72D297353CC}">
              <c16:uniqueId val="{00000002-A644-48B4-A2CA-3709D0E96D14}"/>
            </c:ext>
          </c:extLst>
        </c:ser>
        <c:ser>
          <c:idx val="3"/>
          <c:order val="3"/>
          <c:tx>
            <c:strRef>
              <c:f>'8.10'!$K$13</c:f>
              <c:strCache>
                <c:ptCount val="1"/>
                <c:pt idx="0">
                  <c:v>Elektrická energie</c:v>
                </c:pt>
              </c:strCache>
            </c:strRef>
          </c:tx>
          <c:invertIfNegative val="0"/>
          <c:cat>
            <c:strRef>
              <c:f>'8.10'!$L$9:$N$9</c:f>
              <c:strCache>
                <c:ptCount val="3"/>
                <c:pt idx="0">
                  <c:v>Červenec</c:v>
                </c:pt>
                <c:pt idx="1">
                  <c:v>Srpen</c:v>
                </c:pt>
                <c:pt idx="2">
                  <c:v>Září</c:v>
                </c:pt>
              </c:strCache>
            </c:strRef>
          </c:cat>
          <c:val>
            <c:numRef>
              <c:f>'8.10'!$L$13:$N$13</c:f>
              <c:numCache>
                <c:formatCode>#\ ##0.0</c:formatCode>
                <c:ptCount val="3"/>
                <c:pt idx="0">
                  <c:v>1668</c:v>
                </c:pt>
                <c:pt idx="1">
                  <c:v>1527</c:v>
                </c:pt>
                <c:pt idx="2">
                  <c:v>2168</c:v>
                </c:pt>
              </c:numCache>
            </c:numRef>
          </c:val>
          <c:extLst>
            <c:ext xmlns:c16="http://schemas.microsoft.com/office/drawing/2014/chart" uri="{C3380CC4-5D6E-409C-BE32-E72D297353CC}">
              <c16:uniqueId val="{00000003-A644-48B4-A2CA-3709D0E96D14}"/>
            </c:ext>
          </c:extLst>
        </c:ser>
        <c:ser>
          <c:idx val="4"/>
          <c:order val="4"/>
          <c:tx>
            <c:strRef>
              <c:f>'8.10'!$K$14</c:f>
              <c:strCache>
                <c:ptCount val="1"/>
                <c:pt idx="0">
                  <c:v>Energie prostředí (tepelné čerpadlo)</c:v>
                </c:pt>
              </c:strCache>
            </c:strRef>
          </c:tx>
          <c:invertIfNegative val="0"/>
          <c:cat>
            <c:strRef>
              <c:f>'8.10'!$L$9:$N$9</c:f>
              <c:strCache>
                <c:ptCount val="3"/>
                <c:pt idx="0">
                  <c:v>Červenec</c:v>
                </c:pt>
                <c:pt idx="1">
                  <c:v>Srpen</c:v>
                </c:pt>
                <c:pt idx="2">
                  <c:v>Září</c:v>
                </c:pt>
              </c:strCache>
            </c:strRef>
          </c:cat>
          <c:val>
            <c:numRef>
              <c:f>'8.10'!$L$14:$N$14</c:f>
              <c:numCache>
                <c:formatCode>#\ ##0.0</c:formatCode>
                <c:ptCount val="3"/>
                <c:pt idx="0">
                  <c:v>0</c:v>
                </c:pt>
                <c:pt idx="1">
                  <c:v>0</c:v>
                </c:pt>
                <c:pt idx="2">
                  <c:v>0</c:v>
                </c:pt>
              </c:numCache>
            </c:numRef>
          </c:val>
          <c:extLst>
            <c:ext xmlns:c16="http://schemas.microsoft.com/office/drawing/2014/chart" uri="{C3380CC4-5D6E-409C-BE32-E72D297353CC}">
              <c16:uniqueId val="{00000004-A644-48B4-A2CA-3709D0E96D14}"/>
            </c:ext>
          </c:extLst>
        </c:ser>
        <c:ser>
          <c:idx val="5"/>
          <c:order val="5"/>
          <c:tx>
            <c:strRef>
              <c:f>'8.10'!$K$15</c:f>
              <c:strCache>
                <c:ptCount val="1"/>
                <c:pt idx="0">
                  <c:v>Energie Slunce (solární kolektor)</c:v>
                </c:pt>
              </c:strCache>
            </c:strRef>
          </c:tx>
          <c:invertIfNegative val="0"/>
          <c:cat>
            <c:strRef>
              <c:f>'8.10'!$L$9:$N$9</c:f>
              <c:strCache>
                <c:ptCount val="3"/>
                <c:pt idx="0">
                  <c:v>Červenec</c:v>
                </c:pt>
                <c:pt idx="1">
                  <c:v>Srpen</c:v>
                </c:pt>
                <c:pt idx="2">
                  <c:v>Září</c:v>
                </c:pt>
              </c:strCache>
            </c:strRef>
          </c:cat>
          <c:val>
            <c:numRef>
              <c:f>'8.10'!$L$15:$N$15</c:f>
              <c:numCache>
                <c:formatCode>#\ ##0.0</c:formatCode>
                <c:ptCount val="3"/>
                <c:pt idx="0">
                  <c:v>0</c:v>
                </c:pt>
                <c:pt idx="1">
                  <c:v>0</c:v>
                </c:pt>
                <c:pt idx="2">
                  <c:v>0</c:v>
                </c:pt>
              </c:numCache>
            </c:numRef>
          </c:val>
          <c:extLst>
            <c:ext xmlns:c16="http://schemas.microsoft.com/office/drawing/2014/chart" uri="{C3380CC4-5D6E-409C-BE32-E72D297353CC}">
              <c16:uniqueId val="{00000005-A644-48B4-A2CA-3709D0E96D14}"/>
            </c:ext>
          </c:extLst>
        </c:ser>
        <c:ser>
          <c:idx val="6"/>
          <c:order val="6"/>
          <c:tx>
            <c:strRef>
              <c:f>'8.10'!$K$16</c:f>
              <c:strCache>
                <c:ptCount val="1"/>
                <c:pt idx="0">
                  <c:v>Hnědé uhlí</c:v>
                </c:pt>
              </c:strCache>
            </c:strRef>
          </c:tx>
          <c:spPr>
            <a:solidFill>
              <a:srgbClr val="6E4932"/>
            </a:solidFill>
          </c:spPr>
          <c:invertIfNegative val="0"/>
          <c:cat>
            <c:strRef>
              <c:f>'8.10'!$L$9:$N$9</c:f>
              <c:strCache>
                <c:ptCount val="3"/>
                <c:pt idx="0">
                  <c:v>Červenec</c:v>
                </c:pt>
                <c:pt idx="1">
                  <c:v>Srpen</c:v>
                </c:pt>
                <c:pt idx="2">
                  <c:v>Září</c:v>
                </c:pt>
              </c:strCache>
            </c:strRef>
          </c:cat>
          <c:val>
            <c:numRef>
              <c:f>'8.10'!$L$16:$N$16</c:f>
              <c:numCache>
                <c:formatCode>#\ ##0.0</c:formatCode>
                <c:ptCount val="3"/>
                <c:pt idx="0">
                  <c:v>58114.290999999997</c:v>
                </c:pt>
                <c:pt idx="1">
                  <c:v>63819.025999999998</c:v>
                </c:pt>
                <c:pt idx="2">
                  <c:v>102421.40299999999</c:v>
                </c:pt>
              </c:numCache>
            </c:numRef>
          </c:val>
          <c:extLst>
            <c:ext xmlns:c16="http://schemas.microsoft.com/office/drawing/2014/chart" uri="{C3380CC4-5D6E-409C-BE32-E72D297353CC}">
              <c16:uniqueId val="{00000006-A644-48B4-A2CA-3709D0E96D14}"/>
            </c:ext>
          </c:extLst>
        </c:ser>
        <c:ser>
          <c:idx val="7"/>
          <c:order val="7"/>
          <c:tx>
            <c:strRef>
              <c:f>'8.10'!$K$17</c:f>
              <c:strCache>
                <c:ptCount val="1"/>
                <c:pt idx="0">
                  <c:v>Jaderné palivo</c:v>
                </c:pt>
              </c:strCache>
            </c:strRef>
          </c:tx>
          <c:invertIfNegative val="0"/>
          <c:cat>
            <c:strRef>
              <c:f>'8.10'!$L$9:$N$9</c:f>
              <c:strCache>
                <c:ptCount val="3"/>
                <c:pt idx="0">
                  <c:v>Červenec</c:v>
                </c:pt>
                <c:pt idx="1">
                  <c:v>Srpen</c:v>
                </c:pt>
                <c:pt idx="2">
                  <c:v>Září</c:v>
                </c:pt>
              </c:strCache>
            </c:strRef>
          </c:cat>
          <c:val>
            <c:numRef>
              <c:f>'8.10'!$L$17:$N$17</c:f>
              <c:numCache>
                <c:formatCode>#\ ##0.0</c:formatCode>
                <c:ptCount val="3"/>
                <c:pt idx="0">
                  <c:v>0</c:v>
                </c:pt>
                <c:pt idx="1">
                  <c:v>0</c:v>
                </c:pt>
                <c:pt idx="2">
                  <c:v>0</c:v>
                </c:pt>
              </c:numCache>
            </c:numRef>
          </c:val>
          <c:extLst>
            <c:ext xmlns:c16="http://schemas.microsoft.com/office/drawing/2014/chart" uri="{C3380CC4-5D6E-409C-BE32-E72D297353CC}">
              <c16:uniqueId val="{00000007-A644-48B4-A2CA-3709D0E96D14}"/>
            </c:ext>
          </c:extLst>
        </c:ser>
        <c:ser>
          <c:idx val="8"/>
          <c:order val="8"/>
          <c:tx>
            <c:strRef>
              <c:f>'8.10'!$K$18</c:f>
              <c:strCache>
                <c:ptCount val="1"/>
                <c:pt idx="0">
                  <c:v>Koks</c:v>
                </c:pt>
              </c:strCache>
            </c:strRef>
          </c:tx>
          <c:invertIfNegative val="0"/>
          <c:cat>
            <c:strRef>
              <c:f>'8.10'!$L$9:$N$9</c:f>
              <c:strCache>
                <c:ptCount val="3"/>
                <c:pt idx="0">
                  <c:v>Červenec</c:v>
                </c:pt>
                <c:pt idx="1">
                  <c:v>Srpen</c:v>
                </c:pt>
                <c:pt idx="2">
                  <c:v>Září</c:v>
                </c:pt>
              </c:strCache>
            </c:strRef>
          </c:cat>
          <c:val>
            <c:numRef>
              <c:f>'8.10'!$L$18:$N$18</c:f>
              <c:numCache>
                <c:formatCode>#\ ##0.0</c:formatCode>
                <c:ptCount val="3"/>
                <c:pt idx="0">
                  <c:v>0</c:v>
                </c:pt>
                <c:pt idx="1">
                  <c:v>0</c:v>
                </c:pt>
                <c:pt idx="2">
                  <c:v>0</c:v>
                </c:pt>
              </c:numCache>
            </c:numRef>
          </c:val>
          <c:extLst>
            <c:ext xmlns:c16="http://schemas.microsoft.com/office/drawing/2014/chart" uri="{C3380CC4-5D6E-409C-BE32-E72D297353CC}">
              <c16:uniqueId val="{00000008-A644-48B4-A2CA-3709D0E96D14}"/>
            </c:ext>
          </c:extLst>
        </c:ser>
        <c:ser>
          <c:idx val="9"/>
          <c:order val="9"/>
          <c:tx>
            <c:strRef>
              <c:f>'8.10'!$K$19</c:f>
              <c:strCache>
                <c:ptCount val="1"/>
                <c:pt idx="0">
                  <c:v>Odpadní teplo</c:v>
                </c:pt>
              </c:strCache>
            </c:strRef>
          </c:tx>
          <c:invertIfNegative val="0"/>
          <c:cat>
            <c:strRef>
              <c:f>'8.10'!$L$9:$N$9</c:f>
              <c:strCache>
                <c:ptCount val="3"/>
                <c:pt idx="0">
                  <c:v>Červenec</c:v>
                </c:pt>
                <c:pt idx="1">
                  <c:v>Srpen</c:v>
                </c:pt>
                <c:pt idx="2">
                  <c:v>Září</c:v>
                </c:pt>
              </c:strCache>
            </c:strRef>
          </c:cat>
          <c:val>
            <c:numRef>
              <c:f>'8.10'!$L$19:$N$19</c:f>
              <c:numCache>
                <c:formatCode>#\ ##0.0</c:formatCode>
                <c:ptCount val="3"/>
                <c:pt idx="0">
                  <c:v>1459</c:v>
                </c:pt>
                <c:pt idx="1">
                  <c:v>1001</c:v>
                </c:pt>
                <c:pt idx="2">
                  <c:v>1234</c:v>
                </c:pt>
              </c:numCache>
            </c:numRef>
          </c:val>
          <c:extLst>
            <c:ext xmlns:c16="http://schemas.microsoft.com/office/drawing/2014/chart" uri="{C3380CC4-5D6E-409C-BE32-E72D297353CC}">
              <c16:uniqueId val="{00000009-A644-48B4-A2CA-3709D0E96D14}"/>
            </c:ext>
          </c:extLst>
        </c:ser>
        <c:ser>
          <c:idx val="10"/>
          <c:order val="10"/>
          <c:tx>
            <c:strRef>
              <c:f>'8.10'!$K$20</c:f>
              <c:strCache>
                <c:ptCount val="1"/>
                <c:pt idx="0">
                  <c:v>Ostatní kapalná paliva</c:v>
                </c:pt>
              </c:strCache>
            </c:strRef>
          </c:tx>
          <c:invertIfNegative val="0"/>
          <c:cat>
            <c:strRef>
              <c:f>'8.10'!$L$9:$N$9</c:f>
              <c:strCache>
                <c:ptCount val="3"/>
                <c:pt idx="0">
                  <c:v>Červenec</c:v>
                </c:pt>
                <c:pt idx="1">
                  <c:v>Srpen</c:v>
                </c:pt>
                <c:pt idx="2">
                  <c:v>Září</c:v>
                </c:pt>
              </c:strCache>
            </c:strRef>
          </c:cat>
          <c:val>
            <c:numRef>
              <c:f>'8.10'!$L$20:$N$20</c:f>
              <c:numCache>
                <c:formatCode>#\ ##0.0</c:formatCode>
                <c:ptCount val="3"/>
                <c:pt idx="0">
                  <c:v>0</c:v>
                </c:pt>
                <c:pt idx="1">
                  <c:v>0</c:v>
                </c:pt>
                <c:pt idx="2">
                  <c:v>0</c:v>
                </c:pt>
              </c:numCache>
            </c:numRef>
          </c:val>
          <c:extLst>
            <c:ext xmlns:c16="http://schemas.microsoft.com/office/drawing/2014/chart" uri="{C3380CC4-5D6E-409C-BE32-E72D297353CC}">
              <c16:uniqueId val="{0000000A-A644-48B4-A2CA-3709D0E96D14}"/>
            </c:ext>
          </c:extLst>
        </c:ser>
        <c:ser>
          <c:idx val="11"/>
          <c:order val="11"/>
          <c:tx>
            <c:strRef>
              <c:f>'8.10'!$K$21</c:f>
              <c:strCache>
                <c:ptCount val="1"/>
                <c:pt idx="0">
                  <c:v>Ostatní pevná paliva</c:v>
                </c:pt>
              </c:strCache>
            </c:strRef>
          </c:tx>
          <c:invertIfNegative val="0"/>
          <c:cat>
            <c:strRef>
              <c:f>'8.10'!$L$9:$N$9</c:f>
              <c:strCache>
                <c:ptCount val="3"/>
                <c:pt idx="0">
                  <c:v>Červenec</c:v>
                </c:pt>
                <c:pt idx="1">
                  <c:v>Srpen</c:v>
                </c:pt>
                <c:pt idx="2">
                  <c:v>Září</c:v>
                </c:pt>
              </c:strCache>
            </c:strRef>
          </c:cat>
          <c:val>
            <c:numRef>
              <c:f>'8.10'!$L$21:$N$21</c:f>
              <c:numCache>
                <c:formatCode>#\ ##0.0</c:formatCode>
                <c:ptCount val="3"/>
                <c:pt idx="0">
                  <c:v>0</c:v>
                </c:pt>
                <c:pt idx="1">
                  <c:v>0</c:v>
                </c:pt>
                <c:pt idx="2">
                  <c:v>0</c:v>
                </c:pt>
              </c:numCache>
            </c:numRef>
          </c:val>
          <c:extLst>
            <c:ext xmlns:c16="http://schemas.microsoft.com/office/drawing/2014/chart" uri="{C3380CC4-5D6E-409C-BE32-E72D297353CC}">
              <c16:uniqueId val="{0000000B-A644-48B4-A2CA-3709D0E96D14}"/>
            </c:ext>
          </c:extLst>
        </c:ser>
        <c:ser>
          <c:idx val="12"/>
          <c:order val="12"/>
          <c:tx>
            <c:strRef>
              <c:f>'8.10'!$K$22</c:f>
              <c:strCache>
                <c:ptCount val="1"/>
                <c:pt idx="0">
                  <c:v>Ostatní plyny</c:v>
                </c:pt>
              </c:strCache>
            </c:strRef>
          </c:tx>
          <c:invertIfNegative val="0"/>
          <c:cat>
            <c:strRef>
              <c:f>'8.10'!$L$9:$N$9</c:f>
              <c:strCache>
                <c:ptCount val="3"/>
                <c:pt idx="0">
                  <c:v>Červenec</c:v>
                </c:pt>
                <c:pt idx="1">
                  <c:v>Srpen</c:v>
                </c:pt>
                <c:pt idx="2">
                  <c:v>Září</c:v>
                </c:pt>
              </c:strCache>
            </c:strRef>
          </c:cat>
          <c:val>
            <c:numRef>
              <c:f>'8.10'!$L$22:$N$22</c:f>
              <c:numCache>
                <c:formatCode>#\ ##0.0</c:formatCode>
                <c:ptCount val="3"/>
                <c:pt idx="0">
                  <c:v>0</c:v>
                </c:pt>
                <c:pt idx="1">
                  <c:v>0</c:v>
                </c:pt>
                <c:pt idx="2">
                  <c:v>0</c:v>
                </c:pt>
              </c:numCache>
            </c:numRef>
          </c:val>
          <c:extLst>
            <c:ext xmlns:c16="http://schemas.microsoft.com/office/drawing/2014/chart" uri="{C3380CC4-5D6E-409C-BE32-E72D297353CC}">
              <c16:uniqueId val="{0000000C-A644-48B4-A2CA-3709D0E96D14}"/>
            </c:ext>
          </c:extLst>
        </c:ser>
        <c:ser>
          <c:idx val="13"/>
          <c:order val="13"/>
          <c:tx>
            <c:strRef>
              <c:f>'8.10'!$K$23</c:f>
              <c:strCache>
                <c:ptCount val="1"/>
                <c:pt idx="0">
                  <c:v>Ostatní</c:v>
                </c:pt>
              </c:strCache>
            </c:strRef>
          </c:tx>
          <c:invertIfNegative val="0"/>
          <c:cat>
            <c:strRef>
              <c:f>'8.10'!$L$9:$N$9</c:f>
              <c:strCache>
                <c:ptCount val="3"/>
                <c:pt idx="0">
                  <c:v>Červenec</c:v>
                </c:pt>
                <c:pt idx="1">
                  <c:v>Srpen</c:v>
                </c:pt>
                <c:pt idx="2">
                  <c:v>Září</c:v>
                </c:pt>
              </c:strCache>
            </c:strRef>
          </c:cat>
          <c:val>
            <c:numRef>
              <c:f>'8.10'!$L$23:$N$23</c:f>
              <c:numCache>
                <c:formatCode>#\ ##0.0</c:formatCode>
                <c:ptCount val="3"/>
                <c:pt idx="0">
                  <c:v>0</c:v>
                </c:pt>
                <c:pt idx="1">
                  <c:v>0</c:v>
                </c:pt>
                <c:pt idx="2">
                  <c:v>0</c:v>
                </c:pt>
              </c:numCache>
            </c:numRef>
          </c:val>
          <c:extLst>
            <c:ext xmlns:c16="http://schemas.microsoft.com/office/drawing/2014/chart" uri="{C3380CC4-5D6E-409C-BE32-E72D297353CC}">
              <c16:uniqueId val="{0000000D-A644-48B4-A2CA-3709D0E96D14}"/>
            </c:ext>
          </c:extLst>
        </c:ser>
        <c:ser>
          <c:idx val="14"/>
          <c:order val="14"/>
          <c:tx>
            <c:strRef>
              <c:f>'8.10'!$K$24</c:f>
              <c:strCache>
                <c:ptCount val="1"/>
                <c:pt idx="0">
                  <c:v>Topné oleje</c:v>
                </c:pt>
              </c:strCache>
            </c:strRef>
          </c:tx>
          <c:invertIfNegative val="0"/>
          <c:cat>
            <c:strRef>
              <c:f>'8.10'!$L$9:$N$9</c:f>
              <c:strCache>
                <c:ptCount val="3"/>
                <c:pt idx="0">
                  <c:v>Červenec</c:v>
                </c:pt>
                <c:pt idx="1">
                  <c:v>Srpen</c:v>
                </c:pt>
                <c:pt idx="2">
                  <c:v>Září</c:v>
                </c:pt>
              </c:strCache>
            </c:strRef>
          </c:cat>
          <c:val>
            <c:numRef>
              <c:f>'8.10'!$L$24:$N$24</c:f>
              <c:numCache>
                <c:formatCode>#\ ##0.0</c:formatCode>
                <c:ptCount val="3"/>
                <c:pt idx="0">
                  <c:v>0</c:v>
                </c:pt>
                <c:pt idx="1">
                  <c:v>0</c:v>
                </c:pt>
                <c:pt idx="2">
                  <c:v>0</c:v>
                </c:pt>
              </c:numCache>
            </c:numRef>
          </c:val>
          <c:extLst>
            <c:ext xmlns:c16="http://schemas.microsoft.com/office/drawing/2014/chart" uri="{C3380CC4-5D6E-409C-BE32-E72D297353CC}">
              <c16:uniqueId val="{0000000E-A644-48B4-A2CA-3709D0E96D14}"/>
            </c:ext>
          </c:extLst>
        </c:ser>
        <c:ser>
          <c:idx val="15"/>
          <c:order val="15"/>
          <c:tx>
            <c:strRef>
              <c:f>'8.10'!$K$25</c:f>
              <c:strCache>
                <c:ptCount val="1"/>
                <c:pt idx="0">
                  <c:v>Zemní plyn</c:v>
                </c:pt>
              </c:strCache>
            </c:strRef>
          </c:tx>
          <c:spPr>
            <a:solidFill>
              <a:srgbClr val="EBE600"/>
            </a:solidFill>
          </c:spPr>
          <c:invertIfNegative val="0"/>
          <c:cat>
            <c:strRef>
              <c:f>'8.10'!$L$9:$N$9</c:f>
              <c:strCache>
                <c:ptCount val="3"/>
                <c:pt idx="0">
                  <c:v>Červenec</c:v>
                </c:pt>
                <c:pt idx="1">
                  <c:v>Srpen</c:v>
                </c:pt>
                <c:pt idx="2">
                  <c:v>Září</c:v>
                </c:pt>
              </c:strCache>
            </c:strRef>
          </c:cat>
          <c:val>
            <c:numRef>
              <c:f>'8.10'!$L$25:$N$25</c:f>
              <c:numCache>
                <c:formatCode>#\ ##0.0</c:formatCode>
                <c:ptCount val="3"/>
                <c:pt idx="0">
                  <c:v>11377.322000000002</c:v>
                </c:pt>
                <c:pt idx="1">
                  <c:v>11366.655999999999</c:v>
                </c:pt>
                <c:pt idx="2">
                  <c:v>13967.317000000001</c:v>
                </c:pt>
              </c:numCache>
            </c:numRef>
          </c:val>
          <c:extLst>
            <c:ext xmlns:c16="http://schemas.microsoft.com/office/drawing/2014/chart" uri="{C3380CC4-5D6E-409C-BE32-E72D297353CC}">
              <c16:uniqueId val="{0000000F-A644-48B4-A2CA-3709D0E96D14}"/>
            </c:ext>
          </c:extLst>
        </c:ser>
        <c:dLbls>
          <c:showLegendKey val="0"/>
          <c:showVal val="0"/>
          <c:showCatName val="0"/>
          <c:showSerName val="0"/>
          <c:showPercent val="0"/>
          <c:showBubbleSize val="0"/>
        </c:dLbls>
        <c:gapWidth val="150"/>
        <c:overlap val="100"/>
        <c:axId val="163266560"/>
        <c:axId val="163268096"/>
      </c:barChart>
      <c:catAx>
        <c:axId val="163266560"/>
        <c:scaling>
          <c:orientation val="minMax"/>
        </c:scaling>
        <c:delete val="0"/>
        <c:axPos val="b"/>
        <c:numFmt formatCode="General" sourceLinked="1"/>
        <c:majorTickMark val="none"/>
        <c:minorTickMark val="none"/>
        <c:tickLblPos val="nextTo"/>
        <c:txPr>
          <a:bodyPr/>
          <a:lstStyle/>
          <a:p>
            <a:pPr>
              <a:defRPr sz="900"/>
            </a:pPr>
            <a:endParaRPr lang="cs-CZ"/>
          </a:p>
        </c:txPr>
        <c:crossAx val="163268096"/>
        <c:crosses val="autoZero"/>
        <c:auto val="1"/>
        <c:lblAlgn val="ctr"/>
        <c:lblOffset val="100"/>
        <c:noMultiLvlLbl val="0"/>
      </c:catAx>
      <c:valAx>
        <c:axId val="16326809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326656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8AF6-4E31-8F67-0E7731A8B3C6}"/>
              </c:ext>
            </c:extLst>
          </c:dPt>
          <c:cat>
            <c:numRef>
              <c:f>'8.10'!$O$28:$O$35</c:f>
              <c:numCache>
                <c:formatCode>#\ ##0.0</c:formatCode>
                <c:ptCount val="8"/>
              </c:numCache>
            </c:numRef>
          </c:cat>
          <c:val>
            <c:numRef>
              <c:f>'8.10'!$J$28:$J$35</c:f>
              <c:numCache>
                <c:formatCode>0.0</c:formatCode>
                <c:ptCount val="8"/>
              </c:numCache>
            </c:numRef>
          </c:val>
          <c:extLst>
            <c:ext xmlns:c16="http://schemas.microsoft.com/office/drawing/2014/chart" uri="{C3380CC4-5D6E-409C-BE32-E72D297353CC}">
              <c16:uniqueId val="{00000001-8AF6-4E31-8F67-0E7731A8B3C6}"/>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C0D5-433C-8B6A-A1598AA9F7D0}"/>
              </c:ext>
            </c:extLst>
          </c:dPt>
          <c:dPt>
            <c:idx val="1"/>
            <c:bubble3D val="0"/>
            <c:spPr>
              <a:solidFill>
                <a:srgbClr val="EEECE1">
                  <a:lumMod val="50000"/>
                </a:srgbClr>
              </a:solidFill>
            </c:spPr>
            <c:extLst>
              <c:ext xmlns:c16="http://schemas.microsoft.com/office/drawing/2014/chart" uri="{C3380CC4-5D6E-409C-BE32-E72D297353CC}">
                <c16:uniqueId val="{00000003-C0D5-433C-8B6A-A1598AA9F7D0}"/>
              </c:ext>
            </c:extLst>
          </c:dPt>
          <c:dPt>
            <c:idx val="2"/>
            <c:bubble3D val="0"/>
            <c:spPr>
              <a:solidFill>
                <a:sysClr val="windowText" lastClr="000000"/>
              </a:solidFill>
            </c:spPr>
            <c:extLst>
              <c:ext xmlns:c16="http://schemas.microsoft.com/office/drawing/2014/chart" uri="{C3380CC4-5D6E-409C-BE32-E72D297353CC}">
                <c16:uniqueId val="{00000005-C0D5-433C-8B6A-A1598AA9F7D0}"/>
              </c:ext>
            </c:extLst>
          </c:dPt>
          <c:dPt>
            <c:idx val="5"/>
            <c:bubble3D val="0"/>
            <c:extLst>
              <c:ext xmlns:c16="http://schemas.microsoft.com/office/drawing/2014/chart" uri="{C3380CC4-5D6E-409C-BE32-E72D297353CC}">
                <c16:uniqueId val="{00000006-C0D5-433C-8B6A-A1598AA9F7D0}"/>
              </c:ext>
            </c:extLst>
          </c:dPt>
          <c:dPt>
            <c:idx val="6"/>
            <c:bubble3D val="0"/>
            <c:spPr>
              <a:solidFill>
                <a:srgbClr val="6E4932"/>
              </a:solidFill>
            </c:spPr>
            <c:extLst>
              <c:ext xmlns:c16="http://schemas.microsoft.com/office/drawing/2014/chart" uri="{C3380CC4-5D6E-409C-BE32-E72D297353CC}">
                <c16:uniqueId val="{00000008-C0D5-433C-8B6A-A1598AA9F7D0}"/>
              </c:ext>
            </c:extLst>
          </c:dPt>
          <c:dPt>
            <c:idx val="7"/>
            <c:bubble3D val="0"/>
            <c:extLst>
              <c:ext xmlns:c16="http://schemas.microsoft.com/office/drawing/2014/chart" uri="{C3380CC4-5D6E-409C-BE32-E72D297353CC}">
                <c16:uniqueId val="{00000009-C0D5-433C-8B6A-A1598AA9F7D0}"/>
              </c:ext>
            </c:extLst>
          </c:dPt>
          <c:dPt>
            <c:idx val="15"/>
            <c:bubble3D val="0"/>
            <c:spPr>
              <a:solidFill>
                <a:srgbClr val="EBE600"/>
              </a:solidFill>
            </c:spPr>
            <c:extLst>
              <c:ext xmlns:c16="http://schemas.microsoft.com/office/drawing/2014/chart" uri="{C3380CC4-5D6E-409C-BE32-E72D297353CC}">
                <c16:uniqueId val="{0000000B-C0D5-433C-8B6A-A1598AA9F7D0}"/>
              </c:ext>
            </c:extLst>
          </c:dPt>
          <c:cat>
            <c:numRef>
              <c:f>'8.13'!$O$10:$O$25</c:f>
              <c:numCache>
                <c:formatCode>0.0%</c:formatCode>
                <c:ptCount val="16"/>
              </c:numCache>
            </c:numRef>
          </c:cat>
          <c:val>
            <c:numRef>
              <c:f>'8.13'!$J$10:$J$25</c:f>
              <c:numCache>
                <c:formatCode>0.0</c:formatCode>
                <c:ptCount val="16"/>
              </c:numCache>
            </c:numRef>
          </c:val>
          <c:extLst>
            <c:ext xmlns:c16="http://schemas.microsoft.com/office/drawing/2014/chart" uri="{C3380CC4-5D6E-409C-BE32-E72D297353CC}">
              <c16:uniqueId val="{0000000C-C0D5-433C-8B6A-A1598AA9F7D0}"/>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65881753312946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'8.11'!$K$27</c:f>
              <c:strCache>
                <c:ptCount val="1"/>
                <c:pt idx="0">
                  <c:v>Průmysl</c:v>
                </c:pt>
              </c:strCache>
            </c:strRef>
          </c:tx>
          <c:invertIfNegative val="0"/>
          <c:cat>
            <c:strRef>
              <c:f>'8.11'!$L$26:$N$26</c:f>
              <c:strCache>
                <c:ptCount val="3"/>
                <c:pt idx="0">
                  <c:v>Červenec</c:v>
                </c:pt>
                <c:pt idx="1">
                  <c:v>Srpen</c:v>
                </c:pt>
                <c:pt idx="2">
                  <c:v>Září</c:v>
                </c:pt>
              </c:strCache>
            </c:strRef>
          </c:cat>
          <c:val>
            <c:numRef>
              <c:f>'8.11'!$L$27:$N$27</c:f>
              <c:numCache>
                <c:formatCode>#\ ##0.0</c:formatCode>
                <c:ptCount val="3"/>
                <c:pt idx="0">
                  <c:v>43077.919999999998</c:v>
                </c:pt>
                <c:pt idx="1">
                  <c:v>32767.55</c:v>
                </c:pt>
                <c:pt idx="2">
                  <c:v>38163.659</c:v>
                </c:pt>
              </c:numCache>
            </c:numRef>
          </c:val>
          <c:extLst>
            <c:ext xmlns:c16="http://schemas.microsoft.com/office/drawing/2014/chart" uri="{C3380CC4-5D6E-409C-BE32-E72D297353CC}">
              <c16:uniqueId val="{00000000-0849-4BCF-8A1A-3DCA75ECB5FF}"/>
            </c:ext>
          </c:extLst>
        </c:ser>
        <c:ser>
          <c:idx val="1"/>
          <c:order val="1"/>
          <c:tx>
            <c:strRef>
              <c:f>'8.11'!$K$28</c:f>
              <c:strCache>
                <c:ptCount val="1"/>
                <c:pt idx="0">
                  <c:v>Energetika</c:v>
                </c:pt>
              </c:strCache>
            </c:strRef>
          </c:tx>
          <c:invertIfNegative val="0"/>
          <c:cat>
            <c:strRef>
              <c:f>'8.11'!$L$26:$N$26</c:f>
              <c:strCache>
                <c:ptCount val="3"/>
                <c:pt idx="0">
                  <c:v>Červenec</c:v>
                </c:pt>
                <c:pt idx="1">
                  <c:v>Srpen</c:v>
                </c:pt>
                <c:pt idx="2">
                  <c:v>Září</c:v>
                </c:pt>
              </c:strCache>
            </c:strRef>
          </c:cat>
          <c:val>
            <c:numRef>
              <c:f>'8.11'!$L$28:$N$28</c:f>
              <c:numCache>
                <c:formatCode>#\ ##0.0</c:formatCode>
                <c:ptCount val="3"/>
                <c:pt idx="0">
                  <c:v>284.17</c:v>
                </c:pt>
                <c:pt idx="1">
                  <c:v>263.14</c:v>
                </c:pt>
                <c:pt idx="2">
                  <c:v>218.74</c:v>
                </c:pt>
              </c:numCache>
            </c:numRef>
          </c:val>
          <c:extLst>
            <c:ext xmlns:c16="http://schemas.microsoft.com/office/drawing/2014/chart" uri="{C3380CC4-5D6E-409C-BE32-E72D297353CC}">
              <c16:uniqueId val="{00000001-0849-4BCF-8A1A-3DCA75ECB5FF}"/>
            </c:ext>
          </c:extLst>
        </c:ser>
        <c:ser>
          <c:idx val="2"/>
          <c:order val="2"/>
          <c:tx>
            <c:strRef>
              <c:f>'8.11'!$K$29</c:f>
              <c:strCache>
                <c:ptCount val="1"/>
                <c:pt idx="0">
                  <c:v>Doprava</c:v>
                </c:pt>
              </c:strCache>
            </c:strRef>
          </c:tx>
          <c:invertIfNegative val="0"/>
          <c:cat>
            <c:strRef>
              <c:f>'8.11'!$L$26:$N$26</c:f>
              <c:strCache>
                <c:ptCount val="3"/>
                <c:pt idx="0">
                  <c:v>Červenec</c:v>
                </c:pt>
                <c:pt idx="1">
                  <c:v>Srpen</c:v>
                </c:pt>
                <c:pt idx="2">
                  <c:v>Září</c:v>
                </c:pt>
              </c:strCache>
            </c:strRef>
          </c:cat>
          <c:val>
            <c:numRef>
              <c:f>'8.11'!$L$29:$N$29</c:f>
              <c:numCache>
                <c:formatCode>#\ ##0.0</c:formatCode>
                <c:ptCount val="3"/>
                <c:pt idx="0">
                  <c:v>45.82</c:v>
                </c:pt>
                <c:pt idx="1">
                  <c:v>53.69</c:v>
                </c:pt>
                <c:pt idx="2">
                  <c:v>73.77</c:v>
                </c:pt>
              </c:numCache>
            </c:numRef>
          </c:val>
          <c:extLst>
            <c:ext xmlns:c16="http://schemas.microsoft.com/office/drawing/2014/chart" uri="{C3380CC4-5D6E-409C-BE32-E72D297353CC}">
              <c16:uniqueId val="{00000002-0849-4BCF-8A1A-3DCA75ECB5FF}"/>
            </c:ext>
          </c:extLst>
        </c:ser>
        <c:ser>
          <c:idx val="3"/>
          <c:order val="3"/>
          <c:tx>
            <c:strRef>
              <c:f>'8.11'!$K$30</c:f>
              <c:strCache>
                <c:ptCount val="1"/>
                <c:pt idx="0">
                  <c:v>Stavebnictví</c:v>
                </c:pt>
              </c:strCache>
            </c:strRef>
          </c:tx>
          <c:invertIfNegative val="0"/>
          <c:cat>
            <c:strRef>
              <c:f>'8.11'!$L$26:$N$26</c:f>
              <c:strCache>
                <c:ptCount val="3"/>
                <c:pt idx="0">
                  <c:v>Červenec</c:v>
                </c:pt>
                <c:pt idx="1">
                  <c:v>Srpen</c:v>
                </c:pt>
                <c:pt idx="2">
                  <c:v>Září</c:v>
                </c:pt>
              </c:strCache>
            </c:strRef>
          </c:cat>
          <c:val>
            <c:numRef>
              <c:f>'8.11'!$L$30:$N$30</c:f>
              <c:numCache>
                <c:formatCode>#\ ##0.0</c:formatCode>
                <c:ptCount val="3"/>
                <c:pt idx="0">
                  <c:v>21.03</c:v>
                </c:pt>
                <c:pt idx="1">
                  <c:v>27.594999999999999</c:v>
                </c:pt>
                <c:pt idx="2">
                  <c:v>34.017000000000003</c:v>
                </c:pt>
              </c:numCache>
            </c:numRef>
          </c:val>
          <c:extLst>
            <c:ext xmlns:c16="http://schemas.microsoft.com/office/drawing/2014/chart" uri="{C3380CC4-5D6E-409C-BE32-E72D297353CC}">
              <c16:uniqueId val="{00000003-0849-4BCF-8A1A-3DCA75ECB5FF}"/>
            </c:ext>
          </c:extLst>
        </c:ser>
        <c:ser>
          <c:idx val="4"/>
          <c:order val="4"/>
          <c:tx>
            <c:strRef>
              <c:f>'8.11'!$K$31</c:f>
              <c:strCache>
                <c:ptCount val="1"/>
                <c:pt idx="0">
                  <c:v>Zemědělství a lesnictví</c:v>
                </c:pt>
              </c:strCache>
            </c:strRef>
          </c:tx>
          <c:invertIfNegative val="0"/>
          <c:cat>
            <c:strRef>
              <c:f>'8.11'!$L$26:$N$26</c:f>
              <c:strCache>
                <c:ptCount val="3"/>
                <c:pt idx="0">
                  <c:v>Červenec</c:v>
                </c:pt>
                <c:pt idx="1">
                  <c:v>Srpen</c:v>
                </c:pt>
                <c:pt idx="2">
                  <c:v>Září</c:v>
                </c:pt>
              </c:strCache>
            </c:strRef>
          </c:cat>
          <c:val>
            <c:numRef>
              <c:f>'8.11'!$L$31:$N$31</c:f>
              <c:numCache>
                <c:formatCode>#\ ##0.0</c:formatCode>
                <c:ptCount val="3"/>
                <c:pt idx="0">
                  <c:v>1055.796</c:v>
                </c:pt>
                <c:pt idx="1">
                  <c:v>980.89</c:v>
                </c:pt>
                <c:pt idx="2">
                  <c:v>1379.6680000000001</c:v>
                </c:pt>
              </c:numCache>
            </c:numRef>
          </c:val>
          <c:extLst>
            <c:ext xmlns:c16="http://schemas.microsoft.com/office/drawing/2014/chart" uri="{C3380CC4-5D6E-409C-BE32-E72D297353CC}">
              <c16:uniqueId val="{00000004-0849-4BCF-8A1A-3DCA75ECB5FF}"/>
            </c:ext>
          </c:extLst>
        </c:ser>
        <c:ser>
          <c:idx val="5"/>
          <c:order val="5"/>
          <c:tx>
            <c:strRef>
              <c:f>'8.11'!$K$32</c:f>
              <c:strCache>
                <c:ptCount val="1"/>
                <c:pt idx="0">
                  <c:v>Domácnosti</c:v>
                </c:pt>
              </c:strCache>
            </c:strRef>
          </c:tx>
          <c:invertIfNegative val="0"/>
          <c:cat>
            <c:strRef>
              <c:f>'8.11'!$L$26:$N$26</c:f>
              <c:strCache>
                <c:ptCount val="3"/>
                <c:pt idx="0">
                  <c:v>Červenec</c:v>
                </c:pt>
                <c:pt idx="1">
                  <c:v>Srpen</c:v>
                </c:pt>
                <c:pt idx="2">
                  <c:v>Září</c:v>
                </c:pt>
              </c:strCache>
            </c:strRef>
          </c:cat>
          <c:val>
            <c:numRef>
              <c:f>'8.11'!$L$32:$N$32</c:f>
              <c:numCache>
                <c:formatCode>#\ ##0.0</c:formatCode>
                <c:ptCount val="3"/>
                <c:pt idx="0">
                  <c:v>40002.021999999997</c:v>
                </c:pt>
                <c:pt idx="1">
                  <c:v>44455.709999999985</c:v>
                </c:pt>
                <c:pt idx="2">
                  <c:v>72069.493000000017</c:v>
                </c:pt>
              </c:numCache>
            </c:numRef>
          </c:val>
          <c:extLst>
            <c:ext xmlns:c16="http://schemas.microsoft.com/office/drawing/2014/chart" uri="{C3380CC4-5D6E-409C-BE32-E72D297353CC}">
              <c16:uniqueId val="{00000005-0849-4BCF-8A1A-3DCA75ECB5FF}"/>
            </c:ext>
          </c:extLst>
        </c:ser>
        <c:ser>
          <c:idx val="6"/>
          <c:order val="6"/>
          <c:tx>
            <c:strRef>
              <c:f>'8.11'!$K$33</c:f>
              <c:strCache>
                <c:ptCount val="1"/>
                <c:pt idx="0">
                  <c:v>Obchod, služby, školství, zdravotnictví</c:v>
                </c:pt>
              </c:strCache>
            </c:strRef>
          </c:tx>
          <c:invertIfNegative val="0"/>
          <c:cat>
            <c:strRef>
              <c:f>'8.11'!$L$26:$N$26</c:f>
              <c:strCache>
                <c:ptCount val="3"/>
                <c:pt idx="0">
                  <c:v>Červenec</c:v>
                </c:pt>
                <c:pt idx="1">
                  <c:v>Srpen</c:v>
                </c:pt>
                <c:pt idx="2">
                  <c:v>Září</c:v>
                </c:pt>
              </c:strCache>
            </c:strRef>
          </c:cat>
          <c:val>
            <c:numRef>
              <c:f>'8.11'!$L$33:$N$33</c:f>
              <c:numCache>
                <c:formatCode>#\ ##0.0</c:formatCode>
                <c:ptCount val="3"/>
                <c:pt idx="0">
                  <c:v>19567.929</c:v>
                </c:pt>
                <c:pt idx="1">
                  <c:v>19181.591</c:v>
                </c:pt>
                <c:pt idx="2">
                  <c:v>31391.388000000006</c:v>
                </c:pt>
              </c:numCache>
            </c:numRef>
          </c:val>
          <c:extLst>
            <c:ext xmlns:c16="http://schemas.microsoft.com/office/drawing/2014/chart" uri="{C3380CC4-5D6E-409C-BE32-E72D297353CC}">
              <c16:uniqueId val="{00000006-0849-4BCF-8A1A-3DCA75ECB5FF}"/>
            </c:ext>
          </c:extLst>
        </c:ser>
        <c:ser>
          <c:idx val="7"/>
          <c:order val="7"/>
          <c:tx>
            <c:strRef>
              <c:f>'8.11'!$K$34</c:f>
              <c:strCache>
                <c:ptCount val="1"/>
                <c:pt idx="0">
                  <c:v>Ostatní</c:v>
                </c:pt>
              </c:strCache>
            </c:strRef>
          </c:tx>
          <c:invertIfNegative val="0"/>
          <c:cat>
            <c:strRef>
              <c:f>'8.11'!$L$26:$N$26</c:f>
              <c:strCache>
                <c:ptCount val="3"/>
                <c:pt idx="0">
                  <c:v>Červenec</c:v>
                </c:pt>
                <c:pt idx="1">
                  <c:v>Srpen</c:v>
                </c:pt>
                <c:pt idx="2">
                  <c:v>Září</c:v>
                </c:pt>
              </c:strCache>
            </c:strRef>
          </c:cat>
          <c:val>
            <c:numRef>
              <c:f>'8.11'!$L$34:$N$34</c:f>
              <c:numCache>
                <c:formatCode>#\ ##0.0</c:formatCode>
                <c:ptCount val="3"/>
                <c:pt idx="0">
                  <c:v>2972.7</c:v>
                </c:pt>
                <c:pt idx="1">
                  <c:v>1825</c:v>
                </c:pt>
                <c:pt idx="2">
                  <c:v>2850.1</c:v>
                </c:pt>
              </c:numCache>
            </c:numRef>
          </c:val>
          <c:extLst>
            <c:ext xmlns:c16="http://schemas.microsoft.com/office/drawing/2014/chart" uri="{C3380CC4-5D6E-409C-BE32-E72D297353CC}">
              <c16:uniqueId val="{00000007-0849-4BCF-8A1A-3DCA75ECB5FF}"/>
            </c:ext>
          </c:extLst>
        </c:ser>
        <c:dLbls>
          <c:showLegendKey val="0"/>
          <c:showVal val="0"/>
          <c:showCatName val="0"/>
          <c:showSerName val="0"/>
          <c:showPercent val="0"/>
          <c:showBubbleSize val="0"/>
        </c:dLbls>
        <c:gapWidth val="150"/>
        <c:overlap val="100"/>
        <c:axId val="137335936"/>
        <c:axId val="137337472"/>
      </c:barChart>
      <c:catAx>
        <c:axId val="137335936"/>
        <c:scaling>
          <c:orientation val="minMax"/>
        </c:scaling>
        <c:delete val="0"/>
        <c:axPos val="b"/>
        <c:numFmt formatCode="General" sourceLinked="1"/>
        <c:majorTickMark val="none"/>
        <c:minorTickMark val="none"/>
        <c:tickLblPos val="nextTo"/>
        <c:txPr>
          <a:bodyPr/>
          <a:lstStyle/>
          <a:p>
            <a:pPr>
              <a:defRPr sz="900"/>
            </a:pPr>
            <a:endParaRPr lang="cs-CZ"/>
          </a:p>
        </c:txPr>
        <c:crossAx val="137337472"/>
        <c:crosses val="autoZero"/>
        <c:auto val="1"/>
        <c:lblAlgn val="ctr"/>
        <c:lblOffset val="100"/>
        <c:noMultiLvlLbl val="0"/>
      </c:catAx>
      <c:valAx>
        <c:axId val="1373374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373359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'8.11'!$L$39</c:f>
              <c:strCache>
                <c:ptCount val="1"/>
                <c:pt idx="0">
                  <c:v>Instalovaný výkon</c:v>
                </c:pt>
              </c:strCache>
            </c:strRef>
          </c:tx>
          <c:invertIfNegative val="0"/>
          <c:val>
            <c:numRef>
              <c:f>'8.11'!$M$39</c:f>
              <c:numCache>
                <c:formatCode>0.0%</c:formatCode>
                <c:ptCount val="1"/>
                <c:pt idx="0">
                  <c:v>2.8648716914503377E-2</c:v>
                </c:pt>
              </c:numCache>
            </c:numRef>
          </c:val>
          <c:extLst>
            <c:ext xmlns:c16="http://schemas.microsoft.com/office/drawing/2014/chart" uri="{C3380CC4-5D6E-409C-BE32-E72D297353CC}">
              <c16:uniqueId val="{00000000-6B73-4049-9456-7B2C4355A611}"/>
            </c:ext>
          </c:extLst>
        </c:ser>
        <c:ser>
          <c:idx val="1"/>
          <c:order val="1"/>
          <c:tx>
            <c:strRef>
              <c:f>'8.11'!$L$40</c:f>
              <c:strCache>
                <c:ptCount val="1"/>
                <c:pt idx="0">
                  <c:v>Výroba tepla brutto</c:v>
                </c:pt>
              </c:strCache>
            </c:strRef>
          </c:tx>
          <c:invertIfNegative val="0"/>
          <c:val>
            <c:numRef>
              <c:f>'8.11'!$M$40</c:f>
              <c:numCache>
                <c:formatCode>0.0%</c:formatCode>
                <c:ptCount val="1"/>
                <c:pt idx="0">
                  <c:v>2.6991845277306997E-2</c:v>
                </c:pt>
              </c:numCache>
            </c:numRef>
          </c:val>
          <c:extLst>
            <c:ext xmlns:c16="http://schemas.microsoft.com/office/drawing/2014/chart" uri="{C3380CC4-5D6E-409C-BE32-E72D297353CC}">
              <c16:uniqueId val="{00000001-6B73-4049-9456-7B2C4355A611}"/>
            </c:ext>
          </c:extLst>
        </c:ser>
        <c:ser>
          <c:idx val="2"/>
          <c:order val="2"/>
          <c:tx>
            <c:strRef>
              <c:f>'8.11'!$L$41</c:f>
              <c:strCache>
                <c:ptCount val="1"/>
                <c:pt idx="0">
                  <c:v>Dodávky tepla</c:v>
                </c:pt>
              </c:strCache>
            </c:strRef>
          </c:tx>
          <c:invertIfNegative val="0"/>
          <c:val>
            <c:numRef>
              <c:f>'8.11'!$M$41</c:f>
              <c:numCache>
                <c:formatCode>0.0%</c:formatCode>
                <c:ptCount val="1"/>
                <c:pt idx="0">
                  <c:v>3.6733178856126585E-2</c:v>
                </c:pt>
              </c:numCache>
            </c:numRef>
          </c:val>
          <c:extLst>
            <c:ext xmlns:c16="http://schemas.microsoft.com/office/drawing/2014/chart" uri="{C3380CC4-5D6E-409C-BE32-E72D297353CC}">
              <c16:uniqueId val="{00000002-6B73-4049-9456-7B2C4355A611}"/>
            </c:ext>
          </c:extLst>
        </c:ser>
        <c:dLbls>
          <c:showLegendKey val="0"/>
          <c:showVal val="0"/>
          <c:showCatName val="0"/>
          <c:showSerName val="0"/>
          <c:showPercent val="0"/>
          <c:showBubbleSize val="0"/>
        </c:dLbls>
        <c:gapWidth val="150"/>
        <c:axId val="163718272"/>
        <c:axId val="163719808"/>
      </c:barChart>
      <c:catAx>
        <c:axId val="163718272"/>
        <c:scaling>
          <c:orientation val="maxMin"/>
        </c:scaling>
        <c:delete val="0"/>
        <c:axPos val="l"/>
        <c:numFmt formatCode="General" sourceLinked="1"/>
        <c:majorTickMark val="none"/>
        <c:minorTickMark val="none"/>
        <c:tickLblPos val="none"/>
        <c:crossAx val="163719808"/>
        <c:crosses val="autoZero"/>
        <c:auto val="1"/>
        <c:lblAlgn val="ctr"/>
        <c:lblOffset val="100"/>
        <c:noMultiLvlLbl val="0"/>
      </c:catAx>
      <c:valAx>
        <c:axId val="16371980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371827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476395939086295"/>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'8.11'!$K$10</c:f>
              <c:strCache>
                <c:ptCount val="1"/>
                <c:pt idx="0">
                  <c:v>Biomasa</c:v>
                </c:pt>
              </c:strCache>
            </c:strRef>
          </c:tx>
          <c:spPr>
            <a:solidFill>
              <a:schemeClr val="accent3">
                <a:lumMod val="75000"/>
              </a:schemeClr>
            </a:solidFill>
          </c:spPr>
          <c:invertIfNegative val="0"/>
          <c:cat>
            <c:strRef>
              <c:f>'8.11'!$L$9:$N$9</c:f>
              <c:strCache>
                <c:ptCount val="3"/>
                <c:pt idx="0">
                  <c:v>Červenec</c:v>
                </c:pt>
                <c:pt idx="1">
                  <c:v>Srpen</c:v>
                </c:pt>
                <c:pt idx="2">
                  <c:v>Září</c:v>
                </c:pt>
              </c:strCache>
            </c:strRef>
          </c:cat>
          <c:val>
            <c:numRef>
              <c:f>'8.11'!$L$10:$N$10</c:f>
              <c:numCache>
                <c:formatCode>#\ ##0.0</c:formatCode>
                <c:ptCount val="3"/>
                <c:pt idx="0">
                  <c:v>28583.033999999996</c:v>
                </c:pt>
                <c:pt idx="1">
                  <c:v>31937.105</c:v>
                </c:pt>
                <c:pt idx="2">
                  <c:v>49640.628999999994</c:v>
                </c:pt>
              </c:numCache>
            </c:numRef>
          </c:val>
          <c:extLst>
            <c:ext xmlns:c16="http://schemas.microsoft.com/office/drawing/2014/chart" uri="{C3380CC4-5D6E-409C-BE32-E72D297353CC}">
              <c16:uniqueId val="{00000000-7F2F-48B4-8D50-B6642759EFBD}"/>
            </c:ext>
          </c:extLst>
        </c:ser>
        <c:ser>
          <c:idx val="1"/>
          <c:order val="1"/>
          <c:tx>
            <c:strRef>
              <c:f>'8.11'!$K$11</c:f>
              <c:strCache>
                <c:ptCount val="1"/>
                <c:pt idx="0">
                  <c:v>Bioplyn</c:v>
                </c:pt>
              </c:strCache>
            </c:strRef>
          </c:tx>
          <c:spPr>
            <a:solidFill>
              <a:schemeClr val="bg2">
                <a:lumMod val="50000"/>
              </a:schemeClr>
            </a:solidFill>
          </c:spPr>
          <c:invertIfNegative val="0"/>
          <c:cat>
            <c:strRef>
              <c:f>'8.11'!$L$9:$N$9</c:f>
              <c:strCache>
                <c:ptCount val="3"/>
                <c:pt idx="0">
                  <c:v>Červenec</c:v>
                </c:pt>
                <c:pt idx="1">
                  <c:v>Srpen</c:v>
                </c:pt>
                <c:pt idx="2">
                  <c:v>Září</c:v>
                </c:pt>
              </c:strCache>
            </c:strRef>
          </c:cat>
          <c:val>
            <c:numRef>
              <c:f>'8.11'!$L$11:$N$11</c:f>
              <c:numCache>
                <c:formatCode>#\ ##0.0</c:formatCode>
                <c:ptCount val="3"/>
                <c:pt idx="0">
                  <c:v>2644.87</c:v>
                </c:pt>
                <c:pt idx="1">
                  <c:v>2622.68</c:v>
                </c:pt>
                <c:pt idx="2">
                  <c:v>3398.4</c:v>
                </c:pt>
              </c:numCache>
            </c:numRef>
          </c:val>
          <c:extLst>
            <c:ext xmlns:c16="http://schemas.microsoft.com/office/drawing/2014/chart" uri="{C3380CC4-5D6E-409C-BE32-E72D297353CC}">
              <c16:uniqueId val="{00000001-7F2F-48B4-8D50-B6642759EFBD}"/>
            </c:ext>
          </c:extLst>
        </c:ser>
        <c:ser>
          <c:idx val="2"/>
          <c:order val="2"/>
          <c:tx>
            <c:strRef>
              <c:f>'8.11'!$K$12</c:f>
              <c:strCache>
                <c:ptCount val="1"/>
                <c:pt idx="0">
                  <c:v>Černé uhlí</c:v>
                </c:pt>
              </c:strCache>
            </c:strRef>
          </c:tx>
          <c:spPr>
            <a:solidFill>
              <a:schemeClr val="tx1"/>
            </a:solidFill>
          </c:spPr>
          <c:invertIfNegative val="0"/>
          <c:cat>
            <c:strRef>
              <c:f>'8.11'!$L$9:$N$9</c:f>
              <c:strCache>
                <c:ptCount val="3"/>
                <c:pt idx="0">
                  <c:v>Červenec</c:v>
                </c:pt>
                <c:pt idx="1">
                  <c:v>Srpen</c:v>
                </c:pt>
                <c:pt idx="2">
                  <c:v>Září</c:v>
                </c:pt>
              </c:strCache>
            </c:strRef>
          </c:cat>
          <c:val>
            <c:numRef>
              <c:f>'8.11'!$L$12:$N$12</c:f>
              <c:numCache>
                <c:formatCode>#\ ##0.0</c:formatCode>
                <c:ptCount val="3"/>
                <c:pt idx="0">
                  <c:v>0</c:v>
                </c:pt>
                <c:pt idx="1">
                  <c:v>0</c:v>
                </c:pt>
                <c:pt idx="2">
                  <c:v>0</c:v>
                </c:pt>
              </c:numCache>
            </c:numRef>
          </c:val>
          <c:extLst>
            <c:ext xmlns:c16="http://schemas.microsoft.com/office/drawing/2014/chart" uri="{C3380CC4-5D6E-409C-BE32-E72D297353CC}">
              <c16:uniqueId val="{00000002-7F2F-48B4-8D50-B6642759EFBD}"/>
            </c:ext>
          </c:extLst>
        </c:ser>
        <c:ser>
          <c:idx val="3"/>
          <c:order val="3"/>
          <c:tx>
            <c:strRef>
              <c:f>'8.11'!$K$13</c:f>
              <c:strCache>
                <c:ptCount val="1"/>
                <c:pt idx="0">
                  <c:v>Elektrická energie</c:v>
                </c:pt>
              </c:strCache>
            </c:strRef>
          </c:tx>
          <c:invertIfNegative val="0"/>
          <c:cat>
            <c:strRef>
              <c:f>'8.11'!$L$9:$N$9</c:f>
              <c:strCache>
                <c:ptCount val="3"/>
                <c:pt idx="0">
                  <c:v>Červenec</c:v>
                </c:pt>
                <c:pt idx="1">
                  <c:v>Srpen</c:v>
                </c:pt>
                <c:pt idx="2">
                  <c:v>Září</c:v>
                </c:pt>
              </c:strCache>
            </c:strRef>
          </c:cat>
          <c:val>
            <c:numRef>
              <c:f>'8.11'!$L$13:$N$13</c:f>
              <c:numCache>
                <c:formatCode>#\ ##0.0</c:formatCode>
                <c:ptCount val="3"/>
                <c:pt idx="0">
                  <c:v>351.12</c:v>
                </c:pt>
                <c:pt idx="1">
                  <c:v>303.25</c:v>
                </c:pt>
                <c:pt idx="2">
                  <c:v>260.52999999999997</c:v>
                </c:pt>
              </c:numCache>
            </c:numRef>
          </c:val>
          <c:extLst>
            <c:ext xmlns:c16="http://schemas.microsoft.com/office/drawing/2014/chart" uri="{C3380CC4-5D6E-409C-BE32-E72D297353CC}">
              <c16:uniqueId val="{00000003-7F2F-48B4-8D50-B6642759EFBD}"/>
            </c:ext>
          </c:extLst>
        </c:ser>
        <c:ser>
          <c:idx val="4"/>
          <c:order val="4"/>
          <c:tx>
            <c:strRef>
              <c:f>'8.11'!$K$14</c:f>
              <c:strCache>
                <c:ptCount val="1"/>
                <c:pt idx="0">
                  <c:v>Energie prostředí (tepelné čerpadlo)</c:v>
                </c:pt>
              </c:strCache>
            </c:strRef>
          </c:tx>
          <c:invertIfNegative val="0"/>
          <c:cat>
            <c:strRef>
              <c:f>'8.11'!$L$9:$N$9</c:f>
              <c:strCache>
                <c:ptCount val="3"/>
                <c:pt idx="0">
                  <c:v>Červenec</c:v>
                </c:pt>
                <c:pt idx="1">
                  <c:v>Srpen</c:v>
                </c:pt>
                <c:pt idx="2">
                  <c:v>Září</c:v>
                </c:pt>
              </c:strCache>
            </c:strRef>
          </c:cat>
          <c:val>
            <c:numRef>
              <c:f>'8.11'!$L$14:$N$14</c:f>
              <c:numCache>
                <c:formatCode>#\ ##0.0</c:formatCode>
                <c:ptCount val="3"/>
                <c:pt idx="0">
                  <c:v>0</c:v>
                </c:pt>
                <c:pt idx="1">
                  <c:v>0</c:v>
                </c:pt>
                <c:pt idx="2">
                  <c:v>0</c:v>
                </c:pt>
              </c:numCache>
            </c:numRef>
          </c:val>
          <c:extLst>
            <c:ext xmlns:c16="http://schemas.microsoft.com/office/drawing/2014/chart" uri="{C3380CC4-5D6E-409C-BE32-E72D297353CC}">
              <c16:uniqueId val="{00000004-7F2F-48B4-8D50-B6642759EFBD}"/>
            </c:ext>
          </c:extLst>
        </c:ser>
        <c:ser>
          <c:idx val="5"/>
          <c:order val="5"/>
          <c:tx>
            <c:strRef>
              <c:f>'8.11'!$K$15</c:f>
              <c:strCache>
                <c:ptCount val="1"/>
                <c:pt idx="0">
                  <c:v>Energie Slunce (solární kolektor)</c:v>
                </c:pt>
              </c:strCache>
            </c:strRef>
          </c:tx>
          <c:invertIfNegative val="0"/>
          <c:cat>
            <c:strRef>
              <c:f>'8.11'!$L$9:$N$9</c:f>
              <c:strCache>
                <c:ptCount val="3"/>
                <c:pt idx="0">
                  <c:v>Červenec</c:v>
                </c:pt>
                <c:pt idx="1">
                  <c:v>Srpen</c:v>
                </c:pt>
                <c:pt idx="2">
                  <c:v>Září</c:v>
                </c:pt>
              </c:strCache>
            </c:strRef>
          </c:cat>
          <c:val>
            <c:numRef>
              <c:f>'8.11'!$L$15:$N$15</c:f>
              <c:numCache>
                <c:formatCode>#\ ##0.0</c:formatCode>
                <c:ptCount val="3"/>
                <c:pt idx="0">
                  <c:v>0</c:v>
                </c:pt>
                <c:pt idx="1">
                  <c:v>0</c:v>
                </c:pt>
                <c:pt idx="2">
                  <c:v>0</c:v>
                </c:pt>
              </c:numCache>
            </c:numRef>
          </c:val>
          <c:extLst>
            <c:ext xmlns:c16="http://schemas.microsoft.com/office/drawing/2014/chart" uri="{C3380CC4-5D6E-409C-BE32-E72D297353CC}">
              <c16:uniqueId val="{00000005-7F2F-48B4-8D50-B6642759EFBD}"/>
            </c:ext>
          </c:extLst>
        </c:ser>
        <c:ser>
          <c:idx val="6"/>
          <c:order val="6"/>
          <c:tx>
            <c:strRef>
              <c:f>'8.11'!$K$16</c:f>
              <c:strCache>
                <c:ptCount val="1"/>
                <c:pt idx="0">
                  <c:v>Hnědé uhlí</c:v>
                </c:pt>
              </c:strCache>
            </c:strRef>
          </c:tx>
          <c:spPr>
            <a:solidFill>
              <a:srgbClr val="6E4932"/>
            </a:solidFill>
          </c:spPr>
          <c:invertIfNegative val="0"/>
          <c:cat>
            <c:strRef>
              <c:f>'8.11'!$L$9:$N$9</c:f>
              <c:strCache>
                <c:ptCount val="3"/>
                <c:pt idx="0">
                  <c:v>Červenec</c:v>
                </c:pt>
                <c:pt idx="1">
                  <c:v>Srpen</c:v>
                </c:pt>
                <c:pt idx="2">
                  <c:v>Září</c:v>
                </c:pt>
              </c:strCache>
            </c:strRef>
          </c:cat>
          <c:val>
            <c:numRef>
              <c:f>'8.11'!$L$16:$N$16</c:f>
              <c:numCache>
                <c:formatCode>#\ ##0.0</c:formatCode>
                <c:ptCount val="3"/>
                <c:pt idx="0">
                  <c:v>58271.696000000004</c:v>
                </c:pt>
                <c:pt idx="1">
                  <c:v>44308.974000000002</c:v>
                </c:pt>
                <c:pt idx="2">
                  <c:v>66354.83600000001</c:v>
                </c:pt>
              </c:numCache>
            </c:numRef>
          </c:val>
          <c:extLst>
            <c:ext xmlns:c16="http://schemas.microsoft.com/office/drawing/2014/chart" uri="{C3380CC4-5D6E-409C-BE32-E72D297353CC}">
              <c16:uniqueId val="{00000006-7F2F-48B4-8D50-B6642759EFBD}"/>
            </c:ext>
          </c:extLst>
        </c:ser>
        <c:ser>
          <c:idx val="7"/>
          <c:order val="7"/>
          <c:tx>
            <c:strRef>
              <c:f>'8.11'!$K$17</c:f>
              <c:strCache>
                <c:ptCount val="1"/>
                <c:pt idx="0">
                  <c:v>Jaderné palivo</c:v>
                </c:pt>
              </c:strCache>
            </c:strRef>
          </c:tx>
          <c:invertIfNegative val="0"/>
          <c:cat>
            <c:strRef>
              <c:f>'8.11'!$L$9:$N$9</c:f>
              <c:strCache>
                <c:ptCount val="3"/>
                <c:pt idx="0">
                  <c:v>Červenec</c:v>
                </c:pt>
                <c:pt idx="1">
                  <c:v>Srpen</c:v>
                </c:pt>
                <c:pt idx="2">
                  <c:v>Září</c:v>
                </c:pt>
              </c:strCache>
            </c:strRef>
          </c:cat>
          <c:val>
            <c:numRef>
              <c:f>'8.11'!$L$17:$N$17</c:f>
              <c:numCache>
                <c:formatCode>#\ ##0.0</c:formatCode>
                <c:ptCount val="3"/>
                <c:pt idx="0">
                  <c:v>0</c:v>
                </c:pt>
                <c:pt idx="1">
                  <c:v>0</c:v>
                </c:pt>
                <c:pt idx="2">
                  <c:v>0</c:v>
                </c:pt>
              </c:numCache>
            </c:numRef>
          </c:val>
          <c:extLst>
            <c:ext xmlns:c16="http://schemas.microsoft.com/office/drawing/2014/chart" uri="{C3380CC4-5D6E-409C-BE32-E72D297353CC}">
              <c16:uniqueId val="{00000007-7F2F-48B4-8D50-B6642759EFBD}"/>
            </c:ext>
          </c:extLst>
        </c:ser>
        <c:ser>
          <c:idx val="8"/>
          <c:order val="8"/>
          <c:tx>
            <c:strRef>
              <c:f>'8.11'!$K$18</c:f>
              <c:strCache>
                <c:ptCount val="1"/>
                <c:pt idx="0">
                  <c:v>Koks</c:v>
                </c:pt>
              </c:strCache>
            </c:strRef>
          </c:tx>
          <c:invertIfNegative val="0"/>
          <c:cat>
            <c:strRef>
              <c:f>'8.11'!$L$9:$N$9</c:f>
              <c:strCache>
                <c:ptCount val="3"/>
                <c:pt idx="0">
                  <c:v>Červenec</c:v>
                </c:pt>
                <c:pt idx="1">
                  <c:v>Srpen</c:v>
                </c:pt>
                <c:pt idx="2">
                  <c:v>Září</c:v>
                </c:pt>
              </c:strCache>
            </c:strRef>
          </c:cat>
          <c:val>
            <c:numRef>
              <c:f>'8.11'!$L$18:$N$18</c:f>
              <c:numCache>
                <c:formatCode>#\ ##0.0</c:formatCode>
                <c:ptCount val="3"/>
                <c:pt idx="0">
                  <c:v>0</c:v>
                </c:pt>
                <c:pt idx="1">
                  <c:v>0</c:v>
                </c:pt>
                <c:pt idx="2">
                  <c:v>0</c:v>
                </c:pt>
              </c:numCache>
            </c:numRef>
          </c:val>
          <c:extLst>
            <c:ext xmlns:c16="http://schemas.microsoft.com/office/drawing/2014/chart" uri="{C3380CC4-5D6E-409C-BE32-E72D297353CC}">
              <c16:uniqueId val="{00000008-7F2F-48B4-8D50-B6642759EFBD}"/>
            </c:ext>
          </c:extLst>
        </c:ser>
        <c:ser>
          <c:idx val="9"/>
          <c:order val="9"/>
          <c:tx>
            <c:strRef>
              <c:f>'8.11'!$K$19</c:f>
              <c:strCache>
                <c:ptCount val="1"/>
                <c:pt idx="0">
                  <c:v>Odpadní teplo</c:v>
                </c:pt>
              </c:strCache>
            </c:strRef>
          </c:tx>
          <c:invertIfNegative val="0"/>
          <c:cat>
            <c:strRef>
              <c:f>'8.11'!$L$9:$N$9</c:f>
              <c:strCache>
                <c:ptCount val="3"/>
                <c:pt idx="0">
                  <c:v>Červenec</c:v>
                </c:pt>
                <c:pt idx="1">
                  <c:v>Srpen</c:v>
                </c:pt>
                <c:pt idx="2">
                  <c:v>Září</c:v>
                </c:pt>
              </c:strCache>
            </c:strRef>
          </c:cat>
          <c:val>
            <c:numRef>
              <c:f>'8.11'!$L$19:$N$19</c:f>
              <c:numCache>
                <c:formatCode>#\ ##0.0</c:formatCode>
                <c:ptCount val="3"/>
                <c:pt idx="0">
                  <c:v>0</c:v>
                </c:pt>
                <c:pt idx="1">
                  <c:v>0</c:v>
                </c:pt>
                <c:pt idx="2">
                  <c:v>0</c:v>
                </c:pt>
              </c:numCache>
            </c:numRef>
          </c:val>
          <c:extLst>
            <c:ext xmlns:c16="http://schemas.microsoft.com/office/drawing/2014/chart" uri="{C3380CC4-5D6E-409C-BE32-E72D297353CC}">
              <c16:uniqueId val="{00000009-7F2F-48B4-8D50-B6642759EFBD}"/>
            </c:ext>
          </c:extLst>
        </c:ser>
        <c:ser>
          <c:idx val="10"/>
          <c:order val="10"/>
          <c:tx>
            <c:strRef>
              <c:f>'8.11'!$K$20</c:f>
              <c:strCache>
                <c:ptCount val="1"/>
                <c:pt idx="0">
                  <c:v>Ostatní kapalná paliva</c:v>
                </c:pt>
              </c:strCache>
            </c:strRef>
          </c:tx>
          <c:invertIfNegative val="0"/>
          <c:cat>
            <c:strRef>
              <c:f>'8.11'!$L$9:$N$9</c:f>
              <c:strCache>
                <c:ptCount val="3"/>
                <c:pt idx="0">
                  <c:v>Červenec</c:v>
                </c:pt>
                <c:pt idx="1">
                  <c:v>Srpen</c:v>
                </c:pt>
                <c:pt idx="2">
                  <c:v>Září</c:v>
                </c:pt>
              </c:strCache>
            </c:strRef>
          </c:cat>
          <c:val>
            <c:numRef>
              <c:f>'8.11'!$L$20:$N$20</c:f>
              <c:numCache>
                <c:formatCode>#\ ##0.0</c:formatCode>
                <c:ptCount val="3"/>
                <c:pt idx="0">
                  <c:v>0</c:v>
                </c:pt>
                <c:pt idx="1">
                  <c:v>0</c:v>
                </c:pt>
                <c:pt idx="2">
                  <c:v>0</c:v>
                </c:pt>
              </c:numCache>
            </c:numRef>
          </c:val>
          <c:extLst>
            <c:ext xmlns:c16="http://schemas.microsoft.com/office/drawing/2014/chart" uri="{C3380CC4-5D6E-409C-BE32-E72D297353CC}">
              <c16:uniqueId val="{0000000A-7F2F-48B4-8D50-B6642759EFBD}"/>
            </c:ext>
          </c:extLst>
        </c:ser>
        <c:ser>
          <c:idx val="11"/>
          <c:order val="11"/>
          <c:tx>
            <c:strRef>
              <c:f>'8.11'!$K$21</c:f>
              <c:strCache>
                <c:ptCount val="1"/>
                <c:pt idx="0">
                  <c:v>Ostatní pevná paliva</c:v>
                </c:pt>
              </c:strCache>
            </c:strRef>
          </c:tx>
          <c:invertIfNegative val="0"/>
          <c:cat>
            <c:strRef>
              <c:f>'8.11'!$L$9:$N$9</c:f>
              <c:strCache>
                <c:ptCount val="3"/>
                <c:pt idx="0">
                  <c:v>Červenec</c:v>
                </c:pt>
                <c:pt idx="1">
                  <c:v>Srpen</c:v>
                </c:pt>
                <c:pt idx="2">
                  <c:v>Září</c:v>
                </c:pt>
              </c:strCache>
            </c:strRef>
          </c:cat>
          <c:val>
            <c:numRef>
              <c:f>'8.11'!$L$21:$N$21</c:f>
              <c:numCache>
                <c:formatCode>#\ ##0.0</c:formatCode>
                <c:ptCount val="3"/>
                <c:pt idx="0">
                  <c:v>1390</c:v>
                </c:pt>
                <c:pt idx="1">
                  <c:v>1576</c:v>
                </c:pt>
                <c:pt idx="2">
                  <c:v>927</c:v>
                </c:pt>
              </c:numCache>
            </c:numRef>
          </c:val>
          <c:extLst>
            <c:ext xmlns:c16="http://schemas.microsoft.com/office/drawing/2014/chart" uri="{C3380CC4-5D6E-409C-BE32-E72D297353CC}">
              <c16:uniqueId val="{0000000B-7F2F-48B4-8D50-B6642759EFBD}"/>
            </c:ext>
          </c:extLst>
        </c:ser>
        <c:ser>
          <c:idx val="12"/>
          <c:order val="12"/>
          <c:tx>
            <c:strRef>
              <c:f>'8.11'!$K$22</c:f>
              <c:strCache>
                <c:ptCount val="1"/>
                <c:pt idx="0">
                  <c:v>Ostatní plyny</c:v>
                </c:pt>
              </c:strCache>
            </c:strRef>
          </c:tx>
          <c:invertIfNegative val="0"/>
          <c:cat>
            <c:strRef>
              <c:f>'8.11'!$L$9:$N$9</c:f>
              <c:strCache>
                <c:ptCount val="3"/>
                <c:pt idx="0">
                  <c:v>Červenec</c:v>
                </c:pt>
                <c:pt idx="1">
                  <c:v>Srpen</c:v>
                </c:pt>
                <c:pt idx="2">
                  <c:v>Září</c:v>
                </c:pt>
              </c:strCache>
            </c:strRef>
          </c:cat>
          <c:val>
            <c:numRef>
              <c:f>'8.11'!$L$22:$N$22</c:f>
              <c:numCache>
                <c:formatCode>#\ ##0.0</c:formatCode>
                <c:ptCount val="3"/>
                <c:pt idx="0">
                  <c:v>0</c:v>
                </c:pt>
                <c:pt idx="1">
                  <c:v>0</c:v>
                </c:pt>
                <c:pt idx="2">
                  <c:v>0</c:v>
                </c:pt>
              </c:numCache>
            </c:numRef>
          </c:val>
          <c:extLst>
            <c:ext xmlns:c16="http://schemas.microsoft.com/office/drawing/2014/chart" uri="{C3380CC4-5D6E-409C-BE32-E72D297353CC}">
              <c16:uniqueId val="{0000000C-7F2F-48B4-8D50-B6642759EFBD}"/>
            </c:ext>
          </c:extLst>
        </c:ser>
        <c:ser>
          <c:idx val="13"/>
          <c:order val="13"/>
          <c:tx>
            <c:strRef>
              <c:f>'8.11'!$K$23</c:f>
              <c:strCache>
                <c:ptCount val="1"/>
                <c:pt idx="0">
                  <c:v>Ostatní</c:v>
                </c:pt>
              </c:strCache>
            </c:strRef>
          </c:tx>
          <c:invertIfNegative val="0"/>
          <c:cat>
            <c:strRef>
              <c:f>'8.11'!$L$9:$N$9</c:f>
              <c:strCache>
                <c:ptCount val="3"/>
                <c:pt idx="0">
                  <c:v>Červenec</c:v>
                </c:pt>
                <c:pt idx="1">
                  <c:v>Srpen</c:v>
                </c:pt>
                <c:pt idx="2">
                  <c:v>Září</c:v>
                </c:pt>
              </c:strCache>
            </c:strRef>
          </c:cat>
          <c:val>
            <c:numRef>
              <c:f>'8.11'!$L$23:$N$23</c:f>
              <c:numCache>
                <c:formatCode>#\ ##0.0</c:formatCode>
                <c:ptCount val="3"/>
                <c:pt idx="0">
                  <c:v>0</c:v>
                </c:pt>
                <c:pt idx="1">
                  <c:v>0</c:v>
                </c:pt>
                <c:pt idx="2">
                  <c:v>0</c:v>
                </c:pt>
              </c:numCache>
            </c:numRef>
          </c:val>
          <c:extLst>
            <c:ext xmlns:c16="http://schemas.microsoft.com/office/drawing/2014/chart" uri="{C3380CC4-5D6E-409C-BE32-E72D297353CC}">
              <c16:uniqueId val="{0000000D-7F2F-48B4-8D50-B6642759EFBD}"/>
            </c:ext>
          </c:extLst>
        </c:ser>
        <c:ser>
          <c:idx val="14"/>
          <c:order val="14"/>
          <c:tx>
            <c:strRef>
              <c:f>'8.11'!$K$24</c:f>
              <c:strCache>
                <c:ptCount val="1"/>
                <c:pt idx="0">
                  <c:v>Topné oleje</c:v>
                </c:pt>
              </c:strCache>
            </c:strRef>
          </c:tx>
          <c:invertIfNegative val="0"/>
          <c:cat>
            <c:strRef>
              <c:f>'8.11'!$L$9:$N$9</c:f>
              <c:strCache>
                <c:ptCount val="3"/>
                <c:pt idx="0">
                  <c:v>Červenec</c:v>
                </c:pt>
                <c:pt idx="1">
                  <c:v>Srpen</c:v>
                </c:pt>
                <c:pt idx="2">
                  <c:v>Září</c:v>
                </c:pt>
              </c:strCache>
            </c:strRef>
          </c:cat>
          <c:val>
            <c:numRef>
              <c:f>'8.11'!$L$24:$N$24</c:f>
              <c:numCache>
                <c:formatCode>#\ ##0.0</c:formatCode>
                <c:ptCount val="3"/>
                <c:pt idx="0">
                  <c:v>0</c:v>
                </c:pt>
                <c:pt idx="1">
                  <c:v>16.399999999999999</c:v>
                </c:pt>
                <c:pt idx="2">
                  <c:v>306.10000000000002</c:v>
                </c:pt>
              </c:numCache>
            </c:numRef>
          </c:val>
          <c:extLst>
            <c:ext xmlns:c16="http://schemas.microsoft.com/office/drawing/2014/chart" uri="{C3380CC4-5D6E-409C-BE32-E72D297353CC}">
              <c16:uniqueId val="{0000000E-7F2F-48B4-8D50-B6642759EFBD}"/>
            </c:ext>
          </c:extLst>
        </c:ser>
        <c:ser>
          <c:idx val="15"/>
          <c:order val="15"/>
          <c:tx>
            <c:strRef>
              <c:f>'8.11'!$K$25</c:f>
              <c:strCache>
                <c:ptCount val="1"/>
                <c:pt idx="0">
                  <c:v>Zemní plyn</c:v>
                </c:pt>
              </c:strCache>
            </c:strRef>
          </c:tx>
          <c:spPr>
            <a:solidFill>
              <a:srgbClr val="EBE600"/>
            </a:solidFill>
          </c:spPr>
          <c:invertIfNegative val="0"/>
          <c:cat>
            <c:strRef>
              <c:f>'8.11'!$L$9:$N$9</c:f>
              <c:strCache>
                <c:ptCount val="3"/>
                <c:pt idx="0">
                  <c:v>Červenec</c:v>
                </c:pt>
                <c:pt idx="1">
                  <c:v>Srpen</c:v>
                </c:pt>
                <c:pt idx="2">
                  <c:v>Září</c:v>
                </c:pt>
              </c:strCache>
            </c:strRef>
          </c:cat>
          <c:val>
            <c:numRef>
              <c:f>'8.11'!$L$25:$N$25</c:f>
              <c:numCache>
                <c:formatCode>#\ ##0.0</c:formatCode>
                <c:ptCount val="3"/>
                <c:pt idx="0">
                  <c:v>16637.898000000001</c:v>
                </c:pt>
                <c:pt idx="1">
                  <c:v>18864.547999999999</c:v>
                </c:pt>
                <c:pt idx="2">
                  <c:v>25805.27</c:v>
                </c:pt>
              </c:numCache>
            </c:numRef>
          </c:val>
          <c:extLst>
            <c:ext xmlns:c16="http://schemas.microsoft.com/office/drawing/2014/chart" uri="{C3380CC4-5D6E-409C-BE32-E72D297353CC}">
              <c16:uniqueId val="{0000000F-7F2F-48B4-8D50-B6642759EFBD}"/>
            </c:ext>
          </c:extLst>
        </c:ser>
        <c:dLbls>
          <c:showLegendKey val="0"/>
          <c:showVal val="0"/>
          <c:showCatName val="0"/>
          <c:showSerName val="0"/>
          <c:showPercent val="0"/>
          <c:showBubbleSize val="0"/>
        </c:dLbls>
        <c:gapWidth val="150"/>
        <c:overlap val="100"/>
        <c:axId val="144753792"/>
        <c:axId val="144755328"/>
      </c:barChart>
      <c:catAx>
        <c:axId val="144753792"/>
        <c:scaling>
          <c:orientation val="minMax"/>
        </c:scaling>
        <c:delete val="0"/>
        <c:axPos val="b"/>
        <c:numFmt formatCode="General" sourceLinked="1"/>
        <c:majorTickMark val="none"/>
        <c:minorTickMark val="none"/>
        <c:tickLblPos val="nextTo"/>
        <c:txPr>
          <a:bodyPr/>
          <a:lstStyle/>
          <a:p>
            <a:pPr>
              <a:defRPr sz="900"/>
            </a:pPr>
            <a:endParaRPr lang="cs-CZ"/>
          </a:p>
        </c:txPr>
        <c:crossAx val="144755328"/>
        <c:crosses val="autoZero"/>
        <c:auto val="1"/>
        <c:lblAlgn val="ctr"/>
        <c:lblOffset val="100"/>
        <c:noMultiLvlLbl val="0"/>
      </c:catAx>
      <c:valAx>
        <c:axId val="14475532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475379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3E27-49A3-973F-5AE82D86D262}"/>
              </c:ext>
            </c:extLst>
          </c:dPt>
          <c:dPt>
            <c:idx val="1"/>
            <c:bubble3D val="0"/>
            <c:spPr>
              <a:solidFill>
                <a:srgbClr val="EEECE1">
                  <a:lumMod val="50000"/>
                </a:srgbClr>
              </a:solidFill>
            </c:spPr>
            <c:extLst>
              <c:ext xmlns:c16="http://schemas.microsoft.com/office/drawing/2014/chart" uri="{C3380CC4-5D6E-409C-BE32-E72D297353CC}">
                <c16:uniqueId val="{00000003-3E27-49A3-973F-5AE82D86D262}"/>
              </c:ext>
            </c:extLst>
          </c:dPt>
          <c:dPt>
            <c:idx val="2"/>
            <c:bubble3D val="0"/>
            <c:spPr>
              <a:solidFill>
                <a:sysClr val="windowText" lastClr="000000"/>
              </a:solidFill>
            </c:spPr>
            <c:extLst>
              <c:ext xmlns:c16="http://schemas.microsoft.com/office/drawing/2014/chart" uri="{C3380CC4-5D6E-409C-BE32-E72D297353CC}">
                <c16:uniqueId val="{00000005-3E27-49A3-973F-5AE82D86D262}"/>
              </c:ext>
            </c:extLst>
          </c:dPt>
          <c:dPt>
            <c:idx val="5"/>
            <c:bubble3D val="0"/>
            <c:extLst>
              <c:ext xmlns:c16="http://schemas.microsoft.com/office/drawing/2014/chart" uri="{C3380CC4-5D6E-409C-BE32-E72D297353CC}">
                <c16:uniqueId val="{00000006-3E27-49A3-973F-5AE82D86D262}"/>
              </c:ext>
            </c:extLst>
          </c:dPt>
          <c:dPt>
            <c:idx val="6"/>
            <c:bubble3D val="0"/>
            <c:spPr>
              <a:solidFill>
                <a:srgbClr val="6E4932"/>
              </a:solidFill>
            </c:spPr>
            <c:extLst>
              <c:ext xmlns:c16="http://schemas.microsoft.com/office/drawing/2014/chart" uri="{C3380CC4-5D6E-409C-BE32-E72D297353CC}">
                <c16:uniqueId val="{00000008-3E27-49A3-973F-5AE82D86D262}"/>
              </c:ext>
            </c:extLst>
          </c:dPt>
          <c:dPt>
            <c:idx val="7"/>
            <c:bubble3D val="0"/>
            <c:extLst>
              <c:ext xmlns:c16="http://schemas.microsoft.com/office/drawing/2014/chart" uri="{C3380CC4-5D6E-409C-BE32-E72D297353CC}">
                <c16:uniqueId val="{00000009-3E27-49A3-973F-5AE82D86D262}"/>
              </c:ext>
            </c:extLst>
          </c:dPt>
          <c:dPt>
            <c:idx val="15"/>
            <c:bubble3D val="0"/>
            <c:spPr>
              <a:solidFill>
                <a:srgbClr val="EBE600"/>
              </a:solidFill>
            </c:spPr>
            <c:extLst>
              <c:ext xmlns:c16="http://schemas.microsoft.com/office/drawing/2014/chart" uri="{C3380CC4-5D6E-409C-BE32-E72D297353CC}">
                <c16:uniqueId val="{0000000B-3E27-49A3-973F-5AE82D86D262}"/>
              </c:ext>
            </c:extLst>
          </c:dPt>
          <c:cat>
            <c:numRef>
              <c:f>'8.11'!$O$10:$O$25</c:f>
              <c:numCache>
                <c:formatCode>0.0%</c:formatCode>
                <c:ptCount val="16"/>
              </c:numCache>
            </c:numRef>
          </c:cat>
          <c:val>
            <c:numRef>
              <c:f>'8.11'!$J$10:$J$25</c:f>
              <c:numCache>
                <c:formatCode>0.0</c:formatCode>
                <c:ptCount val="16"/>
              </c:numCache>
            </c:numRef>
          </c:val>
          <c:extLst>
            <c:ext xmlns:c16="http://schemas.microsoft.com/office/drawing/2014/chart" uri="{C3380CC4-5D6E-409C-BE32-E72D297353CC}">
              <c16:uniqueId val="{0000000C-3E27-49A3-973F-5AE82D86D262}"/>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a:t>
            </a:r>
            <a:r>
              <a:rPr lang="en-US" sz="1000"/>
              <a:t>(</a:t>
            </a:r>
            <a:r>
              <a:rPr lang="cs-CZ" sz="1000"/>
              <a:t>TJ</a:t>
            </a:r>
            <a:r>
              <a:rPr lang="en-US" sz="1000"/>
              <a:t>)</a:t>
            </a:r>
          </a:p>
        </c:rich>
      </c:tx>
      <c:overlay val="0"/>
    </c:title>
    <c:autoTitleDeleted val="0"/>
    <c:plotArea>
      <c:layout>
        <c:manualLayout>
          <c:layoutTarget val="inner"/>
          <c:xMode val="edge"/>
          <c:yMode val="edge"/>
          <c:x val="5.1838093547854083E-2"/>
          <c:y val="0.12187734508007306"/>
          <c:w val="0.93541618173979413"/>
          <c:h val="0.78496549808149885"/>
        </c:manualLayout>
      </c:layout>
      <c:barChart>
        <c:barDir val="col"/>
        <c:grouping val="stacked"/>
        <c:varyColors val="0"/>
        <c:ser>
          <c:idx val="0"/>
          <c:order val="0"/>
          <c:tx>
            <c:strRef>
              <c:f>'4.3'!$A$5</c:f>
              <c:strCache>
                <c:ptCount val="1"/>
                <c:pt idx="0">
                  <c:v>Biomasa</c:v>
                </c:pt>
              </c:strCache>
            </c:strRef>
          </c:tx>
          <c:spPr>
            <a:solidFill>
              <a:schemeClr val="accent3">
                <a:lumMod val="75000"/>
              </a:schemeClr>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'4.3'!$B$5:$O$5</c:f>
              <c:numCache>
                <c:formatCode>#\ ##0.0</c:formatCode>
                <c:ptCount val="14"/>
                <c:pt idx="0">
                  <c:v>0</c:v>
                </c:pt>
                <c:pt idx="1">
                  <c:v>306.84979799999996</c:v>
                </c:pt>
                <c:pt idx="2">
                  <c:v>55.796239999999997</c:v>
                </c:pt>
                <c:pt idx="3">
                  <c:v>54.423873</c:v>
                </c:pt>
                <c:pt idx="4">
                  <c:v>200.60704999999999</c:v>
                </c:pt>
                <c:pt idx="5">
                  <c:v>143.33708999999999</c:v>
                </c:pt>
                <c:pt idx="6">
                  <c:v>0</c:v>
                </c:pt>
                <c:pt idx="7">
                  <c:v>1453.4408349999999</c:v>
                </c:pt>
                <c:pt idx="8">
                  <c:v>37.476955999999994</c:v>
                </c:pt>
                <c:pt idx="9">
                  <c:v>17.281050999999998</c:v>
                </c:pt>
                <c:pt idx="10">
                  <c:v>220.84268699999998</c:v>
                </c:pt>
                <c:pt idx="11">
                  <c:v>89.148067999999995</c:v>
                </c:pt>
                <c:pt idx="12">
                  <c:v>2154.3711900000003</c:v>
                </c:pt>
                <c:pt idx="13">
                  <c:v>46.426645999999998</c:v>
                </c:pt>
              </c:numCache>
            </c:numRef>
          </c:val>
          <c:extLst>
            <c:ext xmlns:c16="http://schemas.microsoft.com/office/drawing/2014/chart" uri="{C3380CC4-5D6E-409C-BE32-E72D297353CC}">
              <c16:uniqueId val="{00000000-3D7F-459E-9273-050ECD600410}"/>
            </c:ext>
          </c:extLst>
        </c:ser>
        <c:ser>
          <c:idx val="1"/>
          <c:order val="1"/>
          <c:tx>
            <c:strRef>
              <c:f>'4.3'!$A$6</c:f>
              <c:strCache>
                <c:ptCount val="1"/>
                <c:pt idx="0">
                  <c:v>Bioplyn</c:v>
                </c:pt>
              </c:strCache>
            </c:strRef>
          </c:tx>
          <c:spPr>
            <a:solidFill>
              <a:schemeClr val="bg2">
                <a:lumMod val="50000"/>
              </a:schemeClr>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'4.3'!$B$6:$O$6</c:f>
              <c:numCache>
                <c:formatCode>#\ ##0.0</c:formatCode>
                <c:ptCount val="14"/>
                <c:pt idx="0">
                  <c:v>30.925999999999998</c:v>
                </c:pt>
                <c:pt idx="1">
                  <c:v>91.823331000000024</c:v>
                </c:pt>
                <c:pt idx="2">
                  <c:v>59.302307999999996</c:v>
                </c:pt>
                <c:pt idx="3">
                  <c:v>15.351918000000001</c:v>
                </c:pt>
                <c:pt idx="4">
                  <c:v>145.84297899999999</c:v>
                </c:pt>
                <c:pt idx="5">
                  <c:v>86.149022000000002</c:v>
                </c:pt>
                <c:pt idx="6">
                  <c:v>9.1395820000000008</c:v>
                </c:pt>
                <c:pt idx="7">
                  <c:v>78.178162</c:v>
                </c:pt>
                <c:pt idx="8">
                  <c:v>76.278175999999974</c:v>
                </c:pt>
                <c:pt idx="9">
                  <c:v>86.36404899999998</c:v>
                </c:pt>
                <c:pt idx="10">
                  <c:v>80.151206999999985</c:v>
                </c:pt>
                <c:pt idx="11">
                  <c:v>87.375629000000004</c:v>
                </c:pt>
                <c:pt idx="12">
                  <c:v>22.738403000000005</c:v>
                </c:pt>
                <c:pt idx="13">
                  <c:v>30.339962000000003</c:v>
                </c:pt>
              </c:numCache>
            </c:numRef>
          </c:val>
          <c:extLst>
            <c:ext xmlns:c16="http://schemas.microsoft.com/office/drawing/2014/chart" uri="{C3380CC4-5D6E-409C-BE32-E72D297353CC}">
              <c16:uniqueId val="{00000001-3D7F-459E-9273-050ECD600410}"/>
            </c:ext>
          </c:extLst>
        </c:ser>
        <c:ser>
          <c:idx val="2"/>
          <c:order val="2"/>
          <c:tx>
            <c:strRef>
              <c:f>'4.3'!$A$7</c:f>
              <c:strCache>
                <c:ptCount val="1"/>
                <c:pt idx="0">
                  <c:v>Černé uhlí</c:v>
                </c:pt>
              </c:strCache>
            </c:strRef>
          </c:tx>
          <c:spPr>
            <a:solidFill>
              <a:schemeClr val="tx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'4.3'!$B$7:$O$7</c:f>
              <c:numCache>
                <c:formatCode>#\ ##0.0</c:formatCode>
                <c:ptCount val="14"/>
                <c:pt idx="0">
                  <c:v>0</c:v>
                </c:pt>
                <c:pt idx="1">
                  <c:v>0</c:v>
                </c:pt>
                <c:pt idx="2">
                  <c:v>0</c:v>
                </c:pt>
                <c:pt idx="3">
                  <c:v>0</c:v>
                </c:pt>
                <c:pt idx="4">
                  <c:v>0</c:v>
                </c:pt>
                <c:pt idx="5">
                  <c:v>3.94062</c:v>
                </c:pt>
                <c:pt idx="6">
                  <c:v>0</c:v>
                </c:pt>
                <c:pt idx="7">
                  <c:v>1579.1088800000005</c:v>
                </c:pt>
                <c:pt idx="8">
                  <c:v>1.97421</c:v>
                </c:pt>
                <c:pt idx="9">
                  <c:v>13.917</c:v>
                </c:pt>
                <c:pt idx="10">
                  <c:v>0</c:v>
                </c:pt>
                <c:pt idx="11">
                  <c:v>0</c:v>
                </c:pt>
                <c:pt idx="12">
                  <c:v>0.60920000000000007</c:v>
                </c:pt>
                <c:pt idx="13">
                  <c:v>43.425839999999994</c:v>
                </c:pt>
              </c:numCache>
            </c:numRef>
          </c:val>
          <c:extLst>
            <c:ext xmlns:c16="http://schemas.microsoft.com/office/drawing/2014/chart" uri="{C3380CC4-5D6E-409C-BE32-E72D297353CC}">
              <c16:uniqueId val="{00000002-3D7F-459E-9273-050ECD600410}"/>
            </c:ext>
          </c:extLst>
        </c:ser>
        <c:ser>
          <c:idx val="3"/>
          <c:order val="3"/>
          <c:tx>
            <c:strRef>
              <c:f>'4.3'!$A$8</c:f>
              <c:strCache>
                <c:ptCount val="1"/>
                <c:pt idx="0">
                  <c:v>Elektrická energie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'4.3'!$B$8:$O$8</c:f>
              <c:numCache>
                <c:formatCode>#\ ##0.0</c:formatCode>
                <c:ptCount val="14"/>
                <c:pt idx="0">
                  <c:v>2.2890000000000001</c:v>
                </c:pt>
                <c:pt idx="1">
                  <c:v>6.7099999999999993E-2</c:v>
                </c:pt>
                <c:pt idx="2">
                  <c:v>1.34</c:v>
                </c:pt>
                <c:pt idx="3">
                  <c:v>0</c:v>
                </c:pt>
                <c:pt idx="4">
                  <c:v>4.2999999999999997E-2</c:v>
                </c:pt>
                <c:pt idx="5">
                  <c:v>0</c:v>
                </c:pt>
                <c:pt idx="6">
                  <c:v>0</c:v>
                </c:pt>
                <c:pt idx="7">
                  <c:v>8.6747999999999992E-2</c:v>
                </c:pt>
                <c:pt idx="8">
                  <c:v>0.59275199999999995</c:v>
                </c:pt>
                <c:pt idx="9">
                  <c:v>5.6853600000000002</c:v>
                </c:pt>
                <c:pt idx="10">
                  <c:v>1.8479099999999999</c:v>
                </c:pt>
                <c:pt idx="11">
                  <c:v>0</c:v>
                </c:pt>
                <c:pt idx="12">
                  <c:v>0</c:v>
                </c:pt>
                <c:pt idx="13">
                  <c:v>0.20119999999999999</c:v>
                </c:pt>
              </c:numCache>
            </c:numRef>
          </c:val>
          <c:extLst>
            <c:ext xmlns:c16="http://schemas.microsoft.com/office/drawing/2014/chart" uri="{C3380CC4-5D6E-409C-BE32-E72D297353CC}">
              <c16:uniqueId val="{00000003-3D7F-459E-9273-050ECD600410}"/>
            </c:ext>
          </c:extLst>
        </c:ser>
        <c:ser>
          <c:idx val="4"/>
          <c:order val="4"/>
          <c:tx>
            <c:strRef>
              <c:f>'4.3'!$A$9</c:f>
              <c:strCache>
                <c:ptCount val="1"/>
                <c:pt idx="0">
                  <c:v>Energie prostředí (tepelné čerpadlo)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'4.3'!$B$9:$O$9</c:f>
              <c:numCache>
                <c:formatCode>#\ ##0.0</c:formatCode>
                <c:ptCount val="14"/>
                <c:pt idx="0">
                  <c:v>2.4870000000000001</c:v>
                </c:pt>
                <c:pt idx="1">
                  <c:v>0</c:v>
                </c:pt>
                <c:pt idx="2">
                  <c:v>0.06</c:v>
                </c:pt>
                <c:pt idx="3">
                  <c:v>1.2415099999999999</c:v>
                </c:pt>
                <c:pt idx="4">
                  <c:v>0</c:v>
                </c:pt>
                <c:pt idx="5">
                  <c:v>0</c:v>
                </c:pt>
                <c:pt idx="6">
                  <c:v>0</c:v>
                </c:pt>
                <c:pt idx="7">
                  <c:v>0</c:v>
                </c:pt>
                <c:pt idx="8">
                  <c:v>0</c:v>
                </c:pt>
                <c:pt idx="9">
                  <c:v>0</c:v>
                </c:pt>
                <c:pt idx="10">
                  <c:v>0</c:v>
                </c:pt>
                <c:pt idx="11">
                  <c:v>0</c:v>
                </c:pt>
                <c:pt idx="12">
                  <c:v>0.39900000000000002</c:v>
                </c:pt>
                <c:pt idx="13">
                  <c:v>0</c:v>
                </c:pt>
              </c:numCache>
            </c:numRef>
          </c:val>
          <c:extLst>
            <c:ext xmlns:c16="http://schemas.microsoft.com/office/drawing/2014/chart" uri="{C3380CC4-5D6E-409C-BE32-E72D297353CC}">
              <c16:uniqueId val="{00000004-3D7F-459E-9273-050ECD600410}"/>
            </c:ext>
          </c:extLst>
        </c:ser>
        <c:ser>
          <c:idx val="5"/>
          <c:order val="5"/>
          <c:tx>
            <c:strRef>
              <c:f>'4.3'!$A$10</c:f>
              <c:strCache>
                <c:ptCount val="1"/>
                <c:pt idx="0">
                  <c:v>Energie Slunce (solární kolektor)</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'4.3'!$B$10:$O$10</c:f>
              <c:numCache>
                <c:formatCode>#\ ##0.0</c:formatCode>
                <c:ptCount val="14"/>
                <c:pt idx="0">
                  <c:v>0</c:v>
                </c:pt>
                <c:pt idx="1">
                  <c:v>0</c:v>
                </c:pt>
                <c:pt idx="2">
                  <c:v>6.8000000000000005E-2</c:v>
                </c:pt>
                <c:pt idx="3">
                  <c:v>5.3374000000000005E-2</c:v>
                </c:pt>
                <c:pt idx="4">
                  <c:v>5.8599999999999992E-2</c:v>
                </c:pt>
                <c:pt idx="5">
                  <c:v>0</c:v>
                </c:pt>
                <c:pt idx="6">
                  <c:v>0</c:v>
                </c:pt>
                <c:pt idx="7">
                  <c:v>0</c:v>
                </c:pt>
                <c:pt idx="8">
                  <c:v>0</c:v>
                </c:pt>
                <c:pt idx="9">
                  <c:v>0</c:v>
                </c:pt>
                <c:pt idx="10">
                  <c:v>0</c:v>
                </c:pt>
                <c:pt idx="11">
                  <c:v>0</c:v>
                </c:pt>
                <c:pt idx="12">
                  <c:v>3.2000000000000001E-2</c:v>
                </c:pt>
                <c:pt idx="13">
                  <c:v>0</c:v>
                </c:pt>
              </c:numCache>
            </c:numRef>
          </c:val>
          <c:extLst>
            <c:ext xmlns:c16="http://schemas.microsoft.com/office/drawing/2014/chart" uri="{C3380CC4-5D6E-409C-BE32-E72D297353CC}">
              <c16:uniqueId val="{00000005-3D7F-459E-9273-050ECD600410}"/>
            </c:ext>
          </c:extLst>
        </c:ser>
        <c:ser>
          <c:idx val="6"/>
          <c:order val="6"/>
          <c:tx>
            <c:strRef>
              <c:f>'4.3'!$A$11</c:f>
              <c:strCache>
                <c:ptCount val="1"/>
                <c:pt idx="0">
                  <c:v>Hnědé uhlí</c:v>
                </c:pt>
              </c:strCache>
            </c:strRef>
          </c:tx>
          <c:spPr>
            <a:solidFill>
              <a:srgbClr val="6E4932"/>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'4.3'!$B$11:$O$11</c:f>
              <c:numCache>
                <c:formatCode>#\ ##0.0</c:formatCode>
                <c:ptCount val="14"/>
                <c:pt idx="0">
                  <c:v>0</c:v>
                </c:pt>
                <c:pt idx="1">
                  <c:v>451.13297399999993</c:v>
                </c:pt>
                <c:pt idx="2">
                  <c:v>0.52200000000000002</c:v>
                </c:pt>
                <c:pt idx="3">
                  <c:v>1126.5558250000001</c:v>
                </c:pt>
                <c:pt idx="4">
                  <c:v>2.4630000000000001</c:v>
                </c:pt>
                <c:pt idx="5">
                  <c:v>188.01038</c:v>
                </c:pt>
                <c:pt idx="6">
                  <c:v>0.51319000000000004</c:v>
                </c:pt>
                <c:pt idx="7">
                  <c:v>41.536978999999995</c:v>
                </c:pt>
                <c:pt idx="8">
                  <c:v>303.24479600000006</c:v>
                </c:pt>
                <c:pt idx="9">
                  <c:v>486.53072100000003</c:v>
                </c:pt>
                <c:pt idx="10">
                  <c:v>251.78701800000002</c:v>
                </c:pt>
                <c:pt idx="11">
                  <c:v>1128.0652519999999</c:v>
                </c:pt>
                <c:pt idx="12">
                  <c:v>2932.4184600000003</c:v>
                </c:pt>
                <c:pt idx="13">
                  <c:v>386.85288700000001</c:v>
                </c:pt>
              </c:numCache>
            </c:numRef>
          </c:val>
          <c:extLst>
            <c:ext xmlns:c16="http://schemas.microsoft.com/office/drawing/2014/chart" uri="{C3380CC4-5D6E-409C-BE32-E72D297353CC}">
              <c16:uniqueId val="{00000006-3D7F-459E-9273-050ECD600410}"/>
            </c:ext>
          </c:extLst>
        </c:ser>
        <c:ser>
          <c:idx val="7"/>
          <c:order val="7"/>
          <c:tx>
            <c:strRef>
              <c:f>'4.3'!$A$12</c:f>
              <c:strCache>
                <c:ptCount val="1"/>
                <c:pt idx="0">
                  <c:v>Jaderné palivo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'4.3'!$B$12:$O$12</c:f>
              <c:numCache>
                <c:formatCode>#\ ##0.0</c:formatCode>
                <c:ptCount val="14"/>
                <c:pt idx="0">
                  <c:v>0</c:v>
                </c:pt>
                <c:pt idx="1">
                  <c:v>37.334000000000003</c:v>
                </c:pt>
                <c:pt idx="2">
                  <c:v>0</c:v>
                </c:pt>
                <c:pt idx="3">
                  <c:v>0</c:v>
                </c:pt>
                <c:pt idx="4">
                  <c:v>36.081000000000003</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3D7F-459E-9273-050ECD600410}"/>
            </c:ext>
          </c:extLst>
        </c:ser>
        <c:ser>
          <c:idx val="8"/>
          <c:order val="8"/>
          <c:tx>
            <c:strRef>
              <c:f>'4.3'!$A$13</c:f>
              <c:strCache>
                <c:ptCount val="1"/>
                <c:pt idx="0">
                  <c:v>Koks</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'4.3'!$B$13:$O$13</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8-3D7F-459E-9273-050ECD600410}"/>
            </c:ext>
          </c:extLst>
        </c:ser>
        <c:ser>
          <c:idx val="9"/>
          <c:order val="9"/>
          <c:tx>
            <c:strRef>
              <c:f>'4.3'!$A$14</c:f>
              <c:strCache>
                <c:ptCount val="1"/>
                <c:pt idx="0">
                  <c:v>Odpadní teplo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'4.3'!$B$14:$O$14</c:f>
              <c:numCache>
                <c:formatCode>#\ ##0.0</c:formatCode>
                <c:ptCount val="14"/>
                <c:pt idx="0">
                  <c:v>0</c:v>
                </c:pt>
                <c:pt idx="1">
                  <c:v>0</c:v>
                </c:pt>
                <c:pt idx="2">
                  <c:v>9.659559999999999</c:v>
                </c:pt>
                <c:pt idx="3">
                  <c:v>1.4466999999999999</c:v>
                </c:pt>
                <c:pt idx="4">
                  <c:v>7.2729999999999997</c:v>
                </c:pt>
                <c:pt idx="5">
                  <c:v>0.33778999999999998</c:v>
                </c:pt>
                <c:pt idx="6">
                  <c:v>0.54400000000000004</c:v>
                </c:pt>
                <c:pt idx="7">
                  <c:v>383.4443</c:v>
                </c:pt>
                <c:pt idx="8">
                  <c:v>151.961781</c:v>
                </c:pt>
                <c:pt idx="9">
                  <c:v>44.69</c:v>
                </c:pt>
                <c:pt idx="10">
                  <c:v>0</c:v>
                </c:pt>
                <c:pt idx="11">
                  <c:v>1002.241526</c:v>
                </c:pt>
                <c:pt idx="12">
                  <c:v>356.29899999999998</c:v>
                </c:pt>
                <c:pt idx="13">
                  <c:v>37.213999999999999</c:v>
                </c:pt>
              </c:numCache>
            </c:numRef>
          </c:val>
          <c:extLst>
            <c:ext xmlns:c16="http://schemas.microsoft.com/office/drawing/2014/chart" uri="{C3380CC4-5D6E-409C-BE32-E72D297353CC}">
              <c16:uniqueId val="{00000009-3D7F-459E-9273-050ECD600410}"/>
            </c:ext>
          </c:extLst>
        </c:ser>
        <c:ser>
          <c:idx val="10"/>
          <c:order val="10"/>
          <c:tx>
            <c:strRef>
              <c:f>'4.3'!$A$15</c:f>
              <c:strCache>
                <c:ptCount val="1"/>
                <c:pt idx="0">
                  <c:v>Ostatní kapalná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'4.3'!$B$15:$O$15</c:f>
              <c:numCache>
                <c:formatCode>#\ ##0.0</c:formatCode>
                <c:ptCount val="14"/>
                <c:pt idx="0">
                  <c:v>0</c:v>
                </c:pt>
                <c:pt idx="1">
                  <c:v>26.392086000000003</c:v>
                </c:pt>
                <c:pt idx="2">
                  <c:v>0</c:v>
                </c:pt>
                <c:pt idx="3">
                  <c:v>0</c:v>
                </c:pt>
                <c:pt idx="4">
                  <c:v>0</c:v>
                </c:pt>
                <c:pt idx="5">
                  <c:v>0</c:v>
                </c:pt>
                <c:pt idx="6">
                  <c:v>0</c:v>
                </c:pt>
                <c:pt idx="7">
                  <c:v>0</c:v>
                </c:pt>
                <c:pt idx="8">
                  <c:v>0</c:v>
                </c:pt>
                <c:pt idx="9">
                  <c:v>0</c:v>
                </c:pt>
                <c:pt idx="10">
                  <c:v>0</c:v>
                </c:pt>
                <c:pt idx="11">
                  <c:v>4.6113580000000001</c:v>
                </c:pt>
                <c:pt idx="12">
                  <c:v>0</c:v>
                </c:pt>
                <c:pt idx="13">
                  <c:v>5.0839999999999996</c:v>
                </c:pt>
              </c:numCache>
            </c:numRef>
          </c:val>
          <c:extLst>
            <c:ext xmlns:c16="http://schemas.microsoft.com/office/drawing/2014/chart" uri="{C3380CC4-5D6E-409C-BE32-E72D297353CC}">
              <c16:uniqueId val="{0000000A-3D7F-459E-9273-050ECD600410}"/>
            </c:ext>
          </c:extLst>
        </c:ser>
        <c:ser>
          <c:idx val="11"/>
          <c:order val="11"/>
          <c:tx>
            <c:strRef>
              <c:f>'4.3'!$A$16</c:f>
              <c:strCache>
                <c:ptCount val="1"/>
                <c:pt idx="0">
                  <c:v>Ostatní pevná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'4.3'!$B$16:$O$16</c:f>
              <c:numCache>
                <c:formatCode>#\ ##0.0</c:formatCode>
                <c:ptCount val="14"/>
                <c:pt idx="0">
                  <c:v>238.99790999999996</c:v>
                </c:pt>
                <c:pt idx="1">
                  <c:v>2.4171529999999999</c:v>
                </c:pt>
                <c:pt idx="2">
                  <c:v>469.03100000000006</c:v>
                </c:pt>
                <c:pt idx="3">
                  <c:v>0</c:v>
                </c:pt>
                <c:pt idx="4">
                  <c:v>3.5394960000000002</c:v>
                </c:pt>
                <c:pt idx="5">
                  <c:v>0</c:v>
                </c:pt>
                <c:pt idx="6">
                  <c:v>187.47499999999999</c:v>
                </c:pt>
                <c:pt idx="7">
                  <c:v>34.720863999999999</c:v>
                </c:pt>
                <c:pt idx="8">
                  <c:v>0</c:v>
                </c:pt>
                <c:pt idx="9">
                  <c:v>0</c:v>
                </c:pt>
                <c:pt idx="10">
                  <c:v>3.948</c:v>
                </c:pt>
                <c:pt idx="11">
                  <c:v>16.494066</c:v>
                </c:pt>
                <c:pt idx="12">
                  <c:v>15.283472</c:v>
                </c:pt>
                <c:pt idx="13">
                  <c:v>15.9283</c:v>
                </c:pt>
              </c:numCache>
            </c:numRef>
          </c:val>
          <c:extLst>
            <c:ext xmlns:c16="http://schemas.microsoft.com/office/drawing/2014/chart" uri="{C3380CC4-5D6E-409C-BE32-E72D297353CC}">
              <c16:uniqueId val="{0000000B-3D7F-459E-9273-050ECD600410}"/>
            </c:ext>
          </c:extLst>
        </c:ser>
        <c:ser>
          <c:idx val="12"/>
          <c:order val="12"/>
          <c:tx>
            <c:strRef>
              <c:f>'4.3'!$A$17</c:f>
              <c:strCache>
                <c:ptCount val="1"/>
                <c:pt idx="0">
                  <c:v>Ostatní plyny</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'4.3'!$B$17:$O$17</c:f>
              <c:numCache>
                <c:formatCode>#\ ##0.0</c:formatCode>
                <c:ptCount val="14"/>
                <c:pt idx="0">
                  <c:v>0</c:v>
                </c:pt>
                <c:pt idx="1">
                  <c:v>0.103643</c:v>
                </c:pt>
                <c:pt idx="2">
                  <c:v>0</c:v>
                </c:pt>
                <c:pt idx="3">
                  <c:v>0</c:v>
                </c:pt>
                <c:pt idx="4">
                  <c:v>0</c:v>
                </c:pt>
                <c:pt idx="5">
                  <c:v>0</c:v>
                </c:pt>
                <c:pt idx="6">
                  <c:v>0</c:v>
                </c:pt>
                <c:pt idx="7">
                  <c:v>1544.2419130000003</c:v>
                </c:pt>
                <c:pt idx="8">
                  <c:v>0</c:v>
                </c:pt>
                <c:pt idx="9">
                  <c:v>0</c:v>
                </c:pt>
                <c:pt idx="10">
                  <c:v>0</c:v>
                </c:pt>
                <c:pt idx="11">
                  <c:v>235.46705999999998</c:v>
                </c:pt>
                <c:pt idx="12">
                  <c:v>221.15</c:v>
                </c:pt>
                <c:pt idx="13">
                  <c:v>267.62099999999998</c:v>
                </c:pt>
              </c:numCache>
            </c:numRef>
          </c:val>
          <c:extLst>
            <c:ext xmlns:c16="http://schemas.microsoft.com/office/drawing/2014/chart" uri="{C3380CC4-5D6E-409C-BE32-E72D297353CC}">
              <c16:uniqueId val="{0000000C-3D7F-459E-9273-050ECD600410}"/>
            </c:ext>
          </c:extLst>
        </c:ser>
        <c:ser>
          <c:idx val="13"/>
          <c:order val="13"/>
          <c:tx>
            <c:strRef>
              <c:f>'4.3'!$A$18</c:f>
              <c:strCache>
                <c:ptCount val="1"/>
                <c:pt idx="0">
                  <c:v>Ostatní</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'4.3'!$B$18:$O$18</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3D7F-459E-9273-050ECD600410}"/>
            </c:ext>
          </c:extLst>
        </c:ser>
        <c:ser>
          <c:idx val="14"/>
          <c:order val="14"/>
          <c:tx>
            <c:strRef>
              <c:f>'4.3'!$A$19</c:f>
              <c:strCache>
                <c:ptCount val="1"/>
                <c:pt idx="0">
                  <c:v>Topné oleje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'4.3'!$B$19:$O$19</c:f>
              <c:numCache>
                <c:formatCode>#\ ##0.0</c:formatCode>
                <c:ptCount val="14"/>
                <c:pt idx="0">
                  <c:v>2.4929999999999999</c:v>
                </c:pt>
                <c:pt idx="1">
                  <c:v>2.5742139999999996</c:v>
                </c:pt>
                <c:pt idx="2">
                  <c:v>3.6466780000000005</c:v>
                </c:pt>
                <c:pt idx="3">
                  <c:v>0</c:v>
                </c:pt>
                <c:pt idx="4">
                  <c:v>0.53623500000000002</c:v>
                </c:pt>
                <c:pt idx="5">
                  <c:v>0.18796600000000002</c:v>
                </c:pt>
                <c:pt idx="6">
                  <c:v>0</c:v>
                </c:pt>
                <c:pt idx="7">
                  <c:v>0.80131900000000011</c:v>
                </c:pt>
                <c:pt idx="8">
                  <c:v>24.122871999999997</c:v>
                </c:pt>
                <c:pt idx="9">
                  <c:v>0.40844199999999997</c:v>
                </c:pt>
                <c:pt idx="10">
                  <c:v>0.61951000000000001</c:v>
                </c:pt>
                <c:pt idx="11">
                  <c:v>4.6526359999999993</c:v>
                </c:pt>
                <c:pt idx="12">
                  <c:v>1.7283920000000002</c:v>
                </c:pt>
                <c:pt idx="13">
                  <c:v>0.81238700000000008</c:v>
                </c:pt>
              </c:numCache>
            </c:numRef>
          </c:val>
          <c:extLst>
            <c:ext xmlns:c16="http://schemas.microsoft.com/office/drawing/2014/chart" uri="{C3380CC4-5D6E-409C-BE32-E72D297353CC}">
              <c16:uniqueId val="{0000000E-3D7F-459E-9273-050ECD600410}"/>
            </c:ext>
          </c:extLst>
        </c:ser>
        <c:ser>
          <c:idx val="15"/>
          <c:order val="15"/>
          <c:tx>
            <c:strRef>
              <c:f>'4.3'!$A$20</c:f>
              <c:strCache>
                <c:ptCount val="1"/>
                <c:pt idx="0">
                  <c:v>Zemní plyn</c:v>
                </c:pt>
              </c:strCache>
            </c:strRef>
          </c:tx>
          <c:spPr>
            <a:solidFill>
              <a:srgbClr val="EBE600"/>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'4.3'!$B$20:$O$20</c:f>
              <c:numCache>
                <c:formatCode>#\ ##0.0</c:formatCode>
                <c:ptCount val="14"/>
                <c:pt idx="0">
                  <c:v>465.64734099999998</c:v>
                </c:pt>
                <c:pt idx="1">
                  <c:v>84.471267999999981</c:v>
                </c:pt>
                <c:pt idx="2">
                  <c:v>282.82763099999994</c:v>
                </c:pt>
                <c:pt idx="3">
                  <c:v>173.74800900000005</c:v>
                </c:pt>
                <c:pt idx="4">
                  <c:v>115.08516799999997</c:v>
                </c:pt>
                <c:pt idx="5">
                  <c:v>219.87918200000001</c:v>
                </c:pt>
                <c:pt idx="6">
                  <c:v>128.06960599999996</c:v>
                </c:pt>
                <c:pt idx="7">
                  <c:v>307.25383800000003</c:v>
                </c:pt>
                <c:pt idx="8">
                  <c:v>375.78328999999997</c:v>
                </c:pt>
                <c:pt idx="9">
                  <c:v>99.990341000000001</c:v>
                </c:pt>
                <c:pt idx="10">
                  <c:v>93.501483999999977</c:v>
                </c:pt>
                <c:pt idx="11">
                  <c:v>1248.9577450000011</c:v>
                </c:pt>
                <c:pt idx="12">
                  <c:v>211.89332899999997</c:v>
                </c:pt>
                <c:pt idx="13">
                  <c:v>331.4477250000001</c:v>
                </c:pt>
              </c:numCache>
            </c:numRef>
          </c:val>
          <c:extLst>
            <c:ext xmlns:c16="http://schemas.microsoft.com/office/drawing/2014/chart" uri="{C3380CC4-5D6E-409C-BE32-E72D297353CC}">
              <c16:uniqueId val="{0000000F-3D7F-459E-9273-050ECD600410}"/>
            </c:ext>
          </c:extLst>
        </c:ser>
        <c:dLbls>
          <c:showLegendKey val="0"/>
          <c:showVal val="0"/>
          <c:showCatName val="0"/>
          <c:showSerName val="0"/>
          <c:showPercent val="0"/>
          <c:showBubbleSize val="0"/>
        </c:dLbls>
        <c:gapWidth val="104"/>
        <c:overlap val="100"/>
        <c:axId val="198576000"/>
        <c:axId val="198577536"/>
      </c:barChart>
      <c:catAx>
        <c:axId val="198576000"/>
        <c:scaling>
          <c:orientation val="minMax"/>
        </c:scaling>
        <c:delete val="0"/>
        <c:axPos val="b"/>
        <c:numFmt formatCode="General" sourceLinked="0"/>
        <c:majorTickMark val="none"/>
        <c:minorTickMark val="none"/>
        <c:tickLblPos val="low"/>
        <c:txPr>
          <a:bodyPr rot="0" vert="horz"/>
          <a:lstStyle/>
          <a:p>
            <a:pPr>
              <a:defRPr sz="900"/>
            </a:pPr>
            <a:endParaRPr lang="cs-CZ"/>
          </a:p>
        </c:txPr>
        <c:crossAx val="198577536"/>
        <c:crosses val="autoZero"/>
        <c:auto val="1"/>
        <c:lblAlgn val="ctr"/>
        <c:lblOffset val="100"/>
        <c:noMultiLvlLbl val="0"/>
      </c:catAx>
      <c:valAx>
        <c:axId val="19857753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857600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FE86-428C-84A4-A56B8EED7FEE}"/>
              </c:ext>
            </c:extLst>
          </c:dPt>
          <c:cat>
            <c:numRef>
              <c:f>'8.11'!$O$27:$O$34</c:f>
              <c:numCache>
                <c:formatCode>#\ ##0.0</c:formatCode>
                <c:ptCount val="8"/>
              </c:numCache>
            </c:numRef>
          </c:cat>
          <c:val>
            <c:numRef>
              <c:f>'8.11'!$J$27:$J$34</c:f>
              <c:numCache>
                <c:formatCode>0.0</c:formatCode>
                <c:ptCount val="8"/>
              </c:numCache>
            </c:numRef>
          </c:val>
          <c:extLst>
            <c:ext xmlns:c16="http://schemas.microsoft.com/office/drawing/2014/chart" uri="{C3380CC4-5D6E-409C-BE32-E72D297353CC}">
              <c16:uniqueId val="{00000001-FE86-428C-84A4-A56B8EED7FE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3600713557594291"/>
          <c:y val="4.3463361666010988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'8.12'!$K$28</c:f>
              <c:strCache>
                <c:ptCount val="1"/>
                <c:pt idx="0">
                  <c:v>Průmysl</c:v>
                </c:pt>
              </c:strCache>
            </c:strRef>
          </c:tx>
          <c:invertIfNegative val="0"/>
          <c:cat>
            <c:strRef>
              <c:f>'8.12'!$L$27:$N$27</c:f>
              <c:strCache>
                <c:ptCount val="3"/>
                <c:pt idx="0">
                  <c:v>Červenec</c:v>
                </c:pt>
                <c:pt idx="1">
                  <c:v>Srpen</c:v>
                </c:pt>
                <c:pt idx="2">
                  <c:v>Září</c:v>
                </c:pt>
              </c:strCache>
            </c:strRef>
          </c:cat>
          <c:val>
            <c:numRef>
              <c:f>'8.12'!$L$28:$N$28</c:f>
              <c:numCache>
                <c:formatCode>#\ ##0.0</c:formatCode>
                <c:ptCount val="3"/>
                <c:pt idx="0">
                  <c:v>256767.44899999999</c:v>
                </c:pt>
                <c:pt idx="1">
                  <c:v>289095.614</c:v>
                </c:pt>
                <c:pt idx="2">
                  <c:v>370672.46799999999</c:v>
                </c:pt>
              </c:numCache>
            </c:numRef>
          </c:val>
          <c:extLst>
            <c:ext xmlns:c16="http://schemas.microsoft.com/office/drawing/2014/chart" uri="{C3380CC4-5D6E-409C-BE32-E72D297353CC}">
              <c16:uniqueId val="{00000000-AA33-46E2-9EE5-D631A484EE69}"/>
            </c:ext>
          </c:extLst>
        </c:ser>
        <c:ser>
          <c:idx val="1"/>
          <c:order val="1"/>
          <c:tx>
            <c:strRef>
              <c:f>'8.12'!$K$29</c:f>
              <c:strCache>
                <c:ptCount val="1"/>
                <c:pt idx="0">
                  <c:v>Energetika</c:v>
                </c:pt>
              </c:strCache>
            </c:strRef>
          </c:tx>
          <c:invertIfNegative val="0"/>
          <c:cat>
            <c:strRef>
              <c:f>'8.12'!$L$27:$N$27</c:f>
              <c:strCache>
                <c:ptCount val="3"/>
                <c:pt idx="0">
                  <c:v>Červenec</c:v>
                </c:pt>
                <c:pt idx="1">
                  <c:v>Srpen</c:v>
                </c:pt>
                <c:pt idx="2">
                  <c:v>Září</c:v>
                </c:pt>
              </c:strCache>
            </c:strRef>
          </c:cat>
          <c:val>
            <c:numRef>
              <c:f>'8.12'!$L$29:$N$29</c:f>
              <c:numCache>
                <c:formatCode>#\ ##0.0</c:formatCode>
                <c:ptCount val="3"/>
                <c:pt idx="0">
                  <c:v>18307.965</c:v>
                </c:pt>
                <c:pt idx="1">
                  <c:v>13024.397999999999</c:v>
                </c:pt>
                <c:pt idx="2">
                  <c:v>40720.389000000003</c:v>
                </c:pt>
              </c:numCache>
            </c:numRef>
          </c:val>
          <c:extLst>
            <c:ext xmlns:c16="http://schemas.microsoft.com/office/drawing/2014/chart" uri="{C3380CC4-5D6E-409C-BE32-E72D297353CC}">
              <c16:uniqueId val="{00000001-AA33-46E2-9EE5-D631A484EE69}"/>
            </c:ext>
          </c:extLst>
        </c:ser>
        <c:ser>
          <c:idx val="2"/>
          <c:order val="2"/>
          <c:tx>
            <c:strRef>
              <c:f>'8.12'!$K$30</c:f>
              <c:strCache>
                <c:ptCount val="1"/>
                <c:pt idx="0">
                  <c:v>Doprava</c:v>
                </c:pt>
              </c:strCache>
            </c:strRef>
          </c:tx>
          <c:invertIfNegative val="0"/>
          <c:cat>
            <c:strRef>
              <c:f>'8.12'!$L$27:$N$27</c:f>
              <c:strCache>
                <c:ptCount val="3"/>
                <c:pt idx="0">
                  <c:v>Červenec</c:v>
                </c:pt>
                <c:pt idx="1">
                  <c:v>Srpen</c:v>
                </c:pt>
                <c:pt idx="2">
                  <c:v>Září</c:v>
                </c:pt>
              </c:strCache>
            </c:strRef>
          </c:cat>
          <c:val>
            <c:numRef>
              <c:f>'8.12'!$L$30:$N$30</c:f>
              <c:numCache>
                <c:formatCode>#\ ##0.0</c:formatCode>
                <c:ptCount val="3"/>
                <c:pt idx="0">
                  <c:v>272.68200000000002</c:v>
                </c:pt>
                <c:pt idx="1">
                  <c:v>245.78799999999998</c:v>
                </c:pt>
                <c:pt idx="2">
                  <c:v>543.45600000000002</c:v>
                </c:pt>
              </c:numCache>
            </c:numRef>
          </c:val>
          <c:extLst>
            <c:ext xmlns:c16="http://schemas.microsoft.com/office/drawing/2014/chart" uri="{C3380CC4-5D6E-409C-BE32-E72D297353CC}">
              <c16:uniqueId val="{00000002-AA33-46E2-9EE5-D631A484EE69}"/>
            </c:ext>
          </c:extLst>
        </c:ser>
        <c:ser>
          <c:idx val="3"/>
          <c:order val="3"/>
          <c:tx>
            <c:strRef>
              <c:f>'8.12'!$K$31</c:f>
              <c:strCache>
                <c:ptCount val="1"/>
                <c:pt idx="0">
                  <c:v>Stavebnictví</c:v>
                </c:pt>
              </c:strCache>
            </c:strRef>
          </c:tx>
          <c:invertIfNegative val="0"/>
          <c:cat>
            <c:strRef>
              <c:f>'8.12'!$L$27:$N$27</c:f>
              <c:strCache>
                <c:ptCount val="3"/>
                <c:pt idx="0">
                  <c:v>Červenec</c:v>
                </c:pt>
                <c:pt idx="1">
                  <c:v>Srpen</c:v>
                </c:pt>
                <c:pt idx="2">
                  <c:v>Září</c:v>
                </c:pt>
              </c:strCache>
            </c:strRef>
          </c:cat>
          <c:val>
            <c:numRef>
              <c:f>'8.12'!$L$31:$N$31</c:f>
              <c:numCache>
                <c:formatCode>#\ ##0.0</c:formatCode>
                <c:ptCount val="3"/>
                <c:pt idx="0">
                  <c:v>5</c:v>
                </c:pt>
                <c:pt idx="1">
                  <c:v>7</c:v>
                </c:pt>
                <c:pt idx="2">
                  <c:v>19</c:v>
                </c:pt>
              </c:numCache>
            </c:numRef>
          </c:val>
          <c:extLst>
            <c:ext xmlns:c16="http://schemas.microsoft.com/office/drawing/2014/chart" uri="{C3380CC4-5D6E-409C-BE32-E72D297353CC}">
              <c16:uniqueId val="{00000003-AA33-46E2-9EE5-D631A484EE69}"/>
            </c:ext>
          </c:extLst>
        </c:ser>
        <c:ser>
          <c:idx val="4"/>
          <c:order val="4"/>
          <c:tx>
            <c:strRef>
              <c:f>'8.12'!$K$32</c:f>
              <c:strCache>
                <c:ptCount val="1"/>
                <c:pt idx="0">
                  <c:v>Zemědělství a lesnictví</c:v>
                </c:pt>
              </c:strCache>
            </c:strRef>
          </c:tx>
          <c:invertIfNegative val="0"/>
          <c:cat>
            <c:strRef>
              <c:f>'8.12'!$L$27:$N$27</c:f>
              <c:strCache>
                <c:ptCount val="3"/>
                <c:pt idx="0">
                  <c:v>Červenec</c:v>
                </c:pt>
                <c:pt idx="1">
                  <c:v>Srpen</c:v>
                </c:pt>
                <c:pt idx="2">
                  <c:v>Září</c:v>
                </c:pt>
              </c:strCache>
            </c:strRef>
          </c:cat>
          <c:val>
            <c:numRef>
              <c:f>'8.12'!$L$32:$N$32</c:f>
              <c:numCache>
                <c:formatCode>#\ ##0.0</c:formatCode>
                <c:ptCount val="3"/>
                <c:pt idx="0">
                  <c:v>1376.8799999999999</c:v>
                </c:pt>
                <c:pt idx="1">
                  <c:v>1556.8869999999999</c:v>
                </c:pt>
                <c:pt idx="2">
                  <c:v>1802.9229999999998</c:v>
                </c:pt>
              </c:numCache>
            </c:numRef>
          </c:val>
          <c:extLst>
            <c:ext xmlns:c16="http://schemas.microsoft.com/office/drawing/2014/chart" uri="{C3380CC4-5D6E-409C-BE32-E72D297353CC}">
              <c16:uniqueId val="{00000004-AA33-46E2-9EE5-D631A484EE69}"/>
            </c:ext>
          </c:extLst>
        </c:ser>
        <c:ser>
          <c:idx val="5"/>
          <c:order val="5"/>
          <c:tx>
            <c:strRef>
              <c:f>'8.12'!$K$33</c:f>
              <c:strCache>
                <c:ptCount val="1"/>
                <c:pt idx="0">
                  <c:v>Domácnosti</c:v>
                </c:pt>
              </c:strCache>
            </c:strRef>
          </c:tx>
          <c:invertIfNegative val="0"/>
          <c:cat>
            <c:strRef>
              <c:f>'8.12'!$L$27:$N$27</c:f>
              <c:strCache>
                <c:ptCount val="3"/>
                <c:pt idx="0">
                  <c:v>Červenec</c:v>
                </c:pt>
                <c:pt idx="1">
                  <c:v>Srpen</c:v>
                </c:pt>
                <c:pt idx="2">
                  <c:v>Září</c:v>
                </c:pt>
              </c:strCache>
            </c:strRef>
          </c:cat>
          <c:val>
            <c:numRef>
              <c:f>'8.12'!$L$33:$N$33</c:f>
              <c:numCache>
                <c:formatCode>#\ ##0.0</c:formatCode>
                <c:ptCount val="3"/>
                <c:pt idx="0">
                  <c:v>62119.572999999989</c:v>
                </c:pt>
                <c:pt idx="1">
                  <c:v>64481.51200000001</c:v>
                </c:pt>
                <c:pt idx="2">
                  <c:v>95219.524000000005</c:v>
                </c:pt>
              </c:numCache>
            </c:numRef>
          </c:val>
          <c:extLst>
            <c:ext xmlns:c16="http://schemas.microsoft.com/office/drawing/2014/chart" uri="{C3380CC4-5D6E-409C-BE32-E72D297353CC}">
              <c16:uniqueId val="{00000005-AA33-46E2-9EE5-D631A484EE69}"/>
            </c:ext>
          </c:extLst>
        </c:ser>
        <c:ser>
          <c:idx val="6"/>
          <c:order val="6"/>
          <c:tx>
            <c:strRef>
              <c:f>'8.12'!$K$34</c:f>
              <c:strCache>
                <c:ptCount val="1"/>
                <c:pt idx="0">
                  <c:v>Obchod, služby, školství, zdravotnictví</c:v>
                </c:pt>
              </c:strCache>
            </c:strRef>
          </c:tx>
          <c:invertIfNegative val="0"/>
          <c:cat>
            <c:strRef>
              <c:f>'8.12'!$L$27:$N$27</c:f>
              <c:strCache>
                <c:ptCount val="3"/>
                <c:pt idx="0">
                  <c:v>Červenec</c:v>
                </c:pt>
                <c:pt idx="1">
                  <c:v>Srpen</c:v>
                </c:pt>
                <c:pt idx="2">
                  <c:v>Září</c:v>
                </c:pt>
              </c:strCache>
            </c:strRef>
          </c:cat>
          <c:val>
            <c:numRef>
              <c:f>'8.12'!$L$34:$N$34</c:f>
              <c:numCache>
                <c:formatCode>#\ ##0.0</c:formatCode>
                <c:ptCount val="3"/>
                <c:pt idx="0">
                  <c:v>21935.650999999998</c:v>
                </c:pt>
                <c:pt idx="1">
                  <c:v>22814.454999999994</c:v>
                </c:pt>
                <c:pt idx="2">
                  <c:v>35977.282000000007</c:v>
                </c:pt>
              </c:numCache>
            </c:numRef>
          </c:val>
          <c:extLst>
            <c:ext xmlns:c16="http://schemas.microsoft.com/office/drawing/2014/chart" uri="{C3380CC4-5D6E-409C-BE32-E72D297353CC}">
              <c16:uniqueId val="{00000006-AA33-46E2-9EE5-D631A484EE69}"/>
            </c:ext>
          </c:extLst>
        </c:ser>
        <c:ser>
          <c:idx val="7"/>
          <c:order val="7"/>
          <c:tx>
            <c:strRef>
              <c:f>'8.12'!$K$35</c:f>
              <c:strCache>
                <c:ptCount val="1"/>
                <c:pt idx="0">
                  <c:v>Ostatní</c:v>
                </c:pt>
              </c:strCache>
            </c:strRef>
          </c:tx>
          <c:invertIfNegative val="0"/>
          <c:cat>
            <c:strRef>
              <c:f>'8.12'!$L$27:$N$27</c:f>
              <c:strCache>
                <c:ptCount val="3"/>
                <c:pt idx="0">
                  <c:v>Červenec</c:v>
                </c:pt>
                <c:pt idx="1">
                  <c:v>Srpen</c:v>
                </c:pt>
                <c:pt idx="2">
                  <c:v>Září</c:v>
                </c:pt>
              </c:strCache>
            </c:strRef>
          </c:cat>
          <c:val>
            <c:numRef>
              <c:f>'8.12'!$L$35:$N$35</c:f>
              <c:numCache>
                <c:formatCode>#\ ##0.0</c:formatCode>
                <c:ptCount val="3"/>
                <c:pt idx="0">
                  <c:v>155</c:v>
                </c:pt>
                <c:pt idx="1">
                  <c:v>159</c:v>
                </c:pt>
                <c:pt idx="2">
                  <c:v>348.41899999999998</c:v>
                </c:pt>
              </c:numCache>
            </c:numRef>
          </c:val>
          <c:extLst>
            <c:ext xmlns:c16="http://schemas.microsoft.com/office/drawing/2014/chart" uri="{C3380CC4-5D6E-409C-BE32-E72D297353CC}">
              <c16:uniqueId val="{00000007-AA33-46E2-9EE5-D631A484EE69}"/>
            </c:ext>
          </c:extLst>
        </c:ser>
        <c:dLbls>
          <c:showLegendKey val="0"/>
          <c:showVal val="0"/>
          <c:showCatName val="0"/>
          <c:showSerName val="0"/>
          <c:showPercent val="0"/>
          <c:showBubbleSize val="0"/>
        </c:dLbls>
        <c:gapWidth val="150"/>
        <c:overlap val="100"/>
        <c:axId val="163137792"/>
        <c:axId val="163155968"/>
      </c:barChart>
      <c:catAx>
        <c:axId val="163137792"/>
        <c:scaling>
          <c:orientation val="minMax"/>
        </c:scaling>
        <c:delete val="0"/>
        <c:axPos val="b"/>
        <c:numFmt formatCode="General" sourceLinked="1"/>
        <c:majorTickMark val="none"/>
        <c:minorTickMark val="none"/>
        <c:tickLblPos val="nextTo"/>
        <c:txPr>
          <a:bodyPr/>
          <a:lstStyle/>
          <a:p>
            <a:pPr>
              <a:defRPr sz="900"/>
            </a:pPr>
            <a:endParaRPr lang="cs-CZ"/>
          </a:p>
        </c:txPr>
        <c:crossAx val="163155968"/>
        <c:crossesAt val="0"/>
        <c:auto val="1"/>
        <c:lblAlgn val="ctr"/>
        <c:lblOffset val="100"/>
        <c:noMultiLvlLbl val="0"/>
      </c:catAx>
      <c:valAx>
        <c:axId val="163155968"/>
        <c:scaling>
          <c:orientation val="minMax"/>
          <c:max val="10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313779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'8.12'!$L$40</c:f>
              <c:strCache>
                <c:ptCount val="1"/>
                <c:pt idx="0">
                  <c:v>Instalovaný výkon</c:v>
                </c:pt>
              </c:strCache>
            </c:strRef>
          </c:tx>
          <c:invertIfNegative val="0"/>
          <c:val>
            <c:numRef>
              <c:f>'8.12'!$M$40</c:f>
              <c:numCache>
                <c:formatCode>0.0%</c:formatCode>
                <c:ptCount val="1"/>
                <c:pt idx="0">
                  <c:v>0.11123698594261307</c:v>
                </c:pt>
              </c:numCache>
            </c:numRef>
          </c:val>
          <c:extLst>
            <c:ext xmlns:c16="http://schemas.microsoft.com/office/drawing/2014/chart" uri="{C3380CC4-5D6E-409C-BE32-E72D297353CC}">
              <c16:uniqueId val="{00000000-4A26-4189-BD7E-C8C949409679}"/>
            </c:ext>
          </c:extLst>
        </c:ser>
        <c:ser>
          <c:idx val="1"/>
          <c:order val="1"/>
          <c:tx>
            <c:strRef>
              <c:f>'8.12'!$L$41</c:f>
              <c:strCache>
                <c:ptCount val="1"/>
                <c:pt idx="0">
                  <c:v>Výroba tepla brutto</c:v>
                </c:pt>
              </c:strCache>
            </c:strRef>
          </c:tx>
          <c:invertIfNegative val="0"/>
          <c:val>
            <c:numRef>
              <c:f>'8.12'!$M$41</c:f>
              <c:numCache>
                <c:formatCode>0.0%</c:formatCode>
                <c:ptCount val="1"/>
                <c:pt idx="0">
                  <c:v>0.15784982111032039</c:v>
                </c:pt>
              </c:numCache>
            </c:numRef>
          </c:val>
          <c:extLst>
            <c:ext xmlns:c16="http://schemas.microsoft.com/office/drawing/2014/chart" uri="{C3380CC4-5D6E-409C-BE32-E72D297353CC}">
              <c16:uniqueId val="{00000001-4A26-4189-BD7E-C8C949409679}"/>
            </c:ext>
          </c:extLst>
        </c:ser>
        <c:ser>
          <c:idx val="2"/>
          <c:order val="2"/>
          <c:tx>
            <c:strRef>
              <c:f>'8.12'!$L$42</c:f>
              <c:strCache>
                <c:ptCount val="1"/>
                <c:pt idx="0">
                  <c:v>Dodávky tepla</c:v>
                </c:pt>
              </c:strCache>
            </c:strRef>
          </c:tx>
          <c:invertIfNegative val="0"/>
          <c:val>
            <c:numRef>
              <c:f>'8.12'!$M$42</c:f>
              <c:numCache>
                <c:formatCode>0.0%</c:formatCode>
                <c:ptCount val="1"/>
                <c:pt idx="0">
                  <c:v>0.23219382057303459</c:v>
                </c:pt>
              </c:numCache>
            </c:numRef>
          </c:val>
          <c:extLst>
            <c:ext xmlns:c16="http://schemas.microsoft.com/office/drawing/2014/chart" uri="{C3380CC4-5D6E-409C-BE32-E72D297353CC}">
              <c16:uniqueId val="{00000002-4A26-4189-BD7E-C8C949409679}"/>
            </c:ext>
          </c:extLst>
        </c:ser>
        <c:dLbls>
          <c:showLegendKey val="0"/>
          <c:showVal val="0"/>
          <c:showCatName val="0"/>
          <c:showSerName val="0"/>
          <c:showPercent val="0"/>
          <c:showBubbleSize val="0"/>
        </c:dLbls>
        <c:gapWidth val="150"/>
        <c:axId val="164890880"/>
        <c:axId val="164892672"/>
      </c:barChart>
      <c:catAx>
        <c:axId val="164890880"/>
        <c:scaling>
          <c:orientation val="maxMin"/>
        </c:scaling>
        <c:delete val="0"/>
        <c:axPos val="l"/>
        <c:numFmt formatCode="General" sourceLinked="1"/>
        <c:majorTickMark val="none"/>
        <c:minorTickMark val="none"/>
        <c:tickLblPos val="none"/>
        <c:crossAx val="164892672"/>
        <c:crosses val="autoZero"/>
        <c:auto val="1"/>
        <c:lblAlgn val="ctr"/>
        <c:lblOffset val="100"/>
        <c:noMultiLvlLbl val="0"/>
      </c:catAx>
      <c:valAx>
        <c:axId val="16489267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489088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4550846023688664"/>
          <c:y val="4.3823585027139962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'8.12'!$K$10</c:f>
              <c:strCache>
                <c:ptCount val="1"/>
                <c:pt idx="0">
                  <c:v>Biomasa</c:v>
                </c:pt>
              </c:strCache>
            </c:strRef>
          </c:tx>
          <c:spPr>
            <a:solidFill>
              <a:schemeClr val="accent3">
                <a:lumMod val="75000"/>
              </a:schemeClr>
            </a:solidFill>
          </c:spPr>
          <c:invertIfNegative val="0"/>
          <c:cat>
            <c:strRef>
              <c:f>'8.12'!$L$9:$N$9</c:f>
              <c:strCache>
                <c:ptCount val="3"/>
                <c:pt idx="0">
                  <c:v>Červenec</c:v>
                </c:pt>
                <c:pt idx="1">
                  <c:v>Srpen</c:v>
                </c:pt>
                <c:pt idx="2">
                  <c:v>Září</c:v>
                </c:pt>
              </c:strCache>
            </c:strRef>
          </c:cat>
          <c:val>
            <c:numRef>
              <c:f>'8.12'!$L$10:$N$10</c:f>
              <c:numCache>
                <c:formatCode>#\ ##0.0</c:formatCode>
                <c:ptCount val="3"/>
                <c:pt idx="0">
                  <c:v>19314.595999999998</c:v>
                </c:pt>
                <c:pt idx="1">
                  <c:v>8198.7400000000016</c:v>
                </c:pt>
                <c:pt idx="2">
                  <c:v>36214.071000000004</c:v>
                </c:pt>
              </c:numCache>
            </c:numRef>
          </c:val>
          <c:extLst>
            <c:ext xmlns:c16="http://schemas.microsoft.com/office/drawing/2014/chart" uri="{C3380CC4-5D6E-409C-BE32-E72D297353CC}">
              <c16:uniqueId val="{00000000-EE6D-4FF2-A84D-EF8DEBB12288}"/>
            </c:ext>
          </c:extLst>
        </c:ser>
        <c:ser>
          <c:idx val="1"/>
          <c:order val="1"/>
          <c:tx>
            <c:strRef>
              <c:f>'8.12'!$K$11</c:f>
              <c:strCache>
                <c:ptCount val="1"/>
                <c:pt idx="0">
                  <c:v>Bioplyn</c:v>
                </c:pt>
              </c:strCache>
            </c:strRef>
          </c:tx>
          <c:spPr>
            <a:solidFill>
              <a:schemeClr val="bg2">
                <a:lumMod val="50000"/>
              </a:schemeClr>
            </a:solidFill>
          </c:spPr>
          <c:invertIfNegative val="0"/>
          <c:cat>
            <c:strRef>
              <c:f>'8.12'!$L$9:$N$9</c:f>
              <c:strCache>
                <c:ptCount val="3"/>
                <c:pt idx="0">
                  <c:v>Červenec</c:v>
                </c:pt>
                <c:pt idx="1">
                  <c:v>Srpen</c:v>
                </c:pt>
                <c:pt idx="2">
                  <c:v>Září</c:v>
                </c:pt>
              </c:strCache>
            </c:strRef>
          </c:cat>
          <c:val>
            <c:numRef>
              <c:f>'8.12'!$L$11:$N$11</c:f>
              <c:numCache>
                <c:formatCode>#\ ##0.0</c:formatCode>
                <c:ptCount val="3"/>
                <c:pt idx="0">
                  <c:v>2469.6240000000003</c:v>
                </c:pt>
                <c:pt idx="1">
                  <c:v>2686.1579999999994</c:v>
                </c:pt>
                <c:pt idx="2">
                  <c:v>3109.1330000000003</c:v>
                </c:pt>
              </c:numCache>
            </c:numRef>
          </c:val>
          <c:extLst>
            <c:ext xmlns:c16="http://schemas.microsoft.com/office/drawing/2014/chart" uri="{C3380CC4-5D6E-409C-BE32-E72D297353CC}">
              <c16:uniqueId val="{00000001-EE6D-4FF2-A84D-EF8DEBB12288}"/>
            </c:ext>
          </c:extLst>
        </c:ser>
        <c:ser>
          <c:idx val="2"/>
          <c:order val="2"/>
          <c:tx>
            <c:strRef>
              <c:f>'8.12'!$K$12</c:f>
              <c:strCache>
                <c:ptCount val="1"/>
                <c:pt idx="0">
                  <c:v>Černé uhlí</c:v>
                </c:pt>
              </c:strCache>
            </c:strRef>
          </c:tx>
          <c:spPr>
            <a:solidFill>
              <a:schemeClr val="tx1"/>
            </a:solidFill>
          </c:spPr>
          <c:invertIfNegative val="0"/>
          <c:cat>
            <c:strRef>
              <c:f>'8.12'!$L$9:$N$9</c:f>
              <c:strCache>
                <c:ptCount val="3"/>
                <c:pt idx="0">
                  <c:v>Červenec</c:v>
                </c:pt>
                <c:pt idx="1">
                  <c:v>Srpen</c:v>
                </c:pt>
                <c:pt idx="2">
                  <c:v>Září</c:v>
                </c:pt>
              </c:strCache>
            </c:strRef>
          </c:cat>
          <c:val>
            <c:numRef>
              <c:f>'8.12'!$L$12:$N$12</c:f>
              <c:numCache>
                <c:formatCode>#\ ##0.0</c:formatCode>
                <c:ptCount val="3"/>
                <c:pt idx="0">
                  <c:v>0</c:v>
                </c:pt>
                <c:pt idx="1">
                  <c:v>0</c:v>
                </c:pt>
                <c:pt idx="2">
                  <c:v>0</c:v>
                </c:pt>
              </c:numCache>
            </c:numRef>
          </c:val>
          <c:extLst>
            <c:ext xmlns:c16="http://schemas.microsoft.com/office/drawing/2014/chart" uri="{C3380CC4-5D6E-409C-BE32-E72D297353CC}">
              <c16:uniqueId val="{00000002-EE6D-4FF2-A84D-EF8DEBB12288}"/>
            </c:ext>
          </c:extLst>
        </c:ser>
        <c:ser>
          <c:idx val="3"/>
          <c:order val="3"/>
          <c:tx>
            <c:strRef>
              <c:f>'8.12'!$K$13</c:f>
              <c:strCache>
                <c:ptCount val="1"/>
                <c:pt idx="0">
                  <c:v>Elektrická energie</c:v>
                </c:pt>
              </c:strCache>
            </c:strRef>
          </c:tx>
          <c:invertIfNegative val="0"/>
          <c:cat>
            <c:strRef>
              <c:f>'8.12'!$L$9:$N$9</c:f>
              <c:strCache>
                <c:ptCount val="3"/>
                <c:pt idx="0">
                  <c:v>Červenec</c:v>
                </c:pt>
                <c:pt idx="1">
                  <c:v>Srpen</c:v>
                </c:pt>
                <c:pt idx="2">
                  <c:v>Září</c:v>
                </c:pt>
              </c:strCache>
            </c:strRef>
          </c:cat>
          <c:val>
            <c:numRef>
              <c:f>'8.12'!$L$13:$N$13</c:f>
              <c:numCache>
                <c:formatCode>#\ ##0.0</c:formatCode>
                <c:ptCount val="3"/>
                <c:pt idx="0">
                  <c:v>0</c:v>
                </c:pt>
                <c:pt idx="1">
                  <c:v>0</c:v>
                </c:pt>
                <c:pt idx="2">
                  <c:v>0</c:v>
                </c:pt>
              </c:numCache>
            </c:numRef>
          </c:val>
          <c:extLst>
            <c:ext xmlns:c16="http://schemas.microsoft.com/office/drawing/2014/chart" uri="{C3380CC4-5D6E-409C-BE32-E72D297353CC}">
              <c16:uniqueId val="{00000003-EE6D-4FF2-A84D-EF8DEBB12288}"/>
            </c:ext>
          </c:extLst>
        </c:ser>
        <c:ser>
          <c:idx val="4"/>
          <c:order val="4"/>
          <c:tx>
            <c:strRef>
              <c:f>'8.12'!$K$14</c:f>
              <c:strCache>
                <c:ptCount val="1"/>
                <c:pt idx="0">
                  <c:v>Energie prostředí (tepelné čerpadlo)</c:v>
                </c:pt>
              </c:strCache>
            </c:strRef>
          </c:tx>
          <c:invertIfNegative val="0"/>
          <c:cat>
            <c:strRef>
              <c:f>'8.12'!$L$9:$N$9</c:f>
              <c:strCache>
                <c:ptCount val="3"/>
                <c:pt idx="0">
                  <c:v>Červenec</c:v>
                </c:pt>
                <c:pt idx="1">
                  <c:v>Srpen</c:v>
                </c:pt>
                <c:pt idx="2">
                  <c:v>Září</c:v>
                </c:pt>
              </c:strCache>
            </c:strRef>
          </c:cat>
          <c:val>
            <c:numRef>
              <c:f>'8.12'!$L$14:$N$14</c:f>
              <c:numCache>
                <c:formatCode>#\ ##0.0</c:formatCode>
                <c:ptCount val="3"/>
                <c:pt idx="0">
                  <c:v>0</c:v>
                </c:pt>
                <c:pt idx="1">
                  <c:v>0</c:v>
                </c:pt>
                <c:pt idx="2">
                  <c:v>0</c:v>
                </c:pt>
              </c:numCache>
            </c:numRef>
          </c:val>
          <c:extLst>
            <c:ext xmlns:c16="http://schemas.microsoft.com/office/drawing/2014/chart" uri="{C3380CC4-5D6E-409C-BE32-E72D297353CC}">
              <c16:uniqueId val="{00000004-EE6D-4FF2-A84D-EF8DEBB12288}"/>
            </c:ext>
          </c:extLst>
        </c:ser>
        <c:ser>
          <c:idx val="5"/>
          <c:order val="5"/>
          <c:tx>
            <c:strRef>
              <c:f>'8.12'!$K$15</c:f>
              <c:strCache>
                <c:ptCount val="1"/>
                <c:pt idx="0">
                  <c:v>Energie Slunce (solární kolektor)</c:v>
                </c:pt>
              </c:strCache>
            </c:strRef>
          </c:tx>
          <c:invertIfNegative val="0"/>
          <c:cat>
            <c:strRef>
              <c:f>'8.12'!$L$9:$N$9</c:f>
              <c:strCache>
                <c:ptCount val="3"/>
                <c:pt idx="0">
                  <c:v>Červenec</c:v>
                </c:pt>
                <c:pt idx="1">
                  <c:v>Srpen</c:v>
                </c:pt>
                <c:pt idx="2">
                  <c:v>Září</c:v>
                </c:pt>
              </c:strCache>
            </c:strRef>
          </c:cat>
          <c:val>
            <c:numRef>
              <c:f>'8.12'!$L$15:$N$15</c:f>
              <c:numCache>
                <c:formatCode>#\ ##0.0</c:formatCode>
                <c:ptCount val="3"/>
                <c:pt idx="0">
                  <c:v>0</c:v>
                </c:pt>
                <c:pt idx="1">
                  <c:v>0</c:v>
                </c:pt>
                <c:pt idx="2">
                  <c:v>0</c:v>
                </c:pt>
              </c:numCache>
            </c:numRef>
          </c:val>
          <c:extLst>
            <c:ext xmlns:c16="http://schemas.microsoft.com/office/drawing/2014/chart" uri="{C3380CC4-5D6E-409C-BE32-E72D297353CC}">
              <c16:uniqueId val="{00000005-EE6D-4FF2-A84D-EF8DEBB12288}"/>
            </c:ext>
          </c:extLst>
        </c:ser>
        <c:ser>
          <c:idx val="6"/>
          <c:order val="6"/>
          <c:tx>
            <c:strRef>
              <c:f>'8.12'!$K$16</c:f>
              <c:strCache>
                <c:ptCount val="1"/>
                <c:pt idx="0">
                  <c:v>Hnědé uhlí</c:v>
                </c:pt>
              </c:strCache>
            </c:strRef>
          </c:tx>
          <c:spPr>
            <a:solidFill>
              <a:srgbClr val="6E4932"/>
            </a:solidFill>
          </c:spPr>
          <c:invertIfNegative val="0"/>
          <c:cat>
            <c:strRef>
              <c:f>'8.12'!$L$9:$N$9</c:f>
              <c:strCache>
                <c:ptCount val="3"/>
                <c:pt idx="0">
                  <c:v>Červenec</c:v>
                </c:pt>
                <c:pt idx="1">
                  <c:v>Srpen</c:v>
                </c:pt>
                <c:pt idx="2">
                  <c:v>Září</c:v>
                </c:pt>
              </c:strCache>
            </c:strRef>
          </c:cat>
          <c:val>
            <c:numRef>
              <c:f>'8.12'!$L$16:$N$16</c:f>
              <c:numCache>
                <c:formatCode>#\ ##0.0</c:formatCode>
                <c:ptCount val="3"/>
                <c:pt idx="0">
                  <c:v>184021</c:v>
                </c:pt>
                <c:pt idx="1">
                  <c:v>273866.27799999999</c:v>
                </c:pt>
                <c:pt idx="2">
                  <c:v>453244.47700000001</c:v>
                </c:pt>
              </c:numCache>
            </c:numRef>
          </c:val>
          <c:extLst>
            <c:ext xmlns:c16="http://schemas.microsoft.com/office/drawing/2014/chart" uri="{C3380CC4-5D6E-409C-BE32-E72D297353CC}">
              <c16:uniqueId val="{00000006-EE6D-4FF2-A84D-EF8DEBB12288}"/>
            </c:ext>
          </c:extLst>
        </c:ser>
        <c:ser>
          <c:idx val="7"/>
          <c:order val="7"/>
          <c:tx>
            <c:strRef>
              <c:f>'8.12'!$K$17</c:f>
              <c:strCache>
                <c:ptCount val="1"/>
                <c:pt idx="0">
                  <c:v>Jaderné palivo</c:v>
                </c:pt>
              </c:strCache>
            </c:strRef>
          </c:tx>
          <c:invertIfNegative val="0"/>
          <c:cat>
            <c:strRef>
              <c:f>'8.12'!$L$9:$N$9</c:f>
              <c:strCache>
                <c:ptCount val="3"/>
                <c:pt idx="0">
                  <c:v>Červenec</c:v>
                </c:pt>
                <c:pt idx="1">
                  <c:v>Srpen</c:v>
                </c:pt>
                <c:pt idx="2">
                  <c:v>Září</c:v>
                </c:pt>
              </c:strCache>
            </c:strRef>
          </c:cat>
          <c:val>
            <c:numRef>
              <c:f>'8.12'!$L$17:$N$17</c:f>
              <c:numCache>
                <c:formatCode>#\ ##0.0</c:formatCode>
                <c:ptCount val="3"/>
                <c:pt idx="0">
                  <c:v>0</c:v>
                </c:pt>
                <c:pt idx="1">
                  <c:v>0</c:v>
                </c:pt>
                <c:pt idx="2">
                  <c:v>0</c:v>
                </c:pt>
              </c:numCache>
            </c:numRef>
          </c:val>
          <c:extLst>
            <c:ext xmlns:c16="http://schemas.microsoft.com/office/drawing/2014/chart" uri="{C3380CC4-5D6E-409C-BE32-E72D297353CC}">
              <c16:uniqueId val="{00000007-EE6D-4FF2-A84D-EF8DEBB12288}"/>
            </c:ext>
          </c:extLst>
        </c:ser>
        <c:ser>
          <c:idx val="8"/>
          <c:order val="8"/>
          <c:tx>
            <c:strRef>
              <c:f>'8.12'!$K$18</c:f>
              <c:strCache>
                <c:ptCount val="1"/>
                <c:pt idx="0">
                  <c:v>Koks</c:v>
                </c:pt>
              </c:strCache>
            </c:strRef>
          </c:tx>
          <c:invertIfNegative val="0"/>
          <c:cat>
            <c:strRef>
              <c:f>'8.12'!$L$9:$N$9</c:f>
              <c:strCache>
                <c:ptCount val="3"/>
                <c:pt idx="0">
                  <c:v>Červenec</c:v>
                </c:pt>
                <c:pt idx="1">
                  <c:v>Srpen</c:v>
                </c:pt>
                <c:pt idx="2">
                  <c:v>Září</c:v>
                </c:pt>
              </c:strCache>
            </c:strRef>
          </c:cat>
          <c:val>
            <c:numRef>
              <c:f>'8.12'!$L$18:$N$18</c:f>
              <c:numCache>
                <c:formatCode>#\ ##0.0</c:formatCode>
                <c:ptCount val="3"/>
                <c:pt idx="0">
                  <c:v>0</c:v>
                </c:pt>
                <c:pt idx="1">
                  <c:v>0</c:v>
                </c:pt>
                <c:pt idx="2">
                  <c:v>0</c:v>
                </c:pt>
              </c:numCache>
            </c:numRef>
          </c:val>
          <c:extLst>
            <c:ext xmlns:c16="http://schemas.microsoft.com/office/drawing/2014/chart" uri="{C3380CC4-5D6E-409C-BE32-E72D297353CC}">
              <c16:uniqueId val="{00000008-EE6D-4FF2-A84D-EF8DEBB12288}"/>
            </c:ext>
          </c:extLst>
        </c:ser>
        <c:ser>
          <c:idx val="9"/>
          <c:order val="9"/>
          <c:tx>
            <c:strRef>
              <c:f>'8.12'!$K$19</c:f>
              <c:strCache>
                <c:ptCount val="1"/>
                <c:pt idx="0">
                  <c:v>Odpadní teplo</c:v>
                </c:pt>
              </c:strCache>
            </c:strRef>
          </c:tx>
          <c:invertIfNegative val="0"/>
          <c:cat>
            <c:strRef>
              <c:f>'8.12'!$L$9:$N$9</c:f>
              <c:strCache>
                <c:ptCount val="3"/>
                <c:pt idx="0">
                  <c:v>Červenec</c:v>
                </c:pt>
                <c:pt idx="1">
                  <c:v>Srpen</c:v>
                </c:pt>
                <c:pt idx="2">
                  <c:v>Září</c:v>
                </c:pt>
              </c:strCache>
            </c:strRef>
          </c:cat>
          <c:val>
            <c:numRef>
              <c:f>'8.12'!$L$19:$N$19</c:f>
              <c:numCache>
                <c:formatCode>#\ ##0.0</c:formatCode>
                <c:ptCount val="3"/>
                <c:pt idx="0">
                  <c:v>7376.1139999999996</c:v>
                </c:pt>
                <c:pt idx="1">
                  <c:v>12413.182000000001</c:v>
                </c:pt>
                <c:pt idx="2">
                  <c:v>10957.462</c:v>
                </c:pt>
              </c:numCache>
            </c:numRef>
          </c:val>
          <c:extLst>
            <c:ext xmlns:c16="http://schemas.microsoft.com/office/drawing/2014/chart" uri="{C3380CC4-5D6E-409C-BE32-E72D297353CC}">
              <c16:uniqueId val="{00000009-EE6D-4FF2-A84D-EF8DEBB12288}"/>
            </c:ext>
          </c:extLst>
        </c:ser>
        <c:ser>
          <c:idx val="10"/>
          <c:order val="10"/>
          <c:tx>
            <c:strRef>
              <c:f>'8.12'!$K$20</c:f>
              <c:strCache>
                <c:ptCount val="1"/>
                <c:pt idx="0">
                  <c:v>Ostatní kapalná paliva</c:v>
                </c:pt>
              </c:strCache>
            </c:strRef>
          </c:tx>
          <c:invertIfNegative val="0"/>
          <c:cat>
            <c:strRef>
              <c:f>'8.12'!$L$9:$N$9</c:f>
              <c:strCache>
                <c:ptCount val="3"/>
                <c:pt idx="0">
                  <c:v>Červenec</c:v>
                </c:pt>
                <c:pt idx="1">
                  <c:v>Srpen</c:v>
                </c:pt>
                <c:pt idx="2">
                  <c:v>Září</c:v>
                </c:pt>
              </c:strCache>
            </c:strRef>
          </c:cat>
          <c:val>
            <c:numRef>
              <c:f>'8.12'!$L$20:$N$20</c:f>
              <c:numCache>
                <c:formatCode>#\ ##0.0</c:formatCode>
                <c:ptCount val="3"/>
                <c:pt idx="0">
                  <c:v>0</c:v>
                </c:pt>
                <c:pt idx="1">
                  <c:v>561.77300000000002</c:v>
                </c:pt>
                <c:pt idx="2">
                  <c:v>1504.5630000000001</c:v>
                </c:pt>
              </c:numCache>
            </c:numRef>
          </c:val>
          <c:extLst>
            <c:ext xmlns:c16="http://schemas.microsoft.com/office/drawing/2014/chart" uri="{C3380CC4-5D6E-409C-BE32-E72D297353CC}">
              <c16:uniqueId val="{0000000A-EE6D-4FF2-A84D-EF8DEBB12288}"/>
            </c:ext>
          </c:extLst>
        </c:ser>
        <c:ser>
          <c:idx val="11"/>
          <c:order val="11"/>
          <c:tx>
            <c:strRef>
              <c:f>'8.12'!$K$21</c:f>
              <c:strCache>
                <c:ptCount val="1"/>
                <c:pt idx="0">
                  <c:v>Ostatní pevná paliva</c:v>
                </c:pt>
              </c:strCache>
            </c:strRef>
          </c:tx>
          <c:invertIfNegative val="0"/>
          <c:cat>
            <c:strRef>
              <c:f>'8.12'!$L$9:$N$9</c:f>
              <c:strCache>
                <c:ptCount val="3"/>
                <c:pt idx="0">
                  <c:v>Červenec</c:v>
                </c:pt>
                <c:pt idx="1">
                  <c:v>Srpen</c:v>
                </c:pt>
                <c:pt idx="2">
                  <c:v>Září</c:v>
                </c:pt>
              </c:strCache>
            </c:strRef>
          </c:cat>
          <c:val>
            <c:numRef>
              <c:f>'8.12'!$L$21:$N$21</c:f>
              <c:numCache>
                <c:formatCode>#\ ##0.0</c:formatCode>
                <c:ptCount val="3"/>
                <c:pt idx="0">
                  <c:v>5184.826</c:v>
                </c:pt>
                <c:pt idx="1">
                  <c:v>7551</c:v>
                </c:pt>
                <c:pt idx="2">
                  <c:v>0</c:v>
                </c:pt>
              </c:numCache>
            </c:numRef>
          </c:val>
          <c:extLst>
            <c:ext xmlns:c16="http://schemas.microsoft.com/office/drawing/2014/chart" uri="{C3380CC4-5D6E-409C-BE32-E72D297353CC}">
              <c16:uniqueId val="{0000000B-EE6D-4FF2-A84D-EF8DEBB12288}"/>
            </c:ext>
          </c:extLst>
        </c:ser>
        <c:ser>
          <c:idx val="12"/>
          <c:order val="12"/>
          <c:tx>
            <c:strRef>
              <c:f>'8.12'!$K$22</c:f>
              <c:strCache>
                <c:ptCount val="1"/>
                <c:pt idx="0">
                  <c:v>Ostatní plyny</c:v>
                </c:pt>
              </c:strCache>
            </c:strRef>
          </c:tx>
          <c:invertIfNegative val="0"/>
          <c:cat>
            <c:strRef>
              <c:f>'8.12'!$L$9:$N$9</c:f>
              <c:strCache>
                <c:ptCount val="3"/>
                <c:pt idx="0">
                  <c:v>Červenec</c:v>
                </c:pt>
                <c:pt idx="1">
                  <c:v>Srpen</c:v>
                </c:pt>
                <c:pt idx="2">
                  <c:v>Září</c:v>
                </c:pt>
              </c:strCache>
            </c:strRef>
          </c:cat>
          <c:val>
            <c:numRef>
              <c:f>'8.12'!$L$22:$N$22</c:f>
              <c:numCache>
                <c:formatCode>#\ ##0.0</c:formatCode>
                <c:ptCount val="3"/>
                <c:pt idx="0">
                  <c:v>63044.065999999999</c:v>
                </c:pt>
                <c:pt idx="1">
                  <c:v>66551.577000000005</c:v>
                </c:pt>
                <c:pt idx="2">
                  <c:v>66302.64899999999</c:v>
                </c:pt>
              </c:numCache>
            </c:numRef>
          </c:val>
          <c:extLst>
            <c:ext xmlns:c16="http://schemas.microsoft.com/office/drawing/2014/chart" uri="{C3380CC4-5D6E-409C-BE32-E72D297353CC}">
              <c16:uniqueId val="{0000000C-EE6D-4FF2-A84D-EF8DEBB12288}"/>
            </c:ext>
          </c:extLst>
        </c:ser>
        <c:ser>
          <c:idx val="13"/>
          <c:order val="13"/>
          <c:tx>
            <c:strRef>
              <c:f>'8.12'!$K$23</c:f>
              <c:strCache>
                <c:ptCount val="1"/>
                <c:pt idx="0">
                  <c:v>Ostatní</c:v>
                </c:pt>
              </c:strCache>
            </c:strRef>
          </c:tx>
          <c:invertIfNegative val="0"/>
          <c:cat>
            <c:strRef>
              <c:f>'8.12'!$L$9:$N$9</c:f>
              <c:strCache>
                <c:ptCount val="3"/>
                <c:pt idx="0">
                  <c:v>Červenec</c:v>
                </c:pt>
                <c:pt idx="1">
                  <c:v>Srpen</c:v>
                </c:pt>
                <c:pt idx="2">
                  <c:v>Září</c:v>
                </c:pt>
              </c:strCache>
            </c:strRef>
          </c:cat>
          <c:val>
            <c:numRef>
              <c:f>'8.12'!$L$23:$N$23</c:f>
              <c:numCache>
                <c:formatCode>#\ ##0.0</c:formatCode>
                <c:ptCount val="3"/>
                <c:pt idx="0">
                  <c:v>0</c:v>
                </c:pt>
                <c:pt idx="1">
                  <c:v>0</c:v>
                </c:pt>
                <c:pt idx="2">
                  <c:v>0</c:v>
                </c:pt>
              </c:numCache>
            </c:numRef>
          </c:val>
          <c:extLst>
            <c:ext xmlns:c16="http://schemas.microsoft.com/office/drawing/2014/chart" uri="{C3380CC4-5D6E-409C-BE32-E72D297353CC}">
              <c16:uniqueId val="{0000000D-EE6D-4FF2-A84D-EF8DEBB12288}"/>
            </c:ext>
          </c:extLst>
        </c:ser>
        <c:ser>
          <c:idx val="14"/>
          <c:order val="14"/>
          <c:tx>
            <c:strRef>
              <c:f>'8.12'!$K$24</c:f>
              <c:strCache>
                <c:ptCount val="1"/>
                <c:pt idx="0">
                  <c:v>Topné oleje</c:v>
                </c:pt>
              </c:strCache>
            </c:strRef>
          </c:tx>
          <c:invertIfNegative val="0"/>
          <c:cat>
            <c:strRef>
              <c:f>'8.12'!$L$9:$N$9</c:f>
              <c:strCache>
                <c:ptCount val="3"/>
                <c:pt idx="0">
                  <c:v>Červenec</c:v>
                </c:pt>
                <c:pt idx="1">
                  <c:v>Srpen</c:v>
                </c:pt>
                <c:pt idx="2">
                  <c:v>Září</c:v>
                </c:pt>
              </c:strCache>
            </c:strRef>
          </c:cat>
          <c:val>
            <c:numRef>
              <c:f>'8.12'!$L$24:$N$24</c:f>
              <c:numCache>
                <c:formatCode>#\ ##0.0</c:formatCode>
                <c:ptCount val="3"/>
                <c:pt idx="0">
                  <c:v>2652.42</c:v>
                </c:pt>
                <c:pt idx="1">
                  <c:v>539.5</c:v>
                </c:pt>
                <c:pt idx="2">
                  <c:v>256.10000000000002</c:v>
                </c:pt>
              </c:numCache>
            </c:numRef>
          </c:val>
          <c:extLst>
            <c:ext xmlns:c16="http://schemas.microsoft.com/office/drawing/2014/chart" uri="{C3380CC4-5D6E-409C-BE32-E72D297353CC}">
              <c16:uniqueId val="{0000000E-EE6D-4FF2-A84D-EF8DEBB12288}"/>
            </c:ext>
          </c:extLst>
        </c:ser>
        <c:ser>
          <c:idx val="15"/>
          <c:order val="15"/>
          <c:tx>
            <c:strRef>
              <c:f>'8.12'!$K$25</c:f>
              <c:strCache>
                <c:ptCount val="1"/>
                <c:pt idx="0">
                  <c:v>Zemní plyn</c:v>
                </c:pt>
              </c:strCache>
            </c:strRef>
          </c:tx>
          <c:spPr>
            <a:solidFill>
              <a:srgbClr val="EBE600"/>
            </a:solidFill>
          </c:spPr>
          <c:invertIfNegative val="0"/>
          <c:cat>
            <c:strRef>
              <c:f>'8.12'!$L$9:$N$9</c:f>
              <c:strCache>
                <c:ptCount val="3"/>
                <c:pt idx="0">
                  <c:v>Červenec</c:v>
                </c:pt>
                <c:pt idx="1">
                  <c:v>Srpen</c:v>
                </c:pt>
                <c:pt idx="2">
                  <c:v>Září</c:v>
                </c:pt>
              </c:strCache>
            </c:strRef>
          </c:cat>
          <c:val>
            <c:numRef>
              <c:f>'8.12'!$L$25:$N$25</c:f>
              <c:numCache>
                <c:formatCode>#\ ##0.0</c:formatCode>
                <c:ptCount val="3"/>
                <c:pt idx="0">
                  <c:v>280940.3170000001</c:v>
                </c:pt>
                <c:pt idx="1">
                  <c:v>324528.17199999996</c:v>
                </c:pt>
                <c:pt idx="2">
                  <c:v>405445.30700000009</c:v>
                </c:pt>
              </c:numCache>
            </c:numRef>
          </c:val>
          <c:extLst>
            <c:ext xmlns:c16="http://schemas.microsoft.com/office/drawing/2014/chart" uri="{C3380CC4-5D6E-409C-BE32-E72D297353CC}">
              <c16:uniqueId val="{0000000F-EE6D-4FF2-A84D-EF8DEBB12288}"/>
            </c:ext>
          </c:extLst>
        </c:ser>
        <c:dLbls>
          <c:showLegendKey val="0"/>
          <c:showVal val="0"/>
          <c:showCatName val="0"/>
          <c:showSerName val="0"/>
          <c:showPercent val="0"/>
          <c:showBubbleSize val="0"/>
        </c:dLbls>
        <c:gapWidth val="150"/>
        <c:overlap val="100"/>
        <c:axId val="165579008"/>
        <c:axId val="165593088"/>
      </c:barChart>
      <c:catAx>
        <c:axId val="165579008"/>
        <c:scaling>
          <c:orientation val="minMax"/>
        </c:scaling>
        <c:delete val="0"/>
        <c:axPos val="b"/>
        <c:numFmt formatCode="General" sourceLinked="1"/>
        <c:majorTickMark val="none"/>
        <c:minorTickMark val="none"/>
        <c:tickLblPos val="nextTo"/>
        <c:txPr>
          <a:bodyPr/>
          <a:lstStyle/>
          <a:p>
            <a:pPr>
              <a:defRPr sz="900"/>
            </a:pPr>
            <a:endParaRPr lang="cs-CZ"/>
          </a:p>
        </c:txPr>
        <c:crossAx val="165593088"/>
        <c:crosses val="autoZero"/>
        <c:auto val="1"/>
        <c:lblAlgn val="ctr"/>
        <c:lblOffset val="100"/>
        <c:noMultiLvlLbl val="0"/>
      </c:catAx>
      <c:valAx>
        <c:axId val="165593088"/>
        <c:scaling>
          <c:orientation val="minMax"/>
          <c:max val="10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55790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AF25-484B-92F1-8EF446706F13}"/>
              </c:ext>
            </c:extLst>
          </c:dPt>
          <c:cat>
            <c:numRef>
              <c:f>'8.12'!$O$28:$O$35</c:f>
              <c:numCache>
                <c:formatCode>#\ ##0.0</c:formatCode>
                <c:ptCount val="8"/>
              </c:numCache>
            </c:numRef>
          </c:cat>
          <c:val>
            <c:numRef>
              <c:f>'8.12'!$J$28:$J$35</c:f>
              <c:numCache>
                <c:formatCode>0.0</c:formatCode>
                <c:ptCount val="8"/>
              </c:numCache>
            </c:numRef>
          </c:val>
          <c:extLst>
            <c:ext xmlns:c16="http://schemas.microsoft.com/office/drawing/2014/chart" uri="{C3380CC4-5D6E-409C-BE32-E72D297353CC}">
              <c16:uniqueId val="{00000001-AF25-484B-92F1-8EF446706F13}"/>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0AB6-4789-99FE-040A7D52FAF1}"/>
              </c:ext>
            </c:extLst>
          </c:dPt>
          <c:dPt>
            <c:idx val="1"/>
            <c:bubble3D val="0"/>
            <c:spPr>
              <a:solidFill>
                <a:srgbClr val="EEECE1">
                  <a:lumMod val="50000"/>
                </a:srgbClr>
              </a:solidFill>
            </c:spPr>
            <c:extLst>
              <c:ext xmlns:c16="http://schemas.microsoft.com/office/drawing/2014/chart" uri="{C3380CC4-5D6E-409C-BE32-E72D297353CC}">
                <c16:uniqueId val="{00000003-0AB6-4789-99FE-040A7D52FAF1}"/>
              </c:ext>
            </c:extLst>
          </c:dPt>
          <c:dPt>
            <c:idx val="2"/>
            <c:bubble3D val="0"/>
            <c:spPr>
              <a:solidFill>
                <a:sysClr val="windowText" lastClr="000000"/>
              </a:solidFill>
            </c:spPr>
            <c:extLst>
              <c:ext xmlns:c16="http://schemas.microsoft.com/office/drawing/2014/chart" uri="{C3380CC4-5D6E-409C-BE32-E72D297353CC}">
                <c16:uniqueId val="{00000005-0AB6-4789-99FE-040A7D52FAF1}"/>
              </c:ext>
            </c:extLst>
          </c:dPt>
          <c:dPt>
            <c:idx val="5"/>
            <c:bubble3D val="0"/>
            <c:extLst>
              <c:ext xmlns:c16="http://schemas.microsoft.com/office/drawing/2014/chart" uri="{C3380CC4-5D6E-409C-BE32-E72D297353CC}">
                <c16:uniqueId val="{00000006-0AB6-4789-99FE-040A7D52FAF1}"/>
              </c:ext>
            </c:extLst>
          </c:dPt>
          <c:dPt>
            <c:idx val="6"/>
            <c:bubble3D val="0"/>
            <c:spPr>
              <a:solidFill>
                <a:srgbClr val="6E4932"/>
              </a:solidFill>
            </c:spPr>
            <c:extLst>
              <c:ext xmlns:c16="http://schemas.microsoft.com/office/drawing/2014/chart" uri="{C3380CC4-5D6E-409C-BE32-E72D297353CC}">
                <c16:uniqueId val="{00000008-0AB6-4789-99FE-040A7D52FAF1}"/>
              </c:ext>
            </c:extLst>
          </c:dPt>
          <c:dPt>
            <c:idx val="7"/>
            <c:bubble3D val="0"/>
            <c:extLst>
              <c:ext xmlns:c16="http://schemas.microsoft.com/office/drawing/2014/chart" uri="{C3380CC4-5D6E-409C-BE32-E72D297353CC}">
                <c16:uniqueId val="{00000009-0AB6-4789-99FE-040A7D52FAF1}"/>
              </c:ext>
            </c:extLst>
          </c:dPt>
          <c:dPt>
            <c:idx val="15"/>
            <c:bubble3D val="0"/>
            <c:spPr>
              <a:solidFill>
                <a:srgbClr val="EBE600"/>
              </a:solidFill>
            </c:spPr>
            <c:extLst>
              <c:ext xmlns:c16="http://schemas.microsoft.com/office/drawing/2014/chart" uri="{C3380CC4-5D6E-409C-BE32-E72D297353CC}">
                <c16:uniqueId val="{0000000B-0AB6-4789-99FE-040A7D52FAF1}"/>
              </c:ext>
            </c:extLst>
          </c:dPt>
          <c:cat>
            <c:numRef>
              <c:f>'8.13'!$O$10:$O$25</c:f>
              <c:numCache>
                <c:formatCode>0.0%</c:formatCode>
                <c:ptCount val="16"/>
              </c:numCache>
            </c:numRef>
          </c:cat>
          <c:val>
            <c:numRef>
              <c:f>'8.13'!$J$10:$J$25</c:f>
              <c:numCache>
                <c:formatCode>0.0</c:formatCode>
                <c:ptCount val="16"/>
              </c:numCache>
            </c:numRef>
          </c:val>
          <c:extLst>
            <c:ext xmlns:c16="http://schemas.microsoft.com/office/drawing/2014/chart" uri="{C3380CC4-5D6E-409C-BE32-E72D297353CC}">
              <c16:uniqueId val="{0000000C-0AB6-4789-99FE-040A7D52FAF1}"/>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230611620795107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'8.13'!$K$27</c:f>
              <c:strCache>
                <c:ptCount val="1"/>
                <c:pt idx="0">
                  <c:v>Průmysl</c:v>
                </c:pt>
              </c:strCache>
            </c:strRef>
          </c:tx>
          <c:invertIfNegative val="0"/>
          <c:cat>
            <c:strRef>
              <c:f>'8.13'!$L$26:$N$26</c:f>
              <c:strCache>
                <c:ptCount val="3"/>
                <c:pt idx="0">
                  <c:v>Červenec</c:v>
                </c:pt>
                <c:pt idx="1">
                  <c:v>Srpen</c:v>
                </c:pt>
                <c:pt idx="2">
                  <c:v>Září</c:v>
                </c:pt>
              </c:strCache>
            </c:strRef>
          </c:cat>
          <c:val>
            <c:numRef>
              <c:f>'8.13'!$L$27:$N$27</c:f>
              <c:numCache>
                <c:formatCode>#\ ##0.0</c:formatCode>
                <c:ptCount val="3"/>
                <c:pt idx="0">
                  <c:v>222341.31999999998</c:v>
                </c:pt>
                <c:pt idx="1">
                  <c:v>250972.65399999998</c:v>
                </c:pt>
                <c:pt idx="2">
                  <c:v>267673.679</c:v>
                </c:pt>
              </c:numCache>
            </c:numRef>
          </c:val>
          <c:extLst>
            <c:ext xmlns:c16="http://schemas.microsoft.com/office/drawing/2014/chart" uri="{C3380CC4-5D6E-409C-BE32-E72D297353CC}">
              <c16:uniqueId val="{00000000-8386-4549-91F6-92326612DADF}"/>
            </c:ext>
          </c:extLst>
        </c:ser>
        <c:ser>
          <c:idx val="1"/>
          <c:order val="1"/>
          <c:tx>
            <c:strRef>
              <c:f>'8.13'!$K$28</c:f>
              <c:strCache>
                <c:ptCount val="1"/>
                <c:pt idx="0">
                  <c:v>Energetika</c:v>
                </c:pt>
              </c:strCache>
            </c:strRef>
          </c:tx>
          <c:invertIfNegative val="0"/>
          <c:cat>
            <c:strRef>
              <c:f>'8.13'!$L$26:$N$26</c:f>
              <c:strCache>
                <c:ptCount val="3"/>
                <c:pt idx="0">
                  <c:v>Červenec</c:v>
                </c:pt>
                <c:pt idx="1">
                  <c:v>Srpen</c:v>
                </c:pt>
                <c:pt idx="2">
                  <c:v>Září</c:v>
                </c:pt>
              </c:strCache>
            </c:strRef>
          </c:cat>
          <c:val>
            <c:numRef>
              <c:f>'8.13'!$L$28:$N$28</c:f>
              <c:numCache>
                <c:formatCode>#\ ##0.0</c:formatCode>
                <c:ptCount val="3"/>
                <c:pt idx="0">
                  <c:v>16125.675999999999</c:v>
                </c:pt>
                <c:pt idx="1">
                  <c:v>18016.516000000003</c:v>
                </c:pt>
                <c:pt idx="2">
                  <c:v>27527.008999999998</c:v>
                </c:pt>
              </c:numCache>
            </c:numRef>
          </c:val>
          <c:extLst>
            <c:ext xmlns:c16="http://schemas.microsoft.com/office/drawing/2014/chart" uri="{C3380CC4-5D6E-409C-BE32-E72D297353CC}">
              <c16:uniqueId val="{00000001-8386-4549-91F6-92326612DADF}"/>
            </c:ext>
          </c:extLst>
        </c:ser>
        <c:ser>
          <c:idx val="2"/>
          <c:order val="2"/>
          <c:tx>
            <c:strRef>
              <c:f>'8.13'!$K$29</c:f>
              <c:strCache>
                <c:ptCount val="1"/>
                <c:pt idx="0">
                  <c:v>Doprava</c:v>
                </c:pt>
              </c:strCache>
            </c:strRef>
          </c:tx>
          <c:invertIfNegative val="0"/>
          <c:cat>
            <c:strRef>
              <c:f>'8.13'!$L$26:$N$26</c:f>
              <c:strCache>
                <c:ptCount val="3"/>
                <c:pt idx="0">
                  <c:v>Červenec</c:v>
                </c:pt>
                <c:pt idx="1">
                  <c:v>Srpen</c:v>
                </c:pt>
                <c:pt idx="2">
                  <c:v>Září</c:v>
                </c:pt>
              </c:strCache>
            </c:strRef>
          </c:cat>
          <c:val>
            <c:numRef>
              <c:f>'8.13'!$L$29:$N$29</c:f>
              <c:numCache>
                <c:formatCode>#\ ##0.0</c:formatCode>
                <c:ptCount val="3"/>
                <c:pt idx="0">
                  <c:v>1334.7</c:v>
                </c:pt>
                <c:pt idx="1">
                  <c:v>1290.2</c:v>
                </c:pt>
                <c:pt idx="2">
                  <c:v>2147.75</c:v>
                </c:pt>
              </c:numCache>
            </c:numRef>
          </c:val>
          <c:extLst>
            <c:ext xmlns:c16="http://schemas.microsoft.com/office/drawing/2014/chart" uri="{C3380CC4-5D6E-409C-BE32-E72D297353CC}">
              <c16:uniqueId val="{00000002-8386-4549-91F6-92326612DADF}"/>
            </c:ext>
          </c:extLst>
        </c:ser>
        <c:ser>
          <c:idx val="3"/>
          <c:order val="3"/>
          <c:tx>
            <c:strRef>
              <c:f>'8.13'!$K$30</c:f>
              <c:strCache>
                <c:ptCount val="1"/>
                <c:pt idx="0">
                  <c:v>Stavebnictví</c:v>
                </c:pt>
              </c:strCache>
            </c:strRef>
          </c:tx>
          <c:invertIfNegative val="0"/>
          <c:cat>
            <c:strRef>
              <c:f>'8.13'!$L$26:$N$26</c:f>
              <c:strCache>
                <c:ptCount val="3"/>
                <c:pt idx="0">
                  <c:v>Červenec</c:v>
                </c:pt>
                <c:pt idx="1">
                  <c:v>Srpen</c:v>
                </c:pt>
                <c:pt idx="2">
                  <c:v>Září</c:v>
                </c:pt>
              </c:strCache>
            </c:strRef>
          </c:cat>
          <c:val>
            <c:numRef>
              <c:f>'8.13'!$L$30:$N$30</c:f>
              <c:numCache>
                <c:formatCode>#\ ##0.0</c:formatCode>
                <c:ptCount val="3"/>
                <c:pt idx="0">
                  <c:v>10.279</c:v>
                </c:pt>
                <c:pt idx="1">
                  <c:v>13.478999999999999</c:v>
                </c:pt>
                <c:pt idx="2">
                  <c:v>215.26300000000001</c:v>
                </c:pt>
              </c:numCache>
            </c:numRef>
          </c:val>
          <c:extLst>
            <c:ext xmlns:c16="http://schemas.microsoft.com/office/drawing/2014/chart" uri="{C3380CC4-5D6E-409C-BE32-E72D297353CC}">
              <c16:uniqueId val="{00000003-8386-4549-91F6-92326612DADF}"/>
            </c:ext>
          </c:extLst>
        </c:ser>
        <c:ser>
          <c:idx val="4"/>
          <c:order val="4"/>
          <c:tx>
            <c:strRef>
              <c:f>'8.13'!$K$31</c:f>
              <c:strCache>
                <c:ptCount val="1"/>
                <c:pt idx="0">
                  <c:v>Zemědělství a lesnictví</c:v>
                </c:pt>
              </c:strCache>
            </c:strRef>
          </c:tx>
          <c:invertIfNegative val="0"/>
          <c:cat>
            <c:strRef>
              <c:f>'8.13'!$L$26:$N$26</c:f>
              <c:strCache>
                <c:ptCount val="3"/>
                <c:pt idx="0">
                  <c:v>Červenec</c:v>
                </c:pt>
                <c:pt idx="1">
                  <c:v>Srpen</c:v>
                </c:pt>
                <c:pt idx="2">
                  <c:v>Září</c:v>
                </c:pt>
              </c:strCache>
            </c:strRef>
          </c:cat>
          <c:val>
            <c:numRef>
              <c:f>'8.13'!$L$31:$N$31</c:f>
              <c:numCache>
                <c:formatCode>#\ ##0.0</c:formatCode>
                <c:ptCount val="3"/>
                <c:pt idx="0">
                  <c:v>1620.2200000000003</c:v>
                </c:pt>
                <c:pt idx="1">
                  <c:v>2564.19</c:v>
                </c:pt>
                <c:pt idx="2">
                  <c:v>3885.5099999999998</c:v>
                </c:pt>
              </c:numCache>
            </c:numRef>
          </c:val>
          <c:extLst>
            <c:ext xmlns:c16="http://schemas.microsoft.com/office/drawing/2014/chart" uri="{C3380CC4-5D6E-409C-BE32-E72D297353CC}">
              <c16:uniqueId val="{00000004-8386-4549-91F6-92326612DADF}"/>
            </c:ext>
          </c:extLst>
        </c:ser>
        <c:ser>
          <c:idx val="5"/>
          <c:order val="5"/>
          <c:tx>
            <c:strRef>
              <c:f>'8.13'!$K$32</c:f>
              <c:strCache>
                <c:ptCount val="1"/>
                <c:pt idx="0">
                  <c:v>Domácnosti</c:v>
                </c:pt>
              </c:strCache>
            </c:strRef>
          </c:tx>
          <c:invertIfNegative val="0"/>
          <c:cat>
            <c:strRef>
              <c:f>'8.13'!$L$26:$N$26</c:f>
              <c:strCache>
                <c:ptCount val="3"/>
                <c:pt idx="0">
                  <c:v>Červenec</c:v>
                </c:pt>
                <c:pt idx="1">
                  <c:v>Srpen</c:v>
                </c:pt>
                <c:pt idx="2">
                  <c:v>Září</c:v>
                </c:pt>
              </c:strCache>
            </c:strRef>
          </c:cat>
          <c:val>
            <c:numRef>
              <c:f>'8.13'!$L$32:$N$32</c:f>
              <c:numCache>
                <c:formatCode>#\ ##0.0</c:formatCode>
                <c:ptCount val="3"/>
                <c:pt idx="0">
                  <c:v>92425.088000000018</c:v>
                </c:pt>
                <c:pt idx="1">
                  <c:v>98071.625</c:v>
                </c:pt>
                <c:pt idx="2">
                  <c:v>140484.31599999999</c:v>
                </c:pt>
              </c:numCache>
            </c:numRef>
          </c:val>
          <c:extLst>
            <c:ext xmlns:c16="http://schemas.microsoft.com/office/drawing/2014/chart" uri="{C3380CC4-5D6E-409C-BE32-E72D297353CC}">
              <c16:uniqueId val="{00000005-8386-4549-91F6-92326612DADF}"/>
            </c:ext>
          </c:extLst>
        </c:ser>
        <c:ser>
          <c:idx val="6"/>
          <c:order val="6"/>
          <c:tx>
            <c:strRef>
              <c:f>'8.13'!$K$33</c:f>
              <c:strCache>
                <c:ptCount val="1"/>
                <c:pt idx="0">
                  <c:v>Obchod, služby, školství, zdravotnictví</c:v>
                </c:pt>
              </c:strCache>
            </c:strRef>
          </c:tx>
          <c:invertIfNegative val="0"/>
          <c:cat>
            <c:strRef>
              <c:f>'8.13'!$L$26:$N$26</c:f>
              <c:strCache>
                <c:ptCount val="3"/>
                <c:pt idx="0">
                  <c:v>Červenec</c:v>
                </c:pt>
                <c:pt idx="1">
                  <c:v>Srpen</c:v>
                </c:pt>
                <c:pt idx="2">
                  <c:v>Září</c:v>
                </c:pt>
              </c:strCache>
            </c:strRef>
          </c:cat>
          <c:val>
            <c:numRef>
              <c:f>'8.13'!$L$33:$N$33</c:f>
              <c:numCache>
                <c:formatCode>#\ ##0.0</c:formatCode>
                <c:ptCount val="3"/>
                <c:pt idx="0">
                  <c:v>31902.862000000001</c:v>
                </c:pt>
                <c:pt idx="1">
                  <c:v>34652.012999999999</c:v>
                </c:pt>
                <c:pt idx="2">
                  <c:v>56417.751000000011</c:v>
                </c:pt>
              </c:numCache>
            </c:numRef>
          </c:val>
          <c:extLst>
            <c:ext xmlns:c16="http://schemas.microsoft.com/office/drawing/2014/chart" uri="{C3380CC4-5D6E-409C-BE32-E72D297353CC}">
              <c16:uniqueId val="{00000006-8386-4549-91F6-92326612DADF}"/>
            </c:ext>
          </c:extLst>
        </c:ser>
        <c:ser>
          <c:idx val="7"/>
          <c:order val="7"/>
          <c:tx>
            <c:strRef>
              <c:f>'8.13'!$K$34</c:f>
              <c:strCache>
                <c:ptCount val="1"/>
                <c:pt idx="0">
                  <c:v>Ostatní</c:v>
                </c:pt>
              </c:strCache>
            </c:strRef>
          </c:tx>
          <c:invertIfNegative val="0"/>
          <c:cat>
            <c:strRef>
              <c:f>'8.13'!$L$26:$N$26</c:f>
              <c:strCache>
                <c:ptCount val="3"/>
                <c:pt idx="0">
                  <c:v>Červenec</c:v>
                </c:pt>
                <c:pt idx="1">
                  <c:v>Srpen</c:v>
                </c:pt>
                <c:pt idx="2">
                  <c:v>Září</c:v>
                </c:pt>
              </c:strCache>
            </c:strRef>
          </c:cat>
          <c:val>
            <c:numRef>
              <c:f>'8.13'!$L$34:$N$34</c:f>
              <c:numCache>
                <c:formatCode>#\ ##0.0</c:formatCode>
                <c:ptCount val="3"/>
                <c:pt idx="0">
                  <c:v>3057.5660000000003</c:v>
                </c:pt>
                <c:pt idx="1">
                  <c:v>3913.395</c:v>
                </c:pt>
                <c:pt idx="2">
                  <c:v>5628.8230000000003</c:v>
                </c:pt>
              </c:numCache>
            </c:numRef>
          </c:val>
          <c:extLst>
            <c:ext xmlns:c16="http://schemas.microsoft.com/office/drawing/2014/chart" uri="{C3380CC4-5D6E-409C-BE32-E72D297353CC}">
              <c16:uniqueId val="{00000007-8386-4549-91F6-92326612DADF}"/>
            </c:ext>
          </c:extLst>
        </c:ser>
        <c:dLbls>
          <c:showLegendKey val="0"/>
          <c:showVal val="0"/>
          <c:showCatName val="0"/>
          <c:showSerName val="0"/>
          <c:showPercent val="0"/>
          <c:showBubbleSize val="0"/>
        </c:dLbls>
        <c:gapWidth val="150"/>
        <c:overlap val="100"/>
        <c:axId val="165416320"/>
        <c:axId val="165418112"/>
      </c:barChart>
      <c:catAx>
        <c:axId val="165416320"/>
        <c:scaling>
          <c:orientation val="minMax"/>
        </c:scaling>
        <c:delete val="0"/>
        <c:axPos val="b"/>
        <c:numFmt formatCode="General" sourceLinked="1"/>
        <c:majorTickMark val="none"/>
        <c:minorTickMark val="none"/>
        <c:tickLblPos val="nextTo"/>
        <c:txPr>
          <a:bodyPr/>
          <a:lstStyle/>
          <a:p>
            <a:pPr>
              <a:defRPr sz="900"/>
            </a:pPr>
            <a:endParaRPr lang="cs-CZ"/>
          </a:p>
        </c:txPr>
        <c:crossAx val="165418112"/>
        <c:crosses val="autoZero"/>
        <c:auto val="1"/>
        <c:lblAlgn val="ctr"/>
        <c:lblOffset val="100"/>
        <c:noMultiLvlLbl val="0"/>
      </c:catAx>
      <c:valAx>
        <c:axId val="165418112"/>
        <c:scaling>
          <c:orientation val="minMax"/>
          <c:max val="8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541632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'8.13'!$L$39</c:f>
              <c:strCache>
                <c:ptCount val="1"/>
                <c:pt idx="0">
                  <c:v>Instalovaný výkon</c:v>
                </c:pt>
              </c:strCache>
            </c:strRef>
          </c:tx>
          <c:invertIfNegative val="0"/>
          <c:val>
            <c:numRef>
              <c:f>'8.13'!$M$39</c:f>
              <c:numCache>
                <c:formatCode>0.0%</c:formatCode>
                <c:ptCount val="1"/>
                <c:pt idx="0">
                  <c:v>0.25406517054923644</c:v>
                </c:pt>
              </c:numCache>
            </c:numRef>
          </c:val>
          <c:extLst>
            <c:ext xmlns:c16="http://schemas.microsoft.com/office/drawing/2014/chart" uri="{C3380CC4-5D6E-409C-BE32-E72D297353CC}">
              <c16:uniqueId val="{00000000-DEF4-4E34-92D6-CED662CDE72F}"/>
            </c:ext>
          </c:extLst>
        </c:ser>
        <c:ser>
          <c:idx val="1"/>
          <c:order val="1"/>
          <c:tx>
            <c:strRef>
              <c:f>'8.13'!$L$40</c:f>
              <c:strCache>
                <c:ptCount val="1"/>
                <c:pt idx="0">
                  <c:v>Výroba tepla brutto</c:v>
                </c:pt>
              </c:strCache>
            </c:strRef>
          </c:tx>
          <c:invertIfNegative val="0"/>
          <c:val>
            <c:numRef>
              <c:f>'8.13'!$M$40</c:f>
              <c:numCache>
                <c:formatCode>0.0%</c:formatCode>
                <c:ptCount val="1"/>
                <c:pt idx="0">
                  <c:v>0.24469004072821479</c:v>
                </c:pt>
              </c:numCache>
            </c:numRef>
          </c:val>
          <c:extLst>
            <c:ext xmlns:c16="http://schemas.microsoft.com/office/drawing/2014/chart" uri="{C3380CC4-5D6E-409C-BE32-E72D297353CC}">
              <c16:uniqueId val="{00000001-DEF4-4E34-92D6-CED662CDE72F}"/>
            </c:ext>
          </c:extLst>
        </c:ser>
        <c:ser>
          <c:idx val="2"/>
          <c:order val="2"/>
          <c:tx>
            <c:strRef>
              <c:f>'8.13'!$L$41</c:f>
              <c:strCache>
                <c:ptCount val="1"/>
                <c:pt idx="0">
                  <c:v>Dodávky tepla</c:v>
                </c:pt>
              </c:strCache>
            </c:strRef>
          </c:tx>
          <c:invertIfNegative val="0"/>
          <c:val>
            <c:numRef>
              <c:f>'8.13'!$M$41</c:f>
              <c:numCache>
                <c:formatCode>0.0%</c:formatCode>
                <c:ptCount val="1"/>
                <c:pt idx="0">
                  <c:v>0.15729607575479573</c:v>
                </c:pt>
              </c:numCache>
            </c:numRef>
          </c:val>
          <c:extLst>
            <c:ext xmlns:c16="http://schemas.microsoft.com/office/drawing/2014/chart" uri="{C3380CC4-5D6E-409C-BE32-E72D297353CC}">
              <c16:uniqueId val="{00000002-DEF4-4E34-92D6-CED662CDE72F}"/>
            </c:ext>
          </c:extLst>
        </c:ser>
        <c:dLbls>
          <c:showLegendKey val="0"/>
          <c:showVal val="0"/>
          <c:showCatName val="0"/>
          <c:showSerName val="0"/>
          <c:showPercent val="0"/>
          <c:showBubbleSize val="0"/>
        </c:dLbls>
        <c:gapWidth val="150"/>
        <c:axId val="165449088"/>
        <c:axId val="165459072"/>
      </c:barChart>
      <c:catAx>
        <c:axId val="165449088"/>
        <c:scaling>
          <c:orientation val="maxMin"/>
        </c:scaling>
        <c:delete val="0"/>
        <c:axPos val="l"/>
        <c:numFmt formatCode="General" sourceLinked="1"/>
        <c:majorTickMark val="none"/>
        <c:minorTickMark val="none"/>
        <c:tickLblPos val="none"/>
        <c:crossAx val="165459072"/>
        <c:crosses val="autoZero"/>
        <c:auto val="1"/>
        <c:lblAlgn val="ctr"/>
        <c:lblOffset val="100"/>
        <c:noMultiLvlLbl val="0"/>
      </c:catAx>
      <c:valAx>
        <c:axId val="16545907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5449088"/>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4908996051889452"/>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'8.13'!$K$10</c:f>
              <c:strCache>
                <c:ptCount val="1"/>
                <c:pt idx="0">
                  <c:v>Biomasa</c:v>
                </c:pt>
              </c:strCache>
            </c:strRef>
          </c:tx>
          <c:spPr>
            <a:solidFill>
              <a:schemeClr val="accent3">
                <a:lumMod val="75000"/>
              </a:schemeClr>
            </a:solidFill>
          </c:spPr>
          <c:invertIfNegative val="0"/>
          <c:cat>
            <c:strRef>
              <c:f>'8.13'!$L$9:$N$9</c:f>
              <c:strCache>
                <c:ptCount val="3"/>
                <c:pt idx="0">
                  <c:v>Červenec</c:v>
                </c:pt>
                <c:pt idx="1">
                  <c:v>Srpen</c:v>
                </c:pt>
                <c:pt idx="2">
                  <c:v>Září</c:v>
                </c:pt>
              </c:strCache>
            </c:strRef>
          </c:cat>
          <c:val>
            <c:numRef>
              <c:f>'8.13'!$L$10:$N$10</c:f>
              <c:numCache>
                <c:formatCode>#\ ##0.0</c:formatCode>
                <c:ptCount val="3"/>
                <c:pt idx="0">
                  <c:v>90342.993000000002</c:v>
                </c:pt>
                <c:pt idx="1">
                  <c:v>91142.13</c:v>
                </c:pt>
                <c:pt idx="2">
                  <c:v>89665.9</c:v>
                </c:pt>
              </c:numCache>
            </c:numRef>
          </c:val>
          <c:extLst>
            <c:ext xmlns:c16="http://schemas.microsoft.com/office/drawing/2014/chart" uri="{C3380CC4-5D6E-409C-BE32-E72D297353CC}">
              <c16:uniqueId val="{00000000-572D-4B89-B608-BDF69614BC00}"/>
            </c:ext>
          </c:extLst>
        </c:ser>
        <c:ser>
          <c:idx val="1"/>
          <c:order val="1"/>
          <c:tx>
            <c:strRef>
              <c:f>'8.13'!$K$11</c:f>
              <c:strCache>
                <c:ptCount val="1"/>
                <c:pt idx="0">
                  <c:v>Bioplyn</c:v>
                </c:pt>
              </c:strCache>
            </c:strRef>
          </c:tx>
          <c:spPr>
            <a:solidFill>
              <a:schemeClr val="bg2">
                <a:lumMod val="50000"/>
              </a:schemeClr>
            </a:solidFill>
          </c:spPr>
          <c:invertIfNegative val="0"/>
          <c:cat>
            <c:strRef>
              <c:f>'8.13'!$L$9:$N$9</c:f>
              <c:strCache>
                <c:ptCount val="3"/>
                <c:pt idx="0">
                  <c:v>Červenec</c:v>
                </c:pt>
                <c:pt idx="1">
                  <c:v>Srpen</c:v>
                </c:pt>
                <c:pt idx="2">
                  <c:v>Září</c:v>
                </c:pt>
              </c:strCache>
            </c:strRef>
          </c:cat>
          <c:val>
            <c:numRef>
              <c:f>'8.13'!$L$11:$N$11</c:f>
              <c:numCache>
                <c:formatCode>#\ ##0.0</c:formatCode>
                <c:ptCount val="3"/>
                <c:pt idx="0">
                  <c:v>1120.502</c:v>
                </c:pt>
                <c:pt idx="1">
                  <c:v>1636.1610000000001</c:v>
                </c:pt>
                <c:pt idx="2">
                  <c:v>1668.248</c:v>
                </c:pt>
              </c:numCache>
            </c:numRef>
          </c:val>
          <c:extLst>
            <c:ext xmlns:c16="http://schemas.microsoft.com/office/drawing/2014/chart" uri="{C3380CC4-5D6E-409C-BE32-E72D297353CC}">
              <c16:uniqueId val="{00000001-572D-4B89-B608-BDF69614BC00}"/>
            </c:ext>
          </c:extLst>
        </c:ser>
        <c:ser>
          <c:idx val="2"/>
          <c:order val="2"/>
          <c:tx>
            <c:strRef>
              <c:f>'8.13'!$K$12</c:f>
              <c:strCache>
                <c:ptCount val="1"/>
                <c:pt idx="0">
                  <c:v>Černé uhlí</c:v>
                </c:pt>
              </c:strCache>
            </c:strRef>
          </c:tx>
          <c:spPr>
            <a:solidFill>
              <a:schemeClr val="tx1"/>
            </a:solidFill>
          </c:spPr>
          <c:invertIfNegative val="0"/>
          <c:cat>
            <c:strRef>
              <c:f>'8.13'!$L$9:$N$9</c:f>
              <c:strCache>
                <c:ptCount val="3"/>
                <c:pt idx="0">
                  <c:v>Červenec</c:v>
                </c:pt>
                <c:pt idx="1">
                  <c:v>Srpen</c:v>
                </c:pt>
                <c:pt idx="2">
                  <c:v>Září</c:v>
                </c:pt>
              </c:strCache>
            </c:strRef>
          </c:cat>
          <c:val>
            <c:numRef>
              <c:f>'8.13'!$L$12:$N$12</c:f>
              <c:numCache>
                <c:formatCode>#\ ##0.0</c:formatCode>
                <c:ptCount val="3"/>
                <c:pt idx="0">
                  <c:v>0</c:v>
                </c:pt>
                <c:pt idx="1">
                  <c:v>190.27</c:v>
                </c:pt>
                <c:pt idx="2">
                  <c:v>412.85</c:v>
                </c:pt>
              </c:numCache>
            </c:numRef>
          </c:val>
          <c:extLst>
            <c:ext xmlns:c16="http://schemas.microsoft.com/office/drawing/2014/chart" uri="{C3380CC4-5D6E-409C-BE32-E72D297353CC}">
              <c16:uniqueId val="{00000002-572D-4B89-B608-BDF69614BC00}"/>
            </c:ext>
          </c:extLst>
        </c:ser>
        <c:ser>
          <c:idx val="3"/>
          <c:order val="3"/>
          <c:tx>
            <c:strRef>
              <c:f>'8.13'!$K$13</c:f>
              <c:strCache>
                <c:ptCount val="1"/>
                <c:pt idx="0">
                  <c:v>Elektrická energie</c:v>
                </c:pt>
              </c:strCache>
            </c:strRef>
          </c:tx>
          <c:invertIfNegative val="0"/>
          <c:cat>
            <c:strRef>
              <c:f>'8.13'!$L$9:$N$9</c:f>
              <c:strCache>
                <c:ptCount val="3"/>
                <c:pt idx="0">
                  <c:v>Červenec</c:v>
                </c:pt>
                <c:pt idx="1">
                  <c:v>Srpen</c:v>
                </c:pt>
                <c:pt idx="2">
                  <c:v>Září</c:v>
                </c:pt>
              </c:strCache>
            </c:strRef>
          </c:cat>
          <c:val>
            <c:numRef>
              <c:f>'8.13'!$L$13:$N$13</c:f>
              <c:numCache>
                <c:formatCode>#\ ##0.0</c:formatCode>
                <c:ptCount val="3"/>
                <c:pt idx="0">
                  <c:v>0</c:v>
                </c:pt>
                <c:pt idx="1">
                  <c:v>0</c:v>
                </c:pt>
                <c:pt idx="2">
                  <c:v>0</c:v>
                </c:pt>
              </c:numCache>
            </c:numRef>
          </c:val>
          <c:extLst>
            <c:ext xmlns:c16="http://schemas.microsoft.com/office/drawing/2014/chart" uri="{C3380CC4-5D6E-409C-BE32-E72D297353CC}">
              <c16:uniqueId val="{00000003-572D-4B89-B608-BDF69614BC00}"/>
            </c:ext>
          </c:extLst>
        </c:ser>
        <c:ser>
          <c:idx val="4"/>
          <c:order val="4"/>
          <c:tx>
            <c:strRef>
              <c:f>'8.13'!$K$14</c:f>
              <c:strCache>
                <c:ptCount val="1"/>
                <c:pt idx="0">
                  <c:v>Energie prostředí (tepelné čerpadlo)</c:v>
                </c:pt>
              </c:strCache>
            </c:strRef>
          </c:tx>
          <c:invertIfNegative val="0"/>
          <c:cat>
            <c:strRef>
              <c:f>'8.13'!$L$9:$N$9</c:f>
              <c:strCache>
                <c:ptCount val="3"/>
                <c:pt idx="0">
                  <c:v>Červenec</c:v>
                </c:pt>
                <c:pt idx="1">
                  <c:v>Srpen</c:v>
                </c:pt>
                <c:pt idx="2">
                  <c:v>Září</c:v>
                </c:pt>
              </c:strCache>
            </c:strRef>
          </c:cat>
          <c:val>
            <c:numRef>
              <c:f>'8.13'!$L$14:$N$14</c:f>
              <c:numCache>
                <c:formatCode>#\ ##0.0</c:formatCode>
                <c:ptCount val="3"/>
                <c:pt idx="0">
                  <c:v>147</c:v>
                </c:pt>
                <c:pt idx="1">
                  <c:v>136</c:v>
                </c:pt>
                <c:pt idx="2">
                  <c:v>116</c:v>
                </c:pt>
              </c:numCache>
            </c:numRef>
          </c:val>
          <c:extLst>
            <c:ext xmlns:c16="http://schemas.microsoft.com/office/drawing/2014/chart" uri="{C3380CC4-5D6E-409C-BE32-E72D297353CC}">
              <c16:uniqueId val="{00000004-572D-4B89-B608-BDF69614BC00}"/>
            </c:ext>
          </c:extLst>
        </c:ser>
        <c:ser>
          <c:idx val="5"/>
          <c:order val="5"/>
          <c:tx>
            <c:strRef>
              <c:f>'8.13'!$K$15</c:f>
              <c:strCache>
                <c:ptCount val="1"/>
                <c:pt idx="0">
                  <c:v>Energie Slunce (solární kolektor)</c:v>
                </c:pt>
              </c:strCache>
            </c:strRef>
          </c:tx>
          <c:invertIfNegative val="0"/>
          <c:cat>
            <c:strRef>
              <c:f>'8.13'!$L$9:$N$9</c:f>
              <c:strCache>
                <c:ptCount val="3"/>
                <c:pt idx="0">
                  <c:v>Červenec</c:v>
                </c:pt>
                <c:pt idx="1">
                  <c:v>Srpen</c:v>
                </c:pt>
                <c:pt idx="2">
                  <c:v>Září</c:v>
                </c:pt>
              </c:strCache>
            </c:strRef>
          </c:cat>
          <c:val>
            <c:numRef>
              <c:f>'8.13'!$L$15:$N$15</c:f>
              <c:numCache>
                <c:formatCode>#\ ##0.0</c:formatCode>
                <c:ptCount val="3"/>
                <c:pt idx="0">
                  <c:v>13</c:v>
                </c:pt>
                <c:pt idx="1">
                  <c:v>10</c:v>
                </c:pt>
                <c:pt idx="2">
                  <c:v>9</c:v>
                </c:pt>
              </c:numCache>
            </c:numRef>
          </c:val>
          <c:extLst>
            <c:ext xmlns:c16="http://schemas.microsoft.com/office/drawing/2014/chart" uri="{C3380CC4-5D6E-409C-BE32-E72D297353CC}">
              <c16:uniqueId val="{00000005-572D-4B89-B608-BDF69614BC00}"/>
            </c:ext>
          </c:extLst>
        </c:ser>
        <c:ser>
          <c:idx val="6"/>
          <c:order val="6"/>
          <c:tx>
            <c:strRef>
              <c:f>'8.13'!$K$16</c:f>
              <c:strCache>
                <c:ptCount val="1"/>
                <c:pt idx="0">
                  <c:v>Hnědé uhlí</c:v>
                </c:pt>
              </c:strCache>
            </c:strRef>
          </c:tx>
          <c:spPr>
            <a:solidFill>
              <a:srgbClr val="6E4932"/>
            </a:solidFill>
          </c:spPr>
          <c:invertIfNegative val="0"/>
          <c:cat>
            <c:strRef>
              <c:f>'8.13'!$L$9:$N$9</c:f>
              <c:strCache>
                <c:ptCount val="3"/>
                <c:pt idx="0">
                  <c:v>Červenec</c:v>
                </c:pt>
                <c:pt idx="1">
                  <c:v>Srpen</c:v>
                </c:pt>
                <c:pt idx="2">
                  <c:v>Září</c:v>
                </c:pt>
              </c:strCache>
            </c:strRef>
          </c:cat>
          <c:val>
            <c:numRef>
              <c:f>'8.13'!$L$16:$N$16</c:f>
              <c:numCache>
                <c:formatCode>#\ ##0.0</c:formatCode>
                <c:ptCount val="3"/>
                <c:pt idx="0">
                  <c:v>293825.74700000003</c:v>
                </c:pt>
                <c:pt idx="1">
                  <c:v>333694.08299999998</c:v>
                </c:pt>
                <c:pt idx="2">
                  <c:v>414926.0670000001</c:v>
                </c:pt>
              </c:numCache>
            </c:numRef>
          </c:val>
          <c:extLst>
            <c:ext xmlns:c16="http://schemas.microsoft.com/office/drawing/2014/chart" uri="{C3380CC4-5D6E-409C-BE32-E72D297353CC}">
              <c16:uniqueId val="{00000006-572D-4B89-B608-BDF69614BC00}"/>
            </c:ext>
          </c:extLst>
        </c:ser>
        <c:ser>
          <c:idx val="7"/>
          <c:order val="7"/>
          <c:tx>
            <c:strRef>
              <c:f>'8.13'!$K$17</c:f>
              <c:strCache>
                <c:ptCount val="1"/>
                <c:pt idx="0">
                  <c:v>Jaderné palivo</c:v>
                </c:pt>
              </c:strCache>
            </c:strRef>
          </c:tx>
          <c:invertIfNegative val="0"/>
          <c:cat>
            <c:strRef>
              <c:f>'8.13'!$L$9:$N$9</c:f>
              <c:strCache>
                <c:ptCount val="3"/>
                <c:pt idx="0">
                  <c:v>Červenec</c:v>
                </c:pt>
                <c:pt idx="1">
                  <c:v>Srpen</c:v>
                </c:pt>
                <c:pt idx="2">
                  <c:v>Září</c:v>
                </c:pt>
              </c:strCache>
            </c:strRef>
          </c:cat>
          <c:val>
            <c:numRef>
              <c:f>'8.13'!$L$17:$N$17</c:f>
              <c:numCache>
                <c:formatCode>#\ ##0.0</c:formatCode>
                <c:ptCount val="3"/>
                <c:pt idx="0">
                  <c:v>0</c:v>
                </c:pt>
                <c:pt idx="1">
                  <c:v>0</c:v>
                </c:pt>
                <c:pt idx="2">
                  <c:v>0</c:v>
                </c:pt>
              </c:numCache>
            </c:numRef>
          </c:val>
          <c:extLst>
            <c:ext xmlns:c16="http://schemas.microsoft.com/office/drawing/2014/chart" uri="{C3380CC4-5D6E-409C-BE32-E72D297353CC}">
              <c16:uniqueId val="{00000007-572D-4B89-B608-BDF69614BC00}"/>
            </c:ext>
          </c:extLst>
        </c:ser>
        <c:ser>
          <c:idx val="8"/>
          <c:order val="8"/>
          <c:tx>
            <c:strRef>
              <c:f>'8.13'!$K$18</c:f>
              <c:strCache>
                <c:ptCount val="1"/>
                <c:pt idx="0">
                  <c:v>Koks</c:v>
                </c:pt>
              </c:strCache>
            </c:strRef>
          </c:tx>
          <c:invertIfNegative val="0"/>
          <c:cat>
            <c:strRef>
              <c:f>'8.13'!$L$9:$N$9</c:f>
              <c:strCache>
                <c:ptCount val="3"/>
                <c:pt idx="0">
                  <c:v>Červenec</c:v>
                </c:pt>
                <c:pt idx="1">
                  <c:v>Srpen</c:v>
                </c:pt>
                <c:pt idx="2">
                  <c:v>Září</c:v>
                </c:pt>
              </c:strCache>
            </c:strRef>
          </c:cat>
          <c:val>
            <c:numRef>
              <c:f>'8.13'!$L$18:$N$18</c:f>
              <c:numCache>
                <c:formatCode>#\ ##0.0</c:formatCode>
                <c:ptCount val="3"/>
                <c:pt idx="0">
                  <c:v>0</c:v>
                </c:pt>
                <c:pt idx="1">
                  <c:v>0</c:v>
                </c:pt>
                <c:pt idx="2">
                  <c:v>0</c:v>
                </c:pt>
              </c:numCache>
            </c:numRef>
          </c:val>
          <c:extLst>
            <c:ext xmlns:c16="http://schemas.microsoft.com/office/drawing/2014/chart" uri="{C3380CC4-5D6E-409C-BE32-E72D297353CC}">
              <c16:uniqueId val="{00000008-572D-4B89-B608-BDF69614BC00}"/>
            </c:ext>
          </c:extLst>
        </c:ser>
        <c:ser>
          <c:idx val="9"/>
          <c:order val="9"/>
          <c:tx>
            <c:strRef>
              <c:f>'8.13'!$K$19</c:f>
              <c:strCache>
                <c:ptCount val="1"/>
                <c:pt idx="0">
                  <c:v>Odpadní teplo</c:v>
                </c:pt>
              </c:strCache>
            </c:strRef>
          </c:tx>
          <c:invertIfNegative val="0"/>
          <c:cat>
            <c:strRef>
              <c:f>'8.13'!$L$9:$N$9</c:f>
              <c:strCache>
                <c:ptCount val="3"/>
                <c:pt idx="0">
                  <c:v>Červenec</c:v>
                </c:pt>
                <c:pt idx="1">
                  <c:v>Srpen</c:v>
                </c:pt>
                <c:pt idx="2">
                  <c:v>Září</c:v>
                </c:pt>
              </c:strCache>
            </c:strRef>
          </c:cat>
          <c:val>
            <c:numRef>
              <c:f>'8.13'!$L$19:$N$19</c:f>
              <c:numCache>
                <c:formatCode>#\ ##0.0</c:formatCode>
                <c:ptCount val="3"/>
                <c:pt idx="0">
                  <c:v>29</c:v>
                </c:pt>
                <c:pt idx="1">
                  <c:v>5</c:v>
                </c:pt>
                <c:pt idx="2">
                  <c:v>0</c:v>
                </c:pt>
              </c:numCache>
            </c:numRef>
          </c:val>
          <c:extLst>
            <c:ext xmlns:c16="http://schemas.microsoft.com/office/drawing/2014/chart" uri="{C3380CC4-5D6E-409C-BE32-E72D297353CC}">
              <c16:uniqueId val="{00000009-572D-4B89-B608-BDF69614BC00}"/>
            </c:ext>
          </c:extLst>
        </c:ser>
        <c:ser>
          <c:idx val="10"/>
          <c:order val="10"/>
          <c:tx>
            <c:strRef>
              <c:f>'8.13'!$K$20</c:f>
              <c:strCache>
                <c:ptCount val="1"/>
                <c:pt idx="0">
                  <c:v>Ostatní kapalná paliva</c:v>
                </c:pt>
              </c:strCache>
            </c:strRef>
          </c:tx>
          <c:invertIfNegative val="0"/>
          <c:cat>
            <c:strRef>
              <c:f>'8.13'!$L$9:$N$9</c:f>
              <c:strCache>
                <c:ptCount val="3"/>
                <c:pt idx="0">
                  <c:v>Červenec</c:v>
                </c:pt>
                <c:pt idx="1">
                  <c:v>Srpen</c:v>
                </c:pt>
                <c:pt idx="2">
                  <c:v>Září</c:v>
                </c:pt>
              </c:strCache>
            </c:strRef>
          </c:cat>
          <c:val>
            <c:numRef>
              <c:f>'8.13'!$L$20:$N$20</c:f>
              <c:numCache>
                <c:formatCode>#\ ##0.0</c:formatCode>
                <c:ptCount val="3"/>
                <c:pt idx="0">
                  <c:v>0</c:v>
                </c:pt>
                <c:pt idx="1">
                  <c:v>0</c:v>
                </c:pt>
                <c:pt idx="2">
                  <c:v>0</c:v>
                </c:pt>
              </c:numCache>
            </c:numRef>
          </c:val>
          <c:extLst>
            <c:ext xmlns:c16="http://schemas.microsoft.com/office/drawing/2014/chart" uri="{C3380CC4-5D6E-409C-BE32-E72D297353CC}">
              <c16:uniqueId val="{0000000A-572D-4B89-B608-BDF69614BC00}"/>
            </c:ext>
          </c:extLst>
        </c:ser>
        <c:ser>
          <c:idx val="11"/>
          <c:order val="11"/>
          <c:tx>
            <c:strRef>
              <c:f>'8.13'!$K$21</c:f>
              <c:strCache>
                <c:ptCount val="1"/>
                <c:pt idx="0">
                  <c:v>Ostatní pevná paliva</c:v>
                </c:pt>
              </c:strCache>
            </c:strRef>
          </c:tx>
          <c:invertIfNegative val="0"/>
          <c:cat>
            <c:strRef>
              <c:f>'8.13'!$L$9:$N$9</c:f>
              <c:strCache>
                <c:ptCount val="3"/>
                <c:pt idx="0">
                  <c:v>Červenec</c:v>
                </c:pt>
                <c:pt idx="1">
                  <c:v>Srpen</c:v>
                </c:pt>
                <c:pt idx="2">
                  <c:v>Září</c:v>
                </c:pt>
              </c:strCache>
            </c:strRef>
          </c:cat>
          <c:val>
            <c:numRef>
              <c:f>'8.13'!$L$21:$N$21</c:f>
              <c:numCache>
                <c:formatCode>#\ ##0.0</c:formatCode>
                <c:ptCount val="3"/>
                <c:pt idx="0">
                  <c:v>1487.17</c:v>
                </c:pt>
                <c:pt idx="1">
                  <c:v>3889.22</c:v>
                </c:pt>
                <c:pt idx="2">
                  <c:v>2982.38</c:v>
                </c:pt>
              </c:numCache>
            </c:numRef>
          </c:val>
          <c:extLst>
            <c:ext xmlns:c16="http://schemas.microsoft.com/office/drawing/2014/chart" uri="{C3380CC4-5D6E-409C-BE32-E72D297353CC}">
              <c16:uniqueId val="{0000000B-572D-4B89-B608-BDF69614BC00}"/>
            </c:ext>
          </c:extLst>
        </c:ser>
        <c:ser>
          <c:idx val="12"/>
          <c:order val="12"/>
          <c:tx>
            <c:strRef>
              <c:f>'8.13'!$K$22</c:f>
              <c:strCache>
                <c:ptCount val="1"/>
                <c:pt idx="0">
                  <c:v>Ostatní plyny</c:v>
                </c:pt>
              </c:strCache>
            </c:strRef>
          </c:tx>
          <c:invertIfNegative val="0"/>
          <c:cat>
            <c:strRef>
              <c:f>'8.13'!$L$9:$N$9</c:f>
              <c:strCache>
                <c:ptCount val="3"/>
                <c:pt idx="0">
                  <c:v>Červenec</c:v>
                </c:pt>
                <c:pt idx="1">
                  <c:v>Srpen</c:v>
                </c:pt>
                <c:pt idx="2">
                  <c:v>Září</c:v>
                </c:pt>
              </c:strCache>
            </c:strRef>
          </c:cat>
          <c:val>
            <c:numRef>
              <c:f>'8.13'!$L$22:$N$22</c:f>
              <c:numCache>
                <c:formatCode>#\ ##0.0</c:formatCode>
                <c:ptCount val="3"/>
                <c:pt idx="0">
                  <c:v>9500</c:v>
                </c:pt>
                <c:pt idx="1">
                  <c:v>3563</c:v>
                </c:pt>
                <c:pt idx="2">
                  <c:v>17569</c:v>
                </c:pt>
              </c:numCache>
            </c:numRef>
          </c:val>
          <c:extLst>
            <c:ext xmlns:c16="http://schemas.microsoft.com/office/drawing/2014/chart" uri="{C3380CC4-5D6E-409C-BE32-E72D297353CC}">
              <c16:uniqueId val="{0000000C-572D-4B89-B608-BDF69614BC00}"/>
            </c:ext>
          </c:extLst>
        </c:ser>
        <c:ser>
          <c:idx val="13"/>
          <c:order val="13"/>
          <c:tx>
            <c:strRef>
              <c:f>'8.13'!$K$23</c:f>
              <c:strCache>
                <c:ptCount val="1"/>
                <c:pt idx="0">
                  <c:v>Ostatní</c:v>
                </c:pt>
              </c:strCache>
            </c:strRef>
          </c:tx>
          <c:invertIfNegative val="0"/>
          <c:cat>
            <c:strRef>
              <c:f>'8.13'!$L$9:$N$9</c:f>
              <c:strCache>
                <c:ptCount val="3"/>
                <c:pt idx="0">
                  <c:v>Červenec</c:v>
                </c:pt>
                <c:pt idx="1">
                  <c:v>Srpen</c:v>
                </c:pt>
                <c:pt idx="2">
                  <c:v>Září</c:v>
                </c:pt>
              </c:strCache>
            </c:strRef>
          </c:cat>
          <c:val>
            <c:numRef>
              <c:f>'8.13'!$L$23:$N$23</c:f>
              <c:numCache>
                <c:formatCode>#\ ##0.0</c:formatCode>
                <c:ptCount val="3"/>
                <c:pt idx="0">
                  <c:v>0</c:v>
                </c:pt>
                <c:pt idx="1">
                  <c:v>0</c:v>
                </c:pt>
                <c:pt idx="2">
                  <c:v>0</c:v>
                </c:pt>
              </c:numCache>
            </c:numRef>
          </c:val>
          <c:extLst>
            <c:ext xmlns:c16="http://schemas.microsoft.com/office/drawing/2014/chart" uri="{C3380CC4-5D6E-409C-BE32-E72D297353CC}">
              <c16:uniqueId val="{0000000D-572D-4B89-B608-BDF69614BC00}"/>
            </c:ext>
          </c:extLst>
        </c:ser>
        <c:ser>
          <c:idx val="14"/>
          <c:order val="14"/>
          <c:tx>
            <c:strRef>
              <c:f>'8.13'!$K$24</c:f>
              <c:strCache>
                <c:ptCount val="1"/>
                <c:pt idx="0">
                  <c:v>Topné oleje</c:v>
                </c:pt>
              </c:strCache>
            </c:strRef>
          </c:tx>
          <c:invertIfNegative val="0"/>
          <c:cat>
            <c:strRef>
              <c:f>'8.13'!$L$9:$N$9</c:f>
              <c:strCache>
                <c:ptCount val="3"/>
                <c:pt idx="0">
                  <c:v>Červenec</c:v>
                </c:pt>
                <c:pt idx="1">
                  <c:v>Srpen</c:v>
                </c:pt>
                <c:pt idx="2">
                  <c:v>Září</c:v>
                </c:pt>
              </c:strCache>
            </c:strRef>
          </c:cat>
          <c:val>
            <c:numRef>
              <c:f>'8.13'!$L$24:$N$24</c:f>
              <c:numCache>
                <c:formatCode>#\ ##0.0</c:formatCode>
                <c:ptCount val="3"/>
                <c:pt idx="0">
                  <c:v>32.191000000000003</c:v>
                </c:pt>
                <c:pt idx="1">
                  <c:v>55.334999999999994</c:v>
                </c:pt>
                <c:pt idx="2">
                  <c:v>1259.5119999999999</c:v>
                </c:pt>
              </c:numCache>
            </c:numRef>
          </c:val>
          <c:extLst>
            <c:ext xmlns:c16="http://schemas.microsoft.com/office/drawing/2014/chart" uri="{C3380CC4-5D6E-409C-BE32-E72D297353CC}">
              <c16:uniqueId val="{0000000E-572D-4B89-B608-BDF69614BC00}"/>
            </c:ext>
          </c:extLst>
        </c:ser>
        <c:ser>
          <c:idx val="15"/>
          <c:order val="15"/>
          <c:tx>
            <c:strRef>
              <c:f>'8.13'!$K$25</c:f>
              <c:strCache>
                <c:ptCount val="1"/>
                <c:pt idx="0">
                  <c:v>Zemní plyn</c:v>
                </c:pt>
              </c:strCache>
            </c:strRef>
          </c:tx>
          <c:spPr>
            <a:solidFill>
              <a:srgbClr val="EBE600"/>
            </a:solidFill>
          </c:spPr>
          <c:invertIfNegative val="0"/>
          <c:cat>
            <c:strRef>
              <c:f>'8.13'!$L$9:$N$9</c:f>
              <c:strCache>
                <c:ptCount val="3"/>
                <c:pt idx="0">
                  <c:v>Červenec</c:v>
                </c:pt>
                <c:pt idx="1">
                  <c:v>Srpen</c:v>
                </c:pt>
                <c:pt idx="2">
                  <c:v>Září</c:v>
                </c:pt>
              </c:strCache>
            </c:strRef>
          </c:cat>
          <c:val>
            <c:numRef>
              <c:f>'8.13'!$L$25:$N$25</c:f>
              <c:numCache>
                <c:formatCode>#\ ##0.0</c:formatCode>
                <c:ptCount val="3"/>
                <c:pt idx="0">
                  <c:v>43953.172999999995</c:v>
                </c:pt>
                <c:pt idx="1">
                  <c:v>44091.552999999993</c:v>
                </c:pt>
                <c:pt idx="2">
                  <c:v>69257.76400000001</c:v>
                </c:pt>
              </c:numCache>
            </c:numRef>
          </c:val>
          <c:extLst>
            <c:ext xmlns:c16="http://schemas.microsoft.com/office/drawing/2014/chart" uri="{C3380CC4-5D6E-409C-BE32-E72D297353CC}">
              <c16:uniqueId val="{0000000F-572D-4B89-B608-BDF69614BC00}"/>
            </c:ext>
          </c:extLst>
        </c:ser>
        <c:dLbls>
          <c:showLegendKey val="0"/>
          <c:showVal val="0"/>
          <c:showCatName val="0"/>
          <c:showSerName val="0"/>
          <c:showPercent val="0"/>
          <c:showBubbleSize val="0"/>
        </c:dLbls>
        <c:gapWidth val="150"/>
        <c:overlap val="100"/>
        <c:axId val="165543296"/>
        <c:axId val="167072896"/>
      </c:barChart>
      <c:catAx>
        <c:axId val="165543296"/>
        <c:scaling>
          <c:orientation val="minMax"/>
        </c:scaling>
        <c:delete val="0"/>
        <c:axPos val="b"/>
        <c:numFmt formatCode="General" sourceLinked="1"/>
        <c:majorTickMark val="none"/>
        <c:minorTickMark val="none"/>
        <c:tickLblPos val="nextTo"/>
        <c:txPr>
          <a:bodyPr/>
          <a:lstStyle/>
          <a:p>
            <a:pPr>
              <a:defRPr sz="900"/>
            </a:pPr>
            <a:endParaRPr lang="cs-CZ"/>
          </a:p>
        </c:txPr>
        <c:crossAx val="167072896"/>
        <c:crosses val="autoZero"/>
        <c:auto val="1"/>
        <c:lblAlgn val="ctr"/>
        <c:lblOffset val="100"/>
        <c:noMultiLvlLbl val="0"/>
      </c:catAx>
      <c:valAx>
        <c:axId val="16707289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554329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0899-4D1E-9F37-23137C0B6C71}"/>
              </c:ext>
            </c:extLst>
          </c:dPt>
          <c:dPt>
            <c:idx val="1"/>
            <c:bubble3D val="0"/>
            <c:spPr>
              <a:solidFill>
                <a:srgbClr val="EEECE1">
                  <a:lumMod val="50000"/>
                </a:srgbClr>
              </a:solidFill>
            </c:spPr>
            <c:extLst>
              <c:ext xmlns:c16="http://schemas.microsoft.com/office/drawing/2014/chart" uri="{C3380CC4-5D6E-409C-BE32-E72D297353CC}">
                <c16:uniqueId val="{00000003-0899-4D1E-9F37-23137C0B6C71}"/>
              </c:ext>
            </c:extLst>
          </c:dPt>
          <c:dPt>
            <c:idx val="2"/>
            <c:bubble3D val="0"/>
            <c:spPr>
              <a:solidFill>
                <a:sysClr val="windowText" lastClr="000000"/>
              </a:solidFill>
            </c:spPr>
            <c:extLst>
              <c:ext xmlns:c16="http://schemas.microsoft.com/office/drawing/2014/chart" uri="{C3380CC4-5D6E-409C-BE32-E72D297353CC}">
                <c16:uniqueId val="{00000005-0899-4D1E-9F37-23137C0B6C71}"/>
              </c:ext>
            </c:extLst>
          </c:dPt>
          <c:dPt>
            <c:idx val="5"/>
            <c:bubble3D val="0"/>
            <c:extLst>
              <c:ext xmlns:c16="http://schemas.microsoft.com/office/drawing/2014/chart" uri="{C3380CC4-5D6E-409C-BE32-E72D297353CC}">
                <c16:uniqueId val="{00000006-0899-4D1E-9F37-23137C0B6C71}"/>
              </c:ext>
            </c:extLst>
          </c:dPt>
          <c:dPt>
            <c:idx val="6"/>
            <c:bubble3D val="0"/>
            <c:spPr>
              <a:solidFill>
                <a:srgbClr val="6E4932"/>
              </a:solidFill>
            </c:spPr>
            <c:extLst>
              <c:ext xmlns:c16="http://schemas.microsoft.com/office/drawing/2014/chart" uri="{C3380CC4-5D6E-409C-BE32-E72D297353CC}">
                <c16:uniqueId val="{00000008-0899-4D1E-9F37-23137C0B6C71}"/>
              </c:ext>
            </c:extLst>
          </c:dPt>
          <c:dPt>
            <c:idx val="7"/>
            <c:bubble3D val="0"/>
            <c:extLst>
              <c:ext xmlns:c16="http://schemas.microsoft.com/office/drawing/2014/chart" uri="{C3380CC4-5D6E-409C-BE32-E72D297353CC}">
                <c16:uniqueId val="{00000009-0899-4D1E-9F37-23137C0B6C71}"/>
              </c:ext>
            </c:extLst>
          </c:dPt>
          <c:dPt>
            <c:idx val="15"/>
            <c:bubble3D val="0"/>
            <c:spPr>
              <a:solidFill>
                <a:srgbClr val="EBE600"/>
              </a:solidFill>
            </c:spPr>
            <c:extLst>
              <c:ext xmlns:c16="http://schemas.microsoft.com/office/drawing/2014/chart" uri="{C3380CC4-5D6E-409C-BE32-E72D297353CC}">
                <c16:uniqueId val="{0000000B-0899-4D1E-9F37-23137C0B6C71}"/>
              </c:ext>
            </c:extLst>
          </c:dPt>
          <c:cat>
            <c:numRef>
              <c:f>'8.13'!$O$10:$O$25</c:f>
              <c:numCache>
                <c:formatCode>0.0%</c:formatCode>
                <c:ptCount val="16"/>
              </c:numCache>
            </c:numRef>
          </c:cat>
          <c:val>
            <c:numRef>
              <c:f>'8.13'!$J$10:$J$25</c:f>
              <c:numCache>
                <c:formatCode>0.0</c:formatCode>
                <c:ptCount val="16"/>
              </c:numCache>
            </c:numRef>
          </c:val>
          <c:extLst>
            <c:ext xmlns:c16="http://schemas.microsoft.com/office/drawing/2014/chart" uri="{C3380CC4-5D6E-409C-BE32-E72D297353CC}">
              <c16:uniqueId val="{0000000C-0899-4D1E-9F37-23137C0B6C71}"/>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image" Target="../media/image2.png"/><Relationship Id="rId5" Type="http://schemas.openxmlformats.org/officeDocument/2006/relationships/chart" Target="../charts/chart40.xml"/><Relationship Id="rId4" Type="http://schemas.openxmlformats.org/officeDocument/2006/relationships/chart" Target="../charts/chart39.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image" Target="../media/image3.png"/><Relationship Id="rId5" Type="http://schemas.openxmlformats.org/officeDocument/2006/relationships/chart" Target="../charts/chart45.xml"/><Relationship Id="rId4" Type="http://schemas.openxmlformats.org/officeDocument/2006/relationships/chart" Target="../charts/chart4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6" Type="http://schemas.openxmlformats.org/officeDocument/2006/relationships/image" Target="../media/image4.png"/><Relationship Id="rId5" Type="http://schemas.openxmlformats.org/officeDocument/2006/relationships/chart" Target="../charts/chart50.xml"/><Relationship Id="rId4" Type="http://schemas.openxmlformats.org/officeDocument/2006/relationships/chart" Target="../charts/chart49.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chart" Target="../charts/chart51.xml"/><Relationship Id="rId6" Type="http://schemas.openxmlformats.org/officeDocument/2006/relationships/image" Target="../media/image5.png"/><Relationship Id="rId5" Type="http://schemas.openxmlformats.org/officeDocument/2006/relationships/chart" Target="../charts/chart55.xml"/><Relationship Id="rId4" Type="http://schemas.openxmlformats.org/officeDocument/2006/relationships/chart" Target="../charts/chart54.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chart" Target="../charts/chart57.xml"/><Relationship Id="rId1" Type="http://schemas.openxmlformats.org/officeDocument/2006/relationships/chart" Target="../charts/chart56.xml"/><Relationship Id="rId6" Type="http://schemas.openxmlformats.org/officeDocument/2006/relationships/image" Target="../media/image6.png"/><Relationship Id="rId5" Type="http://schemas.openxmlformats.org/officeDocument/2006/relationships/chart" Target="../charts/chart60.xml"/><Relationship Id="rId4" Type="http://schemas.openxmlformats.org/officeDocument/2006/relationships/chart" Target="../charts/chart59.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3.xml"/><Relationship Id="rId2" Type="http://schemas.openxmlformats.org/officeDocument/2006/relationships/chart" Target="../charts/chart62.xml"/><Relationship Id="rId1" Type="http://schemas.openxmlformats.org/officeDocument/2006/relationships/chart" Target="../charts/chart61.xml"/><Relationship Id="rId6" Type="http://schemas.openxmlformats.org/officeDocument/2006/relationships/image" Target="../media/image7.png"/><Relationship Id="rId5" Type="http://schemas.openxmlformats.org/officeDocument/2006/relationships/chart" Target="../charts/chart65.xml"/><Relationship Id="rId4" Type="http://schemas.openxmlformats.org/officeDocument/2006/relationships/chart" Target="../charts/chart64.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8.xml"/><Relationship Id="rId2" Type="http://schemas.openxmlformats.org/officeDocument/2006/relationships/chart" Target="../charts/chart67.xml"/><Relationship Id="rId1" Type="http://schemas.openxmlformats.org/officeDocument/2006/relationships/chart" Target="../charts/chart66.xml"/><Relationship Id="rId6" Type="http://schemas.openxmlformats.org/officeDocument/2006/relationships/image" Target="../media/image8.png"/><Relationship Id="rId5" Type="http://schemas.openxmlformats.org/officeDocument/2006/relationships/chart" Target="../charts/chart70.xml"/><Relationship Id="rId4" Type="http://schemas.openxmlformats.org/officeDocument/2006/relationships/chart" Target="../charts/chart69.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73.xml"/><Relationship Id="rId2" Type="http://schemas.openxmlformats.org/officeDocument/2006/relationships/chart" Target="../charts/chart72.xml"/><Relationship Id="rId1" Type="http://schemas.openxmlformats.org/officeDocument/2006/relationships/chart" Target="../charts/chart71.xml"/><Relationship Id="rId6" Type="http://schemas.openxmlformats.org/officeDocument/2006/relationships/image" Target="../media/image9.png"/><Relationship Id="rId5" Type="http://schemas.openxmlformats.org/officeDocument/2006/relationships/chart" Target="../charts/chart75.xml"/><Relationship Id="rId4" Type="http://schemas.openxmlformats.org/officeDocument/2006/relationships/chart" Target="../charts/chart74.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78.xml"/><Relationship Id="rId2" Type="http://schemas.openxmlformats.org/officeDocument/2006/relationships/chart" Target="../charts/chart77.xml"/><Relationship Id="rId1" Type="http://schemas.openxmlformats.org/officeDocument/2006/relationships/chart" Target="../charts/chart76.xml"/><Relationship Id="rId6" Type="http://schemas.openxmlformats.org/officeDocument/2006/relationships/image" Target="../media/image10.png"/><Relationship Id="rId5" Type="http://schemas.openxmlformats.org/officeDocument/2006/relationships/chart" Target="../charts/chart80.xml"/><Relationship Id="rId4" Type="http://schemas.openxmlformats.org/officeDocument/2006/relationships/chart" Target="../charts/chart79.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83.xml"/><Relationship Id="rId2" Type="http://schemas.openxmlformats.org/officeDocument/2006/relationships/chart" Target="../charts/chart82.xml"/><Relationship Id="rId1" Type="http://schemas.openxmlformats.org/officeDocument/2006/relationships/chart" Target="../charts/chart81.xml"/><Relationship Id="rId6" Type="http://schemas.openxmlformats.org/officeDocument/2006/relationships/image" Target="../media/image11.png"/><Relationship Id="rId5" Type="http://schemas.openxmlformats.org/officeDocument/2006/relationships/chart" Target="../charts/chart85.xml"/><Relationship Id="rId4" Type="http://schemas.openxmlformats.org/officeDocument/2006/relationships/chart" Target="../charts/chart8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88.xml"/><Relationship Id="rId2" Type="http://schemas.openxmlformats.org/officeDocument/2006/relationships/chart" Target="../charts/chart87.xml"/><Relationship Id="rId1" Type="http://schemas.openxmlformats.org/officeDocument/2006/relationships/chart" Target="../charts/chart86.xml"/><Relationship Id="rId6" Type="http://schemas.openxmlformats.org/officeDocument/2006/relationships/image" Target="../media/image12.png"/><Relationship Id="rId5" Type="http://schemas.openxmlformats.org/officeDocument/2006/relationships/chart" Target="../charts/chart90.xml"/><Relationship Id="rId4" Type="http://schemas.openxmlformats.org/officeDocument/2006/relationships/chart" Target="../charts/chart89.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93.xml"/><Relationship Id="rId2" Type="http://schemas.openxmlformats.org/officeDocument/2006/relationships/chart" Target="../charts/chart92.xml"/><Relationship Id="rId1" Type="http://schemas.openxmlformats.org/officeDocument/2006/relationships/chart" Target="../charts/chart91.xml"/><Relationship Id="rId6" Type="http://schemas.openxmlformats.org/officeDocument/2006/relationships/image" Target="../media/image13.png"/><Relationship Id="rId5" Type="http://schemas.openxmlformats.org/officeDocument/2006/relationships/chart" Target="../charts/chart95.xml"/><Relationship Id="rId4" Type="http://schemas.openxmlformats.org/officeDocument/2006/relationships/chart" Target="../charts/chart94.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98.xml"/><Relationship Id="rId2" Type="http://schemas.openxmlformats.org/officeDocument/2006/relationships/chart" Target="../charts/chart97.xml"/><Relationship Id="rId1" Type="http://schemas.openxmlformats.org/officeDocument/2006/relationships/chart" Target="../charts/chart96.xml"/><Relationship Id="rId6" Type="http://schemas.openxmlformats.org/officeDocument/2006/relationships/image" Target="../media/image14.png"/><Relationship Id="rId5" Type="http://schemas.openxmlformats.org/officeDocument/2006/relationships/chart" Target="../charts/chart100.xml"/><Relationship Id="rId4" Type="http://schemas.openxmlformats.org/officeDocument/2006/relationships/chart" Target="../charts/chart99.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03.xml"/><Relationship Id="rId2" Type="http://schemas.openxmlformats.org/officeDocument/2006/relationships/chart" Target="../charts/chart102.xml"/><Relationship Id="rId1" Type="http://schemas.openxmlformats.org/officeDocument/2006/relationships/chart" Target="../charts/chart101.xml"/><Relationship Id="rId6" Type="http://schemas.openxmlformats.org/officeDocument/2006/relationships/image" Target="../media/image15.png"/><Relationship Id="rId5" Type="http://schemas.openxmlformats.org/officeDocument/2006/relationships/chart" Target="../charts/chart105.xml"/><Relationship Id="rId4" Type="http://schemas.openxmlformats.org/officeDocument/2006/relationships/chart" Target="../charts/chart104.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8.xml"/><Relationship Id="rId2" Type="http://schemas.openxmlformats.org/officeDocument/2006/relationships/chart" Target="../charts/chart107.xml"/><Relationship Id="rId1" Type="http://schemas.openxmlformats.org/officeDocument/2006/relationships/chart" Target="../charts/chart106.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110.xml"/><Relationship Id="rId1" Type="http://schemas.openxmlformats.org/officeDocument/2006/relationships/chart" Target="../charts/chart109.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112.xml"/><Relationship Id="rId1" Type="http://schemas.openxmlformats.org/officeDocument/2006/relationships/chart" Target="../charts/chart11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15.xml"/><Relationship Id="rId2" Type="http://schemas.openxmlformats.org/officeDocument/2006/relationships/chart" Target="../charts/chart114.xml"/><Relationship Id="rId1" Type="http://schemas.openxmlformats.org/officeDocument/2006/relationships/chart" Target="../charts/chart113.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117.xml"/><Relationship Id="rId1" Type="http://schemas.openxmlformats.org/officeDocument/2006/relationships/chart" Target="../charts/chart11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3890135</xdr:rowOff>
    </xdr:from>
    <xdr:ext cx="2088000" cy="1287709"/>
    <xdr:pic>
      <xdr:nvPicPr>
        <xdr:cNvPr id="2" name="Obrázek 1">
          <a:extLst>
            <a:ext uri="{FF2B5EF4-FFF2-40B4-BE49-F238E27FC236}">
              <a16:creationId xmlns:a16="http://schemas.microsoft.com/office/drawing/2014/main" id="{C53B9AFA-94F6-4DD8-A8B9-01937CF1192D}"/>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95"/>
        <a:stretch/>
      </xdr:blipFill>
      <xdr:spPr bwMode="auto">
        <a:xfrm>
          <a:off x="28575" y="194435"/>
          <a:ext cx="2088000" cy="1287709"/>
        </a:xfrm>
        <a:prstGeom prst="rect">
          <a:avLst/>
        </a:prstGeom>
        <a:noFill/>
        <a:ln>
          <a:noFill/>
        </a:ln>
        <a:extLst>
          <a:ext uri="{53640926-AAD7-44D8-BBD7-CCE9431645EC}">
            <a14:shadowObscured xmlns:a14="http://schemas.microsoft.com/office/drawing/2010/main"/>
          </a:ext>
        </a:extLst>
      </xdr:spPr>
    </xdr:pic>
    <xdr:clientData/>
  </xdr:oneCellAnchor>
</xdr:wsDr>
</file>

<file path=xl/drawings/drawing10.xml><?xml version="1.0" encoding="utf-8"?>
<xdr:wsDr xmlns:xdr="http://schemas.openxmlformats.org/drawingml/2006/spreadsheetDrawing" xmlns:a="http://schemas.openxmlformats.org/drawingml/2006/main">
  <xdr:twoCellAnchor>
    <xdr:from>
      <xdr:col>7</xdr:col>
      <xdr:colOff>85725</xdr:colOff>
      <xdr:row>22</xdr:row>
      <xdr:rowOff>9525</xdr:rowOff>
    </xdr:from>
    <xdr:to>
      <xdr:col>12</xdr:col>
      <xdr:colOff>646460</xdr:colOff>
      <xdr:row>45</xdr:row>
      <xdr:rowOff>114301</xdr:rowOff>
    </xdr:to>
    <xdr:graphicFrame macro="">
      <xdr:nvGraphicFramePr>
        <xdr:cNvPr id="2" name="Graf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22</xdr:row>
      <xdr:rowOff>104774</xdr:rowOff>
    </xdr:from>
    <xdr:to>
      <xdr:col>7</xdr:col>
      <xdr:colOff>152399</xdr:colOff>
      <xdr:row>36</xdr:row>
      <xdr:rowOff>57149</xdr:rowOff>
    </xdr:to>
    <xdr:graphicFrame macro="">
      <xdr:nvGraphicFramePr>
        <xdr:cNvPr id="4" name="Graf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5" name="Graf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33</xdr:row>
      <xdr:rowOff>85726</xdr:rowOff>
    </xdr:from>
    <xdr:to>
      <xdr:col>7</xdr:col>
      <xdr:colOff>276224</xdr:colOff>
      <xdr:row>45</xdr:row>
      <xdr:rowOff>123826</xdr:rowOff>
    </xdr:to>
    <xdr:graphicFrame macro="">
      <xdr:nvGraphicFramePr>
        <xdr:cNvPr id="3" name="Graf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66675</xdr:colOff>
      <xdr:row>17</xdr:row>
      <xdr:rowOff>19051</xdr:rowOff>
    </xdr:from>
    <xdr:to>
      <xdr:col>13</xdr:col>
      <xdr:colOff>628650</xdr:colOff>
      <xdr:row>39</xdr:row>
      <xdr:rowOff>85725</xdr:rowOff>
    </xdr:to>
    <xdr:graphicFrame macro="">
      <xdr:nvGraphicFramePr>
        <xdr:cNvPr id="3" name="Graf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4761</xdr:rowOff>
    </xdr:from>
    <xdr:to>
      <xdr:col>0</xdr:col>
      <xdr:colOff>142875</xdr:colOff>
      <xdr:row>15</xdr:row>
      <xdr:rowOff>0</xdr:rowOff>
    </xdr:to>
    <xdr:graphicFrame macro="">
      <xdr:nvGraphicFramePr>
        <xdr:cNvPr id="2" name="Graf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8282</xdr:colOff>
      <xdr:row>19</xdr:row>
      <xdr:rowOff>85310</xdr:rowOff>
    </xdr:from>
    <xdr:to>
      <xdr:col>9</xdr:col>
      <xdr:colOff>1009649</xdr:colOff>
      <xdr:row>44</xdr:row>
      <xdr:rowOff>142875</xdr:rowOff>
    </xdr:to>
    <xdr:graphicFrame macro="">
      <xdr:nvGraphicFramePr>
        <xdr:cNvPr id="3" name="Graf 2">
          <a:extLst>
            <a:ext uri="{FF2B5EF4-FFF2-40B4-BE49-F238E27FC236}">
              <a16:creationId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628650</xdr:colOff>
      <xdr:row>19</xdr:row>
      <xdr:rowOff>87381</xdr:rowOff>
    </xdr:from>
    <xdr:to>
      <xdr:col>9</xdr:col>
      <xdr:colOff>906531</xdr:colOff>
      <xdr:row>42</xdr:row>
      <xdr:rowOff>117198</xdr:rowOff>
    </xdr:to>
    <xdr:graphicFrame macro="">
      <xdr:nvGraphicFramePr>
        <xdr:cNvPr id="2" name="Graf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19050</xdr:colOff>
      <xdr:row>36</xdr:row>
      <xdr:rowOff>161922</xdr:rowOff>
    </xdr:from>
    <xdr:to>
      <xdr:col>6</xdr:col>
      <xdr:colOff>552150</xdr:colOff>
      <xdr:row>45</xdr:row>
      <xdr:rowOff>142875</xdr:rowOff>
    </xdr:to>
    <xdr:graphicFrame macro="">
      <xdr:nvGraphicFramePr>
        <xdr:cNvPr id="4" name="Graf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390526</xdr:colOff>
      <xdr:row>36</xdr:row>
      <xdr:rowOff>142875</xdr:rowOff>
    </xdr:from>
    <xdr:to>
      <xdr:col>8</xdr:col>
      <xdr:colOff>772276</xdr:colOff>
      <xdr:row>45</xdr:row>
      <xdr:rowOff>142875</xdr:rowOff>
    </xdr:to>
    <xdr:graphicFrame macro="">
      <xdr:nvGraphicFramePr>
        <xdr:cNvPr id="2" name="Graf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36</xdr:row>
      <xdr:rowOff>161924</xdr:rowOff>
    </xdr:from>
    <xdr:to>
      <xdr:col>1</xdr:col>
      <xdr:colOff>726600</xdr:colOff>
      <xdr:row>45</xdr:row>
      <xdr:rowOff>123825</xdr:rowOff>
    </xdr:to>
    <xdr:graphicFrame macro="">
      <xdr:nvGraphicFramePr>
        <xdr:cNvPr id="3" name="Graf 2">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28</xdr:row>
      <xdr:rowOff>9525</xdr:rowOff>
    </xdr:from>
    <xdr:to>
      <xdr:col>0</xdr:col>
      <xdr:colOff>123825</xdr:colOff>
      <xdr:row>36</xdr:row>
      <xdr:rowOff>0</xdr:rowOff>
    </xdr:to>
    <xdr:graphicFrame macro="">
      <xdr:nvGraphicFramePr>
        <xdr:cNvPr id="6" name="Graf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10</xdr:row>
      <xdr:rowOff>0</xdr:rowOff>
    </xdr:from>
    <xdr:to>
      <xdr:col>0</xdr:col>
      <xdr:colOff>161925</xdr:colOff>
      <xdr:row>25</xdr:row>
      <xdr:rowOff>142874</xdr:rowOff>
    </xdr:to>
    <xdr:graphicFrame macro="">
      <xdr:nvGraphicFramePr>
        <xdr:cNvPr id="8" name="Graf 7">
          <a:extLst>
            <a:ext uri="{FF2B5EF4-FFF2-40B4-BE49-F238E27FC236}">
              <a16:creationId xmlns:a16="http://schemas.microsoft.com/office/drawing/2014/main" id="{00000000-0008-0000-1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1</xdr:row>
      <xdr:rowOff>190500</xdr:rowOff>
    </xdr:from>
    <xdr:to>
      <xdr:col>0</xdr:col>
      <xdr:colOff>884286</xdr:colOff>
      <xdr:row>7</xdr:row>
      <xdr:rowOff>51371</xdr:rowOff>
    </xdr:to>
    <xdr:pic>
      <xdr:nvPicPr>
        <xdr:cNvPr id="12" name="Obrázek 11">
          <a:extLst>
            <a:ext uri="{FF2B5EF4-FFF2-40B4-BE49-F238E27FC236}">
              <a16:creationId xmlns:a16="http://schemas.microsoft.com/office/drawing/2014/main" id="{00000000-0008-0000-1000-00000C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428625"/>
          <a:ext cx="884286" cy="50857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28577</xdr:colOff>
      <xdr:row>34</xdr:row>
      <xdr:rowOff>161924</xdr:rowOff>
    </xdr:from>
    <xdr:to>
      <xdr:col>6</xdr:col>
      <xdr:colOff>561677</xdr:colOff>
      <xdr:row>45</xdr:row>
      <xdr:rowOff>148124</xdr:rowOff>
    </xdr:to>
    <xdr:graphicFrame macro="">
      <xdr:nvGraphicFramePr>
        <xdr:cNvPr id="2" name="Graf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409576</xdr:colOff>
      <xdr:row>34</xdr:row>
      <xdr:rowOff>180974</xdr:rowOff>
    </xdr:from>
    <xdr:to>
      <xdr:col>8</xdr:col>
      <xdr:colOff>791326</xdr:colOff>
      <xdr:row>45</xdr:row>
      <xdr:rowOff>123826</xdr:rowOff>
    </xdr:to>
    <xdr:graphicFrame macro="">
      <xdr:nvGraphicFramePr>
        <xdr:cNvPr id="3" name="Graf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34</xdr:row>
      <xdr:rowOff>161924</xdr:rowOff>
    </xdr:from>
    <xdr:to>
      <xdr:col>1</xdr:col>
      <xdr:colOff>726601</xdr:colOff>
      <xdr:row>45</xdr:row>
      <xdr:rowOff>148124</xdr:rowOff>
    </xdr:to>
    <xdr:graphicFrame macro="">
      <xdr:nvGraphicFramePr>
        <xdr:cNvPr id="4" name="Graf 3">
          <a:extLst>
            <a:ext uri="{FF2B5EF4-FFF2-40B4-BE49-F238E27FC236}">
              <a16:creationId xmlns:a16="http://schemas.microsoft.com/office/drawing/2014/main"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16</xdr:colOff>
      <xdr:row>0</xdr:row>
      <xdr:rowOff>190533</xdr:rowOff>
    </xdr:from>
    <xdr:to>
      <xdr:col>0</xdr:col>
      <xdr:colOff>884302</xdr:colOff>
      <xdr:row>6</xdr:row>
      <xdr:rowOff>51404</xdr:rowOff>
    </xdr:to>
    <xdr:pic>
      <xdr:nvPicPr>
        <xdr:cNvPr id="13" name="Obrázek 12">
          <a:extLst>
            <a:ext uri="{FF2B5EF4-FFF2-40B4-BE49-F238E27FC236}">
              <a16:creationId xmlns:a16="http://schemas.microsoft.com/office/drawing/2014/main" id="{00000000-0008-0000-1100-00000D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16" y="190533"/>
          <a:ext cx="884286" cy="5085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28577</xdr:colOff>
      <xdr:row>34</xdr:row>
      <xdr:rowOff>161924</xdr:rowOff>
    </xdr:from>
    <xdr:to>
      <xdr:col>6</xdr:col>
      <xdr:colOff>561677</xdr:colOff>
      <xdr:row>45</xdr:row>
      <xdr:rowOff>148124</xdr:rowOff>
    </xdr:to>
    <xdr:graphicFrame macro="">
      <xdr:nvGraphicFramePr>
        <xdr:cNvPr id="2" name="Graf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400051</xdr:colOff>
      <xdr:row>34</xdr:row>
      <xdr:rowOff>180974</xdr:rowOff>
    </xdr:from>
    <xdr:to>
      <xdr:col>8</xdr:col>
      <xdr:colOff>781801</xdr:colOff>
      <xdr:row>45</xdr:row>
      <xdr:rowOff>123826</xdr:rowOff>
    </xdr:to>
    <xdr:graphicFrame macro="">
      <xdr:nvGraphicFramePr>
        <xdr:cNvPr id="3" name="Graf 2">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2</xdr:col>
      <xdr:colOff>28577</xdr:colOff>
      <xdr:row>34</xdr:row>
      <xdr:rowOff>161924</xdr:rowOff>
    </xdr:from>
    <xdr:to>
      <xdr:col>6</xdr:col>
      <xdr:colOff>561677</xdr:colOff>
      <xdr:row>45</xdr:row>
      <xdr:rowOff>148124</xdr:rowOff>
    </xdr:to>
    <xdr:graphicFrame macro="">
      <xdr:nvGraphicFramePr>
        <xdr:cNvPr id="2" name="Graf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381001</xdr:colOff>
      <xdr:row>34</xdr:row>
      <xdr:rowOff>219074</xdr:rowOff>
    </xdr:from>
    <xdr:to>
      <xdr:col>8</xdr:col>
      <xdr:colOff>762751</xdr:colOff>
      <xdr:row>46</xdr:row>
      <xdr:rowOff>9526</xdr:rowOff>
    </xdr:to>
    <xdr:graphicFrame macro="">
      <xdr:nvGraphicFramePr>
        <xdr:cNvPr id="3" name="Graf 2">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7</xdr:colOff>
      <xdr:row>0</xdr:row>
      <xdr:rowOff>190514</xdr:rowOff>
    </xdr:from>
    <xdr:to>
      <xdr:col>0</xdr:col>
      <xdr:colOff>884293</xdr:colOff>
      <xdr:row>6</xdr:row>
      <xdr:rowOff>51385</xdr:rowOff>
    </xdr:to>
    <xdr:pic>
      <xdr:nvPicPr>
        <xdr:cNvPr id="7" name="Obrázek 6">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7" y="190514"/>
          <a:ext cx="884286" cy="50857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9527</xdr:colOff>
      <xdr:row>34</xdr:row>
      <xdr:rowOff>161924</xdr:rowOff>
    </xdr:from>
    <xdr:to>
      <xdr:col>6</xdr:col>
      <xdr:colOff>542627</xdr:colOff>
      <xdr:row>45</xdr:row>
      <xdr:rowOff>148124</xdr:rowOff>
    </xdr:to>
    <xdr:graphicFrame macro="">
      <xdr:nvGraphicFramePr>
        <xdr:cNvPr id="2" name="Graf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361951</xdr:colOff>
      <xdr:row>34</xdr:row>
      <xdr:rowOff>228599</xdr:rowOff>
    </xdr:from>
    <xdr:to>
      <xdr:col>8</xdr:col>
      <xdr:colOff>723901</xdr:colOff>
      <xdr:row>46</xdr:row>
      <xdr:rowOff>19051</xdr:rowOff>
    </xdr:to>
    <xdr:graphicFrame macro="">
      <xdr:nvGraphicFramePr>
        <xdr:cNvPr id="3" name="Graf 2">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4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2</xdr:col>
      <xdr:colOff>9527</xdr:colOff>
      <xdr:row>35</xdr:row>
      <xdr:rowOff>161924</xdr:rowOff>
    </xdr:from>
    <xdr:to>
      <xdr:col>6</xdr:col>
      <xdr:colOff>542627</xdr:colOff>
      <xdr:row>46</xdr:row>
      <xdr:rowOff>104924</xdr:rowOff>
    </xdr:to>
    <xdr:graphicFrame macro="">
      <xdr:nvGraphicFramePr>
        <xdr:cNvPr id="2" name="Graf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304799</xdr:colOff>
      <xdr:row>35</xdr:row>
      <xdr:rowOff>142875</xdr:rowOff>
    </xdr:from>
    <xdr:to>
      <xdr:col>8</xdr:col>
      <xdr:colOff>686549</xdr:colOff>
      <xdr:row>46</xdr:row>
      <xdr:rowOff>123825</xdr:rowOff>
    </xdr:to>
    <xdr:graphicFrame macro="">
      <xdr:nvGraphicFramePr>
        <xdr:cNvPr id="3" name="Graf 2">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726600</xdr:colOff>
      <xdr:row>46</xdr:row>
      <xdr:rowOff>104924</xdr:rowOff>
    </xdr:to>
    <xdr:graphicFrame macro="">
      <xdr:nvGraphicFramePr>
        <xdr:cNvPr id="4" name="Graf 3">
          <a:extLst>
            <a:ext uri="{FF2B5EF4-FFF2-40B4-BE49-F238E27FC236}">
              <a16:creationId xmlns:a16="http://schemas.microsoft.com/office/drawing/2014/main" id="{00000000-0008-0000-1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id="{00000000-0008-0000-1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5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838202</xdr:colOff>
      <xdr:row>34</xdr:row>
      <xdr:rowOff>161924</xdr:rowOff>
    </xdr:from>
    <xdr:to>
      <xdr:col>6</xdr:col>
      <xdr:colOff>523577</xdr:colOff>
      <xdr:row>45</xdr:row>
      <xdr:rowOff>148124</xdr:rowOff>
    </xdr:to>
    <xdr:graphicFrame macro="">
      <xdr:nvGraphicFramePr>
        <xdr:cNvPr id="2" name="Graf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352425</xdr:colOff>
      <xdr:row>35</xdr:row>
      <xdr:rowOff>19049</xdr:rowOff>
    </xdr:from>
    <xdr:to>
      <xdr:col>8</xdr:col>
      <xdr:colOff>734175</xdr:colOff>
      <xdr:row>46</xdr:row>
      <xdr:rowOff>38101</xdr:rowOff>
    </xdr:to>
    <xdr:graphicFrame macro="">
      <xdr:nvGraphicFramePr>
        <xdr:cNvPr id="3" name="Graf 2">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3" name="Graf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23812</xdr:rowOff>
    </xdr:from>
    <xdr:to>
      <xdr:col>13</xdr:col>
      <xdr:colOff>666750</xdr:colOff>
      <xdr:row>39</xdr:row>
      <xdr:rowOff>55012</xdr:rowOff>
    </xdr:to>
    <xdr:graphicFrame macro="">
      <xdr:nvGraphicFramePr>
        <xdr:cNvPr id="4" name="Graf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2</xdr:col>
      <xdr:colOff>2</xdr:colOff>
      <xdr:row>34</xdr:row>
      <xdr:rowOff>161924</xdr:rowOff>
    </xdr:from>
    <xdr:to>
      <xdr:col>6</xdr:col>
      <xdr:colOff>533102</xdr:colOff>
      <xdr:row>45</xdr:row>
      <xdr:rowOff>148124</xdr:rowOff>
    </xdr:to>
    <xdr:graphicFrame macro="">
      <xdr:nvGraphicFramePr>
        <xdr:cNvPr id="2" name="Graf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371476</xdr:colOff>
      <xdr:row>35</xdr:row>
      <xdr:rowOff>19049</xdr:rowOff>
    </xdr:from>
    <xdr:to>
      <xdr:col>8</xdr:col>
      <xdr:colOff>752476</xdr:colOff>
      <xdr:row>46</xdr:row>
      <xdr:rowOff>38101</xdr:rowOff>
    </xdr:to>
    <xdr:graphicFrame macro="">
      <xdr:nvGraphicFramePr>
        <xdr:cNvPr id="3" name="Graf 2">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7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2</xdr:col>
      <xdr:colOff>9527</xdr:colOff>
      <xdr:row>34</xdr:row>
      <xdr:rowOff>161924</xdr:rowOff>
    </xdr:from>
    <xdr:to>
      <xdr:col>6</xdr:col>
      <xdr:colOff>542627</xdr:colOff>
      <xdr:row>45</xdr:row>
      <xdr:rowOff>148124</xdr:rowOff>
    </xdr:to>
    <xdr:graphicFrame macro="">
      <xdr:nvGraphicFramePr>
        <xdr:cNvPr id="2" name="Graf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333376</xdr:colOff>
      <xdr:row>35</xdr:row>
      <xdr:rowOff>19049</xdr:rowOff>
    </xdr:from>
    <xdr:to>
      <xdr:col>8</xdr:col>
      <xdr:colOff>714376</xdr:colOff>
      <xdr:row>46</xdr:row>
      <xdr:rowOff>38101</xdr:rowOff>
    </xdr:to>
    <xdr:graphicFrame macro="">
      <xdr:nvGraphicFramePr>
        <xdr:cNvPr id="3" name="Graf 2">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8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2</xdr:col>
      <xdr:colOff>19052</xdr:colOff>
      <xdr:row>35</xdr:row>
      <xdr:rowOff>161925</xdr:rowOff>
    </xdr:from>
    <xdr:to>
      <xdr:col>6</xdr:col>
      <xdr:colOff>552152</xdr:colOff>
      <xdr:row>46</xdr:row>
      <xdr:rowOff>104925</xdr:rowOff>
    </xdr:to>
    <xdr:graphicFrame macro="">
      <xdr:nvGraphicFramePr>
        <xdr:cNvPr id="2" name="Graf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390526</xdr:colOff>
      <xdr:row>35</xdr:row>
      <xdr:rowOff>142875</xdr:rowOff>
    </xdr:from>
    <xdr:to>
      <xdr:col>8</xdr:col>
      <xdr:colOff>772276</xdr:colOff>
      <xdr:row>46</xdr:row>
      <xdr:rowOff>104775</xdr:rowOff>
    </xdr:to>
    <xdr:graphicFrame macro="">
      <xdr:nvGraphicFramePr>
        <xdr:cNvPr id="3" name="Graf 2">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726600</xdr:colOff>
      <xdr:row>46</xdr:row>
      <xdr:rowOff>104775</xdr:rowOff>
    </xdr:to>
    <xdr:graphicFrame macro="">
      <xdr:nvGraphicFramePr>
        <xdr:cNvPr id="4" name="Graf 3">
          <a:extLst>
            <a:ext uri="{FF2B5EF4-FFF2-40B4-BE49-F238E27FC236}">
              <a16:creationId xmlns:a16="http://schemas.microsoft.com/office/drawing/2014/main" id="{00000000-0008-0000-1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id="{00000000-0008-0000-1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9</xdr:row>
      <xdr:rowOff>0</xdr:rowOff>
    </xdr:from>
    <xdr:to>
      <xdr:col>0</xdr:col>
      <xdr:colOff>161925</xdr:colOff>
      <xdr:row>24</xdr:row>
      <xdr:rowOff>142874</xdr:rowOff>
    </xdr:to>
    <xdr:graphicFrame macro="">
      <xdr:nvGraphicFramePr>
        <xdr:cNvPr id="10" name="Graf 9">
          <a:extLst>
            <a:ext uri="{FF2B5EF4-FFF2-40B4-BE49-F238E27FC236}">
              <a16:creationId xmlns:a16="http://schemas.microsoft.com/office/drawing/2014/main" id="{00000000-0008-0000-1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5" name="Obrázek 4">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2</xdr:col>
      <xdr:colOff>9527</xdr:colOff>
      <xdr:row>34</xdr:row>
      <xdr:rowOff>190499</xdr:rowOff>
    </xdr:from>
    <xdr:to>
      <xdr:col>6</xdr:col>
      <xdr:colOff>542627</xdr:colOff>
      <xdr:row>46</xdr:row>
      <xdr:rowOff>24299</xdr:rowOff>
    </xdr:to>
    <xdr:graphicFrame macro="">
      <xdr:nvGraphicFramePr>
        <xdr:cNvPr id="2" name="Graf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381001</xdr:colOff>
      <xdr:row>35</xdr:row>
      <xdr:rowOff>19049</xdr:rowOff>
    </xdr:from>
    <xdr:to>
      <xdr:col>8</xdr:col>
      <xdr:colOff>762001</xdr:colOff>
      <xdr:row>46</xdr:row>
      <xdr:rowOff>38101</xdr:rowOff>
    </xdr:to>
    <xdr:graphicFrame macro="">
      <xdr:nvGraphicFramePr>
        <xdr:cNvPr id="3" name="Graf 2">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A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838202</xdr:colOff>
      <xdr:row>35</xdr:row>
      <xdr:rowOff>161924</xdr:rowOff>
    </xdr:from>
    <xdr:to>
      <xdr:col>6</xdr:col>
      <xdr:colOff>523577</xdr:colOff>
      <xdr:row>46</xdr:row>
      <xdr:rowOff>104775</xdr:rowOff>
    </xdr:to>
    <xdr:graphicFrame macro="">
      <xdr:nvGraphicFramePr>
        <xdr:cNvPr id="2" name="Graf 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380999</xdr:colOff>
      <xdr:row>35</xdr:row>
      <xdr:rowOff>161925</xdr:rowOff>
    </xdr:from>
    <xdr:to>
      <xdr:col>8</xdr:col>
      <xdr:colOff>762749</xdr:colOff>
      <xdr:row>46</xdr:row>
      <xdr:rowOff>123825</xdr:rowOff>
    </xdr:to>
    <xdr:graphicFrame macro="">
      <xdr:nvGraphicFramePr>
        <xdr:cNvPr id="3" name="Graf 2">
          <a:extLst>
            <a:ext uri="{FF2B5EF4-FFF2-40B4-BE49-F238E27FC236}">
              <a16:creationId xmlns:a16="http://schemas.microsoft.com/office/drawing/2014/main"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47624</xdr:colOff>
      <xdr:row>35</xdr:row>
      <xdr:rowOff>161924</xdr:rowOff>
    </xdr:from>
    <xdr:to>
      <xdr:col>1</xdr:col>
      <xdr:colOff>781050</xdr:colOff>
      <xdr:row>46</xdr:row>
      <xdr:rowOff>104924</xdr:rowOff>
    </xdr:to>
    <xdr:graphicFrame macro="">
      <xdr:nvGraphicFramePr>
        <xdr:cNvPr id="4" name="Graf 3">
          <a:extLst>
            <a:ext uri="{FF2B5EF4-FFF2-40B4-BE49-F238E27FC236}">
              <a16:creationId xmlns:a16="http://schemas.microsoft.com/office/drawing/2014/main" id="{00000000-0008-0000-1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id="{00000000-0008-0000-1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9</xdr:row>
      <xdr:rowOff>0</xdr:rowOff>
    </xdr:from>
    <xdr:to>
      <xdr:col>0</xdr:col>
      <xdr:colOff>161925</xdr:colOff>
      <xdr:row>24</xdr:row>
      <xdr:rowOff>142874</xdr:rowOff>
    </xdr:to>
    <xdr:graphicFrame macro="">
      <xdr:nvGraphicFramePr>
        <xdr:cNvPr id="10" name="Graf 9">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5" name="Obrázek 4">
          <a:extLst>
            <a:ext uri="{FF2B5EF4-FFF2-40B4-BE49-F238E27FC236}">
              <a16:creationId xmlns:a16="http://schemas.microsoft.com/office/drawing/2014/main" id="{00000000-0008-0000-1B00-000005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2</xdr:col>
      <xdr:colOff>28577</xdr:colOff>
      <xdr:row>34</xdr:row>
      <xdr:rowOff>161924</xdr:rowOff>
    </xdr:from>
    <xdr:to>
      <xdr:col>6</xdr:col>
      <xdr:colOff>561677</xdr:colOff>
      <xdr:row>45</xdr:row>
      <xdr:rowOff>148124</xdr:rowOff>
    </xdr:to>
    <xdr:graphicFrame macro="">
      <xdr:nvGraphicFramePr>
        <xdr:cNvPr id="2" name="Graf 1">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371476</xdr:colOff>
      <xdr:row>35</xdr:row>
      <xdr:rowOff>19049</xdr:rowOff>
    </xdr:from>
    <xdr:to>
      <xdr:col>8</xdr:col>
      <xdr:colOff>752476</xdr:colOff>
      <xdr:row>46</xdr:row>
      <xdr:rowOff>38101</xdr:rowOff>
    </xdr:to>
    <xdr:graphicFrame macro="">
      <xdr:nvGraphicFramePr>
        <xdr:cNvPr id="3" name="Graf 2">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C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2</xdr:col>
      <xdr:colOff>28575</xdr:colOff>
      <xdr:row>34</xdr:row>
      <xdr:rowOff>161924</xdr:rowOff>
    </xdr:from>
    <xdr:to>
      <xdr:col>6</xdr:col>
      <xdr:colOff>561976</xdr:colOff>
      <xdr:row>45</xdr:row>
      <xdr:rowOff>148124</xdr:rowOff>
    </xdr:to>
    <xdr:graphicFrame macro="">
      <xdr:nvGraphicFramePr>
        <xdr:cNvPr id="2" name="Graf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371474</xdr:colOff>
      <xdr:row>35</xdr:row>
      <xdr:rowOff>19049</xdr:rowOff>
    </xdr:from>
    <xdr:to>
      <xdr:col>8</xdr:col>
      <xdr:colOff>753224</xdr:colOff>
      <xdr:row>46</xdr:row>
      <xdr:rowOff>38101</xdr:rowOff>
    </xdr:to>
    <xdr:graphicFrame macro="">
      <xdr:nvGraphicFramePr>
        <xdr:cNvPr id="3" name="Graf 2">
          <a:extLst>
            <a:ext uri="{FF2B5EF4-FFF2-40B4-BE49-F238E27FC236}">
              <a16:creationId xmlns:a16="http://schemas.microsoft.com/office/drawing/2014/main" id="{00000000-0008-0000-1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D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5</xdr:row>
      <xdr:rowOff>9525</xdr:rowOff>
    </xdr:from>
    <xdr:to>
      <xdr:col>0</xdr:col>
      <xdr:colOff>123825</xdr:colOff>
      <xdr:row>21</xdr:row>
      <xdr:rowOff>0</xdr:rowOff>
    </xdr:to>
    <xdr:graphicFrame macro="">
      <xdr:nvGraphicFramePr>
        <xdr:cNvPr id="2" name="Graf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22</xdr:row>
      <xdr:rowOff>0</xdr:rowOff>
    </xdr:from>
    <xdr:to>
      <xdr:col>6</xdr:col>
      <xdr:colOff>142875</xdr:colOff>
      <xdr:row>44</xdr:row>
      <xdr:rowOff>140804</xdr:rowOff>
    </xdr:to>
    <xdr:graphicFrame macro="">
      <xdr:nvGraphicFramePr>
        <xdr:cNvPr id="3" name="Graf 2">
          <a:extLst>
            <a:ext uri="{FF2B5EF4-FFF2-40B4-BE49-F238E27FC236}">
              <a16:creationId xmlns:a16="http://schemas.microsoft.com/office/drawing/2014/main" id="{00000000-0008-0000-1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9526</xdr:colOff>
      <xdr:row>22</xdr:row>
      <xdr:rowOff>46175</xdr:rowOff>
    </xdr:from>
    <xdr:to>
      <xdr:col>12</xdr:col>
      <xdr:colOff>314326</xdr:colOff>
      <xdr:row>44</xdr:row>
      <xdr:rowOff>117613</xdr:rowOff>
    </xdr:to>
    <xdr:graphicFrame macro="">
      <xdr:nvGraphicFramePr>
        <xdr:cNvPr id="4" name="Graf 3">
          <a:extLst>
            <a:ext uri="{FF2B5EF4-FFF2-40B4-BE49-F238E27FC236}">
              <a16:creationId xmlns:a16="http://schemas.microsoft.com/office/drawing/2014/main" id="{00000000-0008-0000-1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57150</xdr:colOff>
      <xdr:row>19</xdr:row>
      <xdr:rowOff>25933</xdr:rowOff>
    </xdr:from>
    <xdr:to>
      <xdr:col>4</xdr:col>
      <xdr:colOff>219075</xdr:colOff>
      <xdr:row>33</xdr:row>
      <xdr:rowOff>100585</xdr:rowOff>
    </xdr:to>
    <xdr:graphicFrame macro="">
      <xdr:nvGraphicFramePr>
        <xdr:cNvPr id="2" name="Graf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190500</xdr:colOff>
      <xdr:row>19</xdr:row>
      <xdr:rowOff>28575</xdr:rowOff>
    </xdr:from>
    <xdr:to>
      <xdr:col>10</xdr:col>
      <xdr:colOff>209550</xdr:colOff>
      <xdr:row>33</xdr:row>
      <xdr:rowOff>109418</xdr:rowOff>
    </xdr:to>
    <xdr:graphicFrame macro="">
      <xdr:nvGraphicFramePr>
        <xdr:cNvPr id="3" name="Graf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2</xdr:colOff>
      <xdr:row>18</xdr:row>
      <xdr:rowOff>133347</xdr:rowOff>
    </xdr:from>
    <xdr:to>
      <xdr:col>6</xdr:col>
      <xdr:colOff>0</xdr:colOff>
      <xdr:row>45</xdr:row>
      <xdr:rowOff>142875</xdr:rowOff>
    </xdr:to>
    <xdr:graphicFrame macro="">
      <xdr:nvGraphicFramePr>
        <xdr:cNvPr id="2" name="Graf 1">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19</xdr:row>
      <xdr:rowOff>0</xdr:rowOff>
    </xdr:from>
    <xdr:to>
      <xdr:col>13</xdr:col>
      <xdr:colOff>542925</xdr:colOff>
      <xdr:row>40</xdr:row>
      <xdr:rowOff>66675</xdr:rowOff>
    </xdr:to>
    <xdr:graphicFrame macro="">
      <xdr:nvGraphicFramePr>
        <xdr:cNvPr id="3" name="Graf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24</xdr:row>
      <xdr:rowOff>9526</xdr:rowOff>
    </xdr:from>
    <xdr:to>
      <xdr:col>7</xdr:col>
      <xdr:colOff>129601</xdr:colOff>
      <xdr:row>45</xdr:row>
      <xdr:rowOff>114300</xdr:rowOff>
    </xdr:to>
    <xdr:graphicFrame macro="">
      <xdr:nvGraphicFramePr>
        <xdr:cNvPr id="2" name="Graf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9525</xdr:rowOff>
    </xdr:from>
    <xdr:to>
      <xdr:col>0</xdr:col>
      <xdr:colOff>123825</xdr:colOff>
      <xdr:row>23</xdr:row>
      <xdr:rowOff>0</xdr:rowOff>
    </xdr:to>
    <xdr:graphicFrame macro="">
      <xdr:nvGraphicFramePr>
        <xdr:cNvPr id="5" name="Graf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24</xdr:row>
      <xdr:rowOff>9525</xdr:rowOff>
    </xdr:from>
    <xdr:to>
      <xdr:col>13</xdr:col>
      <xdr:colOff>683399</xdr:colOff>
      <xdr:row>45</xdr:row>
      <xdr:rowOff>113925</xdr:rowOff>
    </xdr:to>
    <xdr:graphicFrame macro="">
      <xdr:nvGraphicFramePr>
        <xdr:cNvPr id="3" name="Graf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76201</xdr:colOff>
      <xdr:row>24</xdr:row>
      <xdr:rowOff>142875</xdr:rowOff>
    </xdr:from>
    <xdr:to>
      <xdr:col>4</xdr:col>
      <xdr:colOff>117065</xdr:colOff>
      <xdr:row>36</xdr:row>
      <xdr:rowOff>9525</xdr:rowOff>
    </xdr:to>
    <xdr:graphicFrame macro="">
      <xdr:nvGraphicFramePr>
        <xdr:cNvPr id="4" name="Graf 1">
          <a:extLst>
            <a:ext uri="{FF2B5EF4-FFF2-40B4-BE49-F238E27FC236}">
              <a16:creationId xmlns:a16="http://schemas.microsoft.com/office/drawing/2014/main" id="{00000000-0008-0000-23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95251</xdr:colOff>
      <xdr:row>25</xdr:row>
      <xdr:rowOff>28575</xdr:rowOff>
    </xdr:from>
    <xdr:to>
      <xdr:col>11</xdr:col>
      <xdr:colOff>262365</xdr:colOff>
      <xdr:row>35</xdr:row>
      <xdr:rowOff>114301</xdr:rowOff>
    </xdr:to>
    <xdr:graphicFrame macro="">
      <xdr:nvGraphicFramePr>
        <xdr:cNvPr id="5" name="Graf 1">
          <a:extLst>
            <a:ext uri="{FF2B5EF4-FFF2-40B4-BE49-F238E27FC236}">
              <a16:creationId xmlns:a16="http://schemas.microsoft.com/office/drawing/2014/main" id="{00000000-0008-0000-23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47624</xdr:colOff>
      <xdr:row>35</xdr:row>
      <xdr:rowOff>123824</xdr:rowOff>
    </xdr:from>
    <xdr:to>
      <xdr:col>4</xdr:col>
      <xdr:colOff>433671</xdr:colOff>
      <xdr:row>47</xdr:row>
      <xdr:rowOff>38100</xdr:rowOff>
    </xdr:to>
    <xdr:graphicFrame macro="">
      <xdr:nvGraphicFramePr>
        <xdr:cNvPr id="6" name="Graf 1">
          <a:extLst>
            <a:ext uri="{FF2B5EF4-FFF2-40B4-BE49-F238E27FC236}">
              <a16:creationId xmlns:a16="http://schemas.microsoft.com/office/drawing/2014/main" id="{00000000-0008-0000-23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123825</xdr:colOff>
      <xdr:row>20</xdr:row>
      <xdr:rowOff>0</xdr:rowOff>
    </xdr:to>
    <xdr:graphicFrame macro="">
      <xdr:nvGraphicFramePr>
        <xdr:cNvPr id="3" name="Graf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152400</xdr:rowOff>
    </xdr:from>
    <xdr:to>
      <xdr:col>0</xdr:col>
      <xdr:colOff>123825</xdr:colOff>
      <xdr:row>20</xdr:row>
      <xdr:rowOff>19049</xdr:rowOff>
    </xdr:to>
    <xdr:graphicFrame macro="">
      <xdr:nvGraphicFramePr>
        <xdr:cNvPr id="4" name="Graf 3">
          <a:extLst>
            <a:ext uri="{FF2B5EF4-FFF2-40B4-BE49-F238E27FC236}">
              <a16:creationId xmlns:a16="http://schemas.microsoft.com/office/drawing/2014/main" id="{00000000-0008-0000-2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495300</xdr:colOff>
      <xdr:row>21</xdr:row>
      <xdr:rowOff>47626</xdr:rowOff>
    </xdr:from>
    <xdr:to>
      <xdr:col>13</xdr:col>
      <xdr:colOff>636935</xdr:colOff>
      <xdr:row>45</xdr:row>
      <xdr:rowOff>98426</xdr:rowOff>
    </xdr:to>
    <xdr:graphicFrame macro="">
      <xdr:nvGraphicFramePr>
        <xdr:cNvPr id="2" name="Graf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20</xdr:row>
      <xdr:rowOff>133351</xdr:rowOff>
    </xdr:from>
    <xdr:to>
      <xdr:col>7</xdr:col>
      <xdr:colOff>615375</xdr:colOff>
      <xdr:row>45</xdr:row>
      <xdr:rowOff>63501</xdr:rowOff>
    </xdr:to>
    <xdr:graphicFrame macro="">
      <xdr:nvGraphicFramePr>
        <xdr:cNvPr id="5" name="Graf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24</xdr:row>
      <xdr:rowOff>57151</xdr:rowOff>
    </xdr:from>
    <xdr:to>
      <xdr:col>7</xdr:col>
      <xdr:colOff>129600</xdr:colOff>
      <xdr:row>43</xdr:row>
      <xdr:rowOff>63501</xdr:rowOff>
    </xdr:to>
    <xdr:graphicFrame macro="">
      <xdr:nvGraphicFramePr>
        <xdr:cNvPr id="5" name="Graf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0</xdr:rowOff>
    </xdr:from>
    <xdr:to>
      <xdr:col>0</xdr:col>
      <xdr:colOff>123825</xdr:colOff>
      <xdr:row>23</xdr:row>
      <xdr:rowOff>0</xdr:rowOff>
    </xdr:to>
    <xdr:graphicFrame macro="">
      <xdr:nvGraphicFramePr>
        <xdr:cNvPr id="3" name="Graf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24</xdr:row>
      <xdr:rowOff>57150</xdr:rowOff>
    </xdr:from>
    <xdr:to>
      <xdr:col>13</xdr:col>
      <xdr:colOff>683399</xdr:colOff>
      <xdr:row>43</xdr:row>
      <xdr:rowOff>79375</xdr:rowOff>
    </xdr:to>
    <xdr:graphicFrame macro="">
      <xdr:nvGraphicFramePr>
        <xdr:cNvPr id="2" name="Graf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7</xdr:col>
      <xdr:colOff>495300</xdr:colOff>
      <xdr:row>21</xdr:row>
      <xdr:rowOff>47625</xdr:rowOff>
    </xdr:from>
    <xdr:to>
      <xdr:col>13</xdr:col>
      <xdr:colOff>636935</xdr:colOff>
      <xdr:row>45</xdr:row>
      <xdr:rowOff>114300</xdr:rowOff>
    </xdr:to>
    <xdr:graphicFrame macro="">
      <xdr:nvGraphicFramePr>
        <xdr:cNvPr id="2" name="Graf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21</xdr:row>
      <xdr:rowOff>47625</xdr:rowOff>
    </xdr:from>
    <xdr:to>
      <xdr:col>7</xdr:col>
      <xdr:colOff>523874</xdr:colOff>
      <xdr:row>45</xdr:row>
      <xdr:rowOff>19050</xdr:rowOff>
    </xdr:to>
    <xdr:graphicFrame macro="">
      <xdr:nvGraphicFramePr>
        <xdr:cNvPr id="3" name="Graf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266701</xdr:colOff>
      <xdr:row>2</xdr:row>
      <xdr:rowOff>38099</xdr:rowOff>
    </xdr:from>
    <xdr:to>
      <xdr:col>12</xdr:col>
      <xdr:colOff>542925</xdr:colOff>
      <xdr:row>15</xdr:row>
      <xdr:rowOff>95250</xdr:rowOff>
    </xdr:to>
    <xdr:graphicFrame macro="">
      <xdr:nvGraphicFramePr>
        <xdr:cNvPr id="2" name="Graf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314325</xdr:colOff>
      <xdr:row>2</xdr:row>
      <xdr:rowOff>57150</xdr:rowOff>
    </xdr:from>
    <xdr:to>
      <xdr:col>8</xdr:col>
      <xdr:colOff>342900</xdr:colOff>
      <xdr:row>15</xdr:row>
      <xdr:rowOff>76200</xdr:rowOff>
    </xdr:to>
    <xdr:graphicFrame macro="">
      <xdr:nvGraphicFramePr>
        <xdr:cNvPr id="3" name="Graf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66676</xdr:colOff>
      <xdr:row>19</xdr:row>
      <xdr:rowOff>1</xdr:rowOff>
    </xdr:from>
    <xdr:to>
      <xdr:col>12</xdr:col>
      <xdr:colOff>257176</xdr:colOff>
      <xdr:row>30</xdr:row>
      <xdr:rowOff>66675</xdr:rowOff>
    </xdr:to>
    <xdr:graphicFrame macro="">
      <xdr:nvGraphicFramePr>
        <xdr:cNvPr id="4" name="Graf 3">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333375</xdr:colOff>
      <xdr:row>18</xdr:row>
      <xdr:rowOff>123824</xdr:rowOff>
    </xdr:from>
    <xdr:to>
      <xdr:col>8</xdr:col>
      <xdr:colOff>333375</xdr:colOff>
      <xdr:row>30</xdr:row>
      <xdr:rowOff>38100</xdr:rowOff>
    </xdr:to>
    <xdr:graphicFrame macro="">
      <xdr:nvGraphicFramePr>
        <xdr:cNvPr id="5" name="Graf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57151</xdr:colOff>
      <xdr:row>33</xdr:row>
      <xdr:rowOff>104775</xdr:rowOff>
    </xdr:from>
    <xdr:to>
      <xdr:col>12</xdr:col>
      <xdr:colOff>342900</xdr:colOff>
      <xdr:row>43</xdr:row>
      <xdr:rowOff>66675</xdr:rowOff>
    </xdr:to>
    <xdr:graphicFrame macro="">
      <xdr:nvGraphicFramePr>
        <xdr:cNvPr id="6" name="Graf 5">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342900</xdr:colOff>
      <xdr:row>33</xdr:row>
      <xdr:rowOff>114300</xdr:rowOff>
    </xdr:from>
    <xdr:to>
      <xdr:col>8</xdr:col>
      <xdr:colOff>333376</xdr:colOff>
      <xdr:row>42</xdr:row>
      <xdr:rowOff>104776</xdr:rowOff>
    </xdr:to>
    <xdr:graphicFrame macro="">
      <xdr:nvGraphicFramePr>
        <xdr:cNvPr id="7" name="Graf 6">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23</xdr:row>
      <xdr:rowOff>14287</xdr:rowOff>
    </xdr:from>
    <xdr:to>
      <xdr:col>0</xdr:col>
      <xdr:colOff>152400</xdr:colOff>
      <xdr:row>29</xdr:row>
      <xdr:rowOff>152400</xdr:rowOff>
    </xdr:to>
    <xdr:graphicFrame macro="">
      <xdr:nvGraphicFramePr>
        <xdr:cNvPr id="8" name="Graf 7">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38</xdr:row>
      <xdr:rowOff>14286</xdr:rowOff>
    </xdr:from>
    <xdr:to>
      <xdr:col>0</xdr:col>
      <xdr:colOff>114300</xdr:colOff>
      <xdr:row>41</xdr:row>
      <xdr:rowOff>9524</xdr:rowOff>
    </xdr:to>
    <xdr:graphicFrame macro="">
      <xdr:nvGraphicFramePr>
        <xdr:cNvPr id="9" name="Graf 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6</xdr:row>
      <xdr:rowOff>14287</xdr:rowOff>
    </xdr:from>
    <xdr:to>
      <xdr:col>0</xdr:col>
      <xdr:colOff>152400</xdr:colOff>
      <xdr:row>14</xdr:row>
      <xdr:rowOff>0</xdr:rowOff>
    </xdr:to>
    <xdr:graphicFrame macro="">
      <xdr:nvGraphicFramePr>
        <xdr:cNvPr id="10" name="Graf 9">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4"/>
  <sheetViews>
    <sheetView showGridLines="0" tabSelected="1" showWhiteSpace="0" zoomScaleNormal="100" zoomScaleSheetLayoutView="100" zoomScalePageLayoutView="70" workbookViewId="0">
      <selection activeCell="B3" sqref="B3"/>
    </sheetView>
  </sheetViews>
  <sheetFormatPr defaultColWidth="9.140625" defaultRowHeight="12.75" x14ac:dyDescent="0.2"/>
  <cols>
    <col min="1" max="1" width="34.85546875" style="271" customWidth="1"/>
    <col min="2" max="2" width="50.42578125" style="271" customWidth="1"/>
    <col min="3" max="9" width="9.85546875" style="271" customWidth="1"/>
    <col min="10" max="10" width="10.28515625" style="271" customWidth="1"/>
    <col min="11" max="16384" width="9.140625" style="271"/>
  </cols>
  <sheetData>
    <row r="1" spans="1:10" s="272" customFormat="1" ht="360" customHeight="1" x14ac:dyDescent="0.2">
      <c r="B1" s="289" t="s">
        <v>290</v>
      </c>
    </row>
    <row r="2" spans="1:10" s="272" customFormat="1" ht="360" customHeight="1" x14ac:dyDescent="0.2">
      <c r="A2" s="285"/>
      <c r="B2" s="289"/>
      <c r="C2" s="285"/>
      <c r="D2" s="285"/>
      <c r="E2" s="285"/>
      <c r="F2" s="285"/>
      <c r="G2" s="285"/>
      <c r="H2" s="285"/>
      <c r="I2" s="285"/>
      <c r="J2" s="285"/>
    </row>
    <row r="3" spans="1:10" s="272" customFormat="1" x14ac:dyDescent="0.2">
      <c r="B3" s="284"/>
      <c r="D3" s="283"/>
      <c r="E3" s="282"/>
      <c r="F3" s="282"/>
      <c r="G3" s="282"/>
      <c r="J3" s="276"/>
    </row>
    <row r="4" spans="1:10" s="272" customFormat="1" x14ac:dyDescent="0.2"/>
    <row r="5" spans="1:10" s="272" customFormat="1" x14ac:dyDescent="0.2"/>
    <row r="6" spans="1:10" s="272" customFormat="1" x14ac:dyDescent="0.2"/>
    <row r="7" spans="1:10" s="272" customFormat="1" x14ac:dyDescent="0.2"/>
    <row r="8" spans="1:10" s="272" customFormat="1" x14ac:dyDescent="0.2"/>
    <row r="9" spans="1:10" s="272" customFormat="1" x14ac:dyDescent="0.2">
      <c r="B9" s="281"/>
      <c r="I9" s="280"/>
    </row>
    <row r="10" spans="1:10" s="272" customFormat="1" x14ac:dyDescent="0.2">
      <c r="B10" s="275"/>
      <c r="C10" s="274"/>
    </row>
    <row r="11" spans="1:10" s="272" customFormat="1" x14ac:dyDescent="0.2">
      <c r="B11" s="275"/>
      <c r="C11" s="274"/>
    </row>
    <row r="12" spans="1:10" s="272" customFormat="1" x14ac:dyDescent="0.2">
      <c r="B12" s="275"/>
      <c r="C12" s="274"/>
    </row>
    <row r="13" spans="1:10" s="272" customFormat="1" x14ac:dyDescent="0.2">
      <c r="A13" s="277"/>
      <c r="B13" s="279"/>
      <c r="C13" s="278"/>
      <c r="D13" s="277"/>
      <c r="E13" s="277"/>
      <c r="F13" s="277"/>
      <c r="G13" s="277"/>
      <c r="H13" s="277"/>
      <c r="I13" s="277"/>
      <c r="J13" s="277"/>
    </row>
    <row r="14" spans="1:10" s="272" customFormat="1" x14ac:dyDescent="0.2">
      <c r="A14" s="277"/>
      <c r="B14" s="279"/>
      <c r="C14" s="278"/>
      <c r="D14" s="277"/>
      <c r="E14" s="277"/>
      <c r="F14" s="277"/>
      <c r="G14" s="277"/>
      <c r="H14" s="277"/>
      <c r="I14" s="277"/>
      <c r="J14" s="277"/>
    </row>
    <row r="15" spans="1:10" s="272" customFormat="1" x14ac:dyDescent="0.2">
      <c r="A15" s="277"/>
      <c r="B15" s="279"/>
      <c r="C15" s="278"/>
      <c r="D15" s="277"/>
      <c r="E15" s="277"/>
      <c r="F15" s="277"/>
      <c r="G15" s="277"/>
      <c r="H15" s="277"/>
      <c r="I15" s="277"/>
      <c r="J15" s="277"/>
    </row>
    <row r="16" spans="1:10" s="272" customFormat="1" x14ac:dyDescent="0.2">
      <c r="A16" s="277"/>
      <c r="B16" s="279"/>
      <c r="C16" s="278"/>
      <c r="D16" s="277"/>
      <c r="E16" s="277"/>
      <c r="F16" s="277"/>
      <c r="G16" s="277"/>
      <c r="H16" s="277"/>
      <c r="I16" s="277"/>
      <c r="J16" s="277"/>
    </row>
    <row r="17" spans="1:10" s="272" customFormat="1" x14ac:dyDescent="0.2">
      <c r="A17" s="277"/>
      <c r="B17" s="279"/>
      <c r="C17" s="278"/>
      <c r="D17" s="277"/>
      <c r="E17" s="277"/>
      <c r="F17" s="277"/>
      <c r="G17" s="277"/>
      <c r="H17" s="277"/>
      <c r="I17" s="277"/>
      <c r="J17" s="277"/>
    </row>
    <row r="18" spans="1:10" s="272" customFormat="1" x14ac:dyDescent="0.2">
      <c r="A18" s="277"/>
      <c r="B18" s="279"/>
      <c r="C18" s="278"/>
      <c r="D18" s="277"/>
      <c r="E18" s="277"/>
      <c r="F18" s="277"/>
      <c r="G18" s="277"/>
      <c r="H18" s="277"/>
      <c r="I18" s="277"/>
      <c r="J18" s="277"/>
    </row>
    <row r="19" spans="1:10" s="272" customFormat="1" x14ac:dyDescent="0.2">
      <c r="A19" s="277"/>
      <c r="B19" s="279"/>
      <c r="C19" s="278"/>
      <c r="D19" s="277"/>
      <c r="E19" s="277"/>
      <c r="F19" s="277"/>
      <c r="G19" s="277"/>
      <c r="H19" s="277"/>
      <c r="I19" s="277"/>
      <c r="J19" s="277"/>
    </row>
    <row r="20" spans="1:10" s="272" customFormat="1" x14ac:dyDescent="0.2"/>
    <row r="21" spans="1:10" s="272" customFormat="1" x14ac:dyDescent="0.2">
      <c r="A21" s="277"/>
      <c r="B21" s="279"/>
      <c r="C21" s="278"/>
      <c r="D21" s="277"/>
      <c r="E21" s="277"/>
      <c r="F21" s="277"/>
      <c r="G21" s="277"/>
      <c r="H21" s="277"/>
      <c r="I21" s="277"/>
      <c r="J21" s="277"/>
    </row>
    <row r="22" spans="1:10" s="272" customFormat="1" x14ac:dyDescent="0.2">
      <c r="A22" s="277"/>
      <c r="B22" s="279"/>
      <c r="C22" s="278"/>
      <c r="D22" s="277"/>
      <c r="E22" s="277"/>
      <c r="F22" s="277"/>
      <c r="G22" s="277"/>
      <c r="H22" s="277"/>
      <c r="I22" s="277"/>
      <c r="J22" s="277"/>
    </row>
    <row r="23" spans="1:10" s="272" customFormat="1" x14ac:dyDescent="0.2">
      <c r="A23" s="277"/>
      <c r="B23" s="279"/>
      <c r="C23" s="278"/>
      <c r="D23" s="277"/>
      <c r="E23" s="277"/>
      <c r="F23" s="277"/>
      <c r="G23" s="277"/>
      <c r="H23" s="277"/>
      <c r="I23" s="277"/>
      <c r="J23" s="277"/>
    </row>
    <row r="24" spans="1:10" s="272" customFormat="1" x14ac:dyDescent="0.2"/>
    <row r="25" spans="1:10" s="272" customFormat="1" x14ac:dyDescent="0.2">
      <c r="A25" s="277"/>
      <c r="C25" s="278"/>
      <c r="D25" s="277"/>
      <c r="E25" s="277"/>
      <c r="F25" s="277"/>
      <c r="G25" s="277"/>
      <c r="H25" s="277"/>
      <c r="I25" s="277"/>
      <c r="J25" s="277"/>
    </row>
    <row r="26" spans="1:10" s="272" customFormat="1" x14ac:dyDescent="0.2">
      <c r="A26" s="277"/>
      <c r="C26" s="278"/>
      <c r="D26" s="277"/>
      <c r="E26" s="277"/>
      <c r="F26" s="277"/>
      <c r="G26" s="277"/>
      <c r="H26" s="277"/>
      <c r="I26" s="277"/>
      <c r="J26" s="277"/>
    </row>
    <row r="27" spans="1:10" s="272" customFormat="1" x14ac:dyDescent="0.2">
      <c r="A27" s="277"/>
      <c r="C27" s="278"/>
      <c r="D27" s="277"/>
      <c r="E27" s="277"/>
      <c r="F27" s="277"/>
      <c r="G27" s="277"/>
      <c r="H27" s="277"/>
      <c r="I27" s="277"/>
      <c r="J27" s="277"/>
    </row>
    <row r="28" spans="1:10" s="272" customFormat="1" x14ac:dyDescent="0.2">
      <c r="A28" s="290"/>
      <c r="B28" s="290"/>
      <c r="C28" s="290"/>
      <c r="D28" s="290"/>
      <c r="E28" s="290"/>
      <c r="F28" s="290"/>
      <c r="G28" s="290"/>
      <c r="H28" s="290"/>
      <c r="I28" s="290"/>
      <c r="J28" s="290"/>
    </row>
    <row r="29" spans="1:10" s="272" customFormat="1" x14ac:dyDescent="0.2">
      <c r="A29" s="277"/>
      <c r="B29" s="279"/>
      <c r="C29" s="278"/>
      <c r="D29" s="277"/>
      <c r="E29" s="277"/>
      <c r="F29" s="277"/>
      <c r="G29" s="277"/>
      <c r="H29" s="277"/>
      <c r="I29" s="277"/>
      <c r="J29" s="277"/>
    </row>
    <row r="30" spans="1:10" s="272" customFormat="1" x14ac:dyDescent="0.2"/>
    <row r="31" spans="1:10" s="272" customFormat="1" x14ac:dyDescent="0.2">
      <c r="A31" s="277"/>
      <c r="B31" s="279"/>
      <c r="C31" s="278"/>
      <c r="D31" s="277"/>
      <c r="E31" s="277"/>
      <c r="F31" s="277"/>
      <c r="G31" s="277"/>
      <c r="H31" s="277"/>
      <c r="I31" s="277"/>
      <c r="J31" s="277"/>
    </row>
    <row r="32" spans="1:10" s="272" customFormat="1" x14ac:dyDescent="0.2">
      <c r="A32" s="277"/>
      <c r="B32" s="279"/>
      <c r="C32" s="278"/>
      <c r="D32" s="277"/>
      <c r="E32" s="277"/>
      <c r="F32" s="277"/>
      <c r="G32" s="277"/>
      <c r="H32" s="277"/>
      <c r="I32" s="277"/>
      <c r="J32" s="277"/>
    </row>
    <row r="33" spans="1:10" s="272" customFormat="1" x14ac:dyDescent="0.2">
      <c r="A33" s="291"/>
      <c r="B33" s="291"/>
      <c r="C33" s="291"/>
      <c r="D33" s="291"/>
      <c r="E33" s="291"/>
      <c r="F33" s="291"/>
      <c r="G33" s="291"/>
      <c r="H33" s="291"/>
      <c r="I33" s="291"/>
      <c r="J33" s="291"/>
    </row>
    <row r="34" spans="1:10" s="272" customFormat="1" x14ac:dyDescent="0.2">
      <c r="B34" s="276"/>
      <c r="C34" s="276"/>
      <c r="D34" s="276"/>
      <c r="E34" s="276"/>
      <c r="F34" s="276"/>
      <c r="G34" s="276"/>
      <c r="H34" s="276"/>
      <c r="I34" s="276"/>
      <c r="J34" s="276"/>
    </row>
    <row r="35" spans="1:10" s="272" customFormat="1" x14ac:dyDescent="0.2"/>
    <row r="36" spans="1:10" s="272" customFormat="1" x14ac:dyDescent="0.2"/>
    <row r="37" spans="1:10" s="272" customFormat="1" x14ac:dyDescent="0.2">
      <c r="B37" s="275"/>
      <c r="C37" s="274"/>
    </row>
    <row r="38" spans="1:10" s="272" customFormat="1" x14ac:dyDescent="0.2"/>
    <row r="39" spans="1:10" s="272" customFormat="1" x14ac:dyDescent="0.2">
      <c r="B39" s="273"/>
      <c r="C39" s="273"/>
      <c r="D39" s="273"/>
      <c r="E39" s="273"/>
      <c r="F39" s="273"/>
      <c r="G39" s="273"/>
      <c r="H39" s="273"/>
      <c r="I39" s="273"/>
    </row>
    <row r="40" spans="1:10" s="272" customFormat="1" x14ac:dyDescent="0.2"/>
    <row r="41" spans="1:10" s="272" customFormat="1" x14ac:dyDescent="0.2"/>
    <row r="42" spans="1:10" s="272" customFormat="1" x14ac:dyDescent="0.2"/>
    <row r="43" spans="1:10" s="272" customFormat="1" x14ac:dyDescent="0.2"/>
    <row r="44" spans="1:10" s="272" customFormat="1" x14ac:dyDescent="0.2"/>
    <row r="45" spans="1:10" s="272" customFormat="1" x14ac:dyDescent="0.2"/>
    <row r="46" spans="1:10" s="272" customFormat="1" x14ac:dyDescent="0.2"/>
    <row r="47" spans="1:10" s="272" customFormat="1" x14ac:dyDescent="0.2"/>
    <row r="48" spans="1:10" s="272" customFormat="1" x14ac:dyDescent="0.2"/>
    <row r="49" spans="1:10" s="272" customFormat="1" x14ac:dyDescent="0.2"/>
    <row r="50" spans="1:10" s="272" customFormat="1" x14ac:dyDescent="0.2">
      <c r="A50" s="292"/>
      <c r="B50" s="292"/>
      <c r="C50" s="292"/>
      <c r="D50" s="292"/>
      <c r="E50" s="292"/>
      <c r="F50" s="292"/>
      <c r="G50" s="292"/>
      <c r="H50" s="292"/>
      <c r="I50" s="292"/>
      <c r="J50" s="292"/>
    </row>
    <row r="51" spans="1:10" s="272" customFormat="1" x14ac:dyDescent="0.2"/>
    <row r="52" spans="1:10" s="272" customFormat="1" x14ac:dyDescent="0.2"/>
    <row r="53" spans="1:10" s="272" customFormat="1" x14ac:dyDescent="0.2"/>
    <row r="54" spans="1:10" s="272" customFormat="1" x14ac:dyDescent="0.2"/>
  </sheetData>
  <mergeCells count="4">
    <mergeCell ref="B1:B2"/>
    <mergeCell ref="A28:J28"/>
    <mergeCell ref="A33:J33"/>
    <mergeCell ref="A50:J50"/>
  </mergeCells>
  <printOptions verticalCentered="1"/>
  <pageMargins left="0.78740157480314965" right="0.78740157480314965" top="0.98425196850393704" bottom="0.98425196850393704" header="0" footer="0"/>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dimension ref="A1:Q49"/>
  <sheetViews>
    <sheetView showGridLines="0" zoomScaleNormal="100" zoomScaleSheetLayoutView="100" workbookViewId="0">
      <selection activeCell="H6" sqref="H6:J23"/>
    </sheetView>
  </sheetViews>
  <sheetFormatPr defaultRowHeight="12.75" x14ac:dyDescent="0.2"/>
  <cols>
    <col min="1" max="1" width="30.85546875" style="2" customWidth="1"/>
    <col min="2" max="13" width="8.5703125" style="2" customWidth="1"/>
    <col min="14" max="14" width="10.42578125" style="2" customWidth="1"/>
    <col min="15" max="15" width="8.42578125" style="2" customWidth="1"/>
    <col min="16" max="16" width="11.42578125" style="2" bestFit="1" customWidth="1"/>
    <col min="17" max="16384" width="9.140625" style="2"/>
  </cols>
  <sheetData>
    <row r="1" spans="1:16" s="42" customFormat="1" ht="18.75" x14ac:dyDescent="0.3">
      <c r="A1" s="89" t="s">
        <v>196</v>
      </c>
      <c r="N1" s="57" t="str">
        <f>'3'!N1</f>
        <v>III. čtvrtletí 2021</v>
      </c>
    </row>
    <row r="2" spans="1:16" s="20" customFormat="1" ht="15.75" x14ac:dyDescent="0.25">
      <c r="A2" s="72" t="s">
        <v>109</v>
      </c>
      <c r="B2" s="42"/>
      <c r="C2" s="42"/>
      <c r="D2" s="42"/>
      <c r="E2" s="42"/>
      <c r="F2" s="42"/>
      <c r="G2" s="42"/>
      <c r="H2" s="42"/>
      <c r="I2" s="42"/>
      <c r="J2" s="42"/>
      <c r="K2" s="42"/>
      <c r="L2" s="42"/>
      <c r="M2" s="42"/>
    </row>
    <row r="3" spans="1:16" s="42" customFormat="1" ht="6" customHeight="1" x14ac:dyDescent="0.2"/>
    <row r="4" spans="1:16" s="42" customFormat="1" ht="12" x14ac:dyDescent="0.2">
      <c r="A4" s="314"/>
      <c r="B4" s="325" t="s">
        <v>45</v>
      </c>
      <c r="C4" s="326"/>
      <c r="D4" s="327"/>
      <c r="E4" s="325" t="s">
        <v>46</v>
      </c>
      <c r="F4" s="326"/>
      <c r="G4" s="327"/>
      <c r="H4" s="325" t="s">
        <v>47</v>
      </c>
      <c r="I4" s="326"/>
      <c r="J4" s="327"/>
      <c r="K4" s="325" t="s">
        <v>48</v>
      </c>
      <c r="L4" s="326"/>
      <c r="M4" s="327"/>
      <c r="N4" s="313" t="s">
        <v>7</v>
      </c>
    </row>
    <row r="5" spans="1:16" s="42" customFormat="1" ht="12" customHeight="1" x14ac:dyDescent="0.2">
      <c r="A5" s="314"/>
      <c r="B5" s="212" t="s">
        <v>8</v>
      </c>
      <c r="C5" s="213" t="s">
        <v>9</v>
      </c>
      <c r="D5" s="214" t="s">
        <v>10</v>
      </c>
      <c r="E5" s="212" t="s">
        <v>11</v>
      </c>
      <c r="F5" s="213" t="s">
        <v>12</v>
      </c>
      <c r="G5" s="214" t="s">
        <v>13</v>
      </c>
      <c r="H5" s="212" t="s">
        <v>14</v>
      </c>
      <c r="I5" s="213" t="s">
        <v>15</v>
      </c>
      <c r="J5" s="214" t="s">
        <v>16</v>
      </c>
      <c r="K5" s="212" t="s">
        <v>17</v>
      </c>
      <c r="L5" s="213" t="s">
        <v>18</v>
      </c>
      <c r="M5" s="214" t="s">
        <v>19</v>
      </c>
      <c r="N5" s="313"/>
    </row>
    <row r="6" spans="1:16" s="42" customFormat="1" ht="12" customHeight="1" x14ac:dyDescent="0.2">
      <c r="A6" s="318" t="s">
        <v>111</v>
      </c>
      <c r="B6" s="319">
        <f>SUM(B7:D7)</f>
        <v>35534.69638999999</v>
      </c>
      <c r="C6" s="320"/>
      <c r="D6" s="321"/>
      <c r="E6" s="319">
        <f>SUM(E7:G7)</f>
        <v>17565.446863650228</v>
      </c>
      <c r="F6" s="320"/>
      <c r="G6" s="321"/>
      <c r="H6" s="319">
        <f>SUM(H7:J7)</f>
        <v>9642.5180458054547</v>
      </c>
      <c r="I6" s="320"/>
      <c r="J6" s="321"/>
      <c r="K6" s="322">
        <f>SUM(K7:M7)</f>
        <v>0</v>
      </c>
      <c r="L6" s="323"/>
      <c r="M6" s="324"/>
      <c r="N6" s="317">
        <f>SUM(B7:M7)</f>
        <v>62742.661299455671</v>
      </c>
    </row>
    <row r="7" spans="1:16" s="29" customFormat="1" ht="12" customHeight="1" x14ac:dyDescent="0.2">
      <c r="A7" s="318"/>
      <c r="B7" s="111">
        <f>SUM(B8:B23)</f>
        <v>12867.181557999997</v>
      </c>
      <c r="C7" s="112">
        <f t="shared" ref="C7:M7" si="0">SUM(C8:C23)</f>
        <v>11913.302939999994</v>
      </c>
      <c r="D7" s="113">
        <f t="shared" si="0"/>
        <v>10754.211891999999</v>
      </c>
      <c r="E7" s="111">
        <f t="shared" si="0"/>
        <v>8509.3632352438271</v>
      </c>
      <c r="F7" s="112">
        <f t="shared" si="0"/>
        <v>5922.9211488555538</v>
      </c>
      <c r="G7" s="113">
        <f t="shared" si="0"/>
        <v>3133.1624795508451</v>
      </c>
      <c r="H7" s="111">
        <f t="shared" si="0"/>
        <v>2746.5547196396319</v>
      </c>
      <c r="I7" s="112">
        <f t="shared" si="0"/>
        <v>3009.8292488132547</v>
      </c>
      <c r="J7" s="113">
        <f t="shared" si="0"/>
        <v>3886.1340773525681</v>
      </c>
      <c r="K7" s="244">
        <f t="shared" si="0"/>
        <v>0</v>
      </c>
      <c r="L7" s="245">
        <f t="shared" si="0"/>
        <v>0</v>
      </c>
      <c r="M7" s="246">
        <f t="shared" si="0"/>
        <v>0</v>
      </c>
      <c r="N7" s="317"/>
    </row>
    <row r="8" spans="1:16" s="42" customFormat="1" ht="12" customHeight="1" x14ac:dyDescent="0.2">
      <c r="A8" s="68" t="s">
        <v>41</v>
      </c>
      <c r="B8" s="74">
        <v>1064.9051759999998</v>
      </c>
      <c r="C8" s="62">
        <v>912.79217900000015</v>
      </c>
      <c r="D8" s="73">
        <v>978.31192199999975</v>
      </c>
      <c r="E8" s="74">
        <v>841.75966999999991</v>
      </c>
      <c r="F8" s="62">
        <v>676.11193100000003</v>
      </c>
      <c r="G8" s="73">
        <v>338.63049799999999</v>
      </c>
      <c r="H8" s="74">
        <v>320.72397699999993</v>
      </c>
      <c r="I8" s="62">
        <v>344.39589000000007</v>
      </c>
      <c r="J8" s="73">
        <v>450.046717</v>
      </c>
      <c r="K8" s="239">
        <v>0</v>
      </c>
      <c r="L8" s="238">
        <v>0</v>
      </c>
      <c r="M8" s="240">
        <v>0</v>
      </c>
      <c r="N8" s="114">
        <f>SUM(B8:M8)</f>
        <v>5927.67796</v>
      </c>
      <c r="P8" s="12"/>
    </row>
    <row r="9" spans="1:16" s="42" customFormat="1" ht="12" customHeight="1" x14ac:dyDescent="0.2">
      <c r="A9" s="68" t="s">
        <v>40</v>
      </c>
      <c r="B9" s="67">
        <v>67.438742000000005</v>
      </c>
      <c r="C9" s="66">
        <v>58.809613000000013</v>
      </c>
      <c r="D9" s="65">
        <v>61.057207999999996</v>
      </c>
      <c r="E9" s="67">
        <v>54.87617800000001</v>
      </c>
      <c r="F9" s="66">
        <v>47.989053999999989</v>
      </c>
      <c r="G9" s="65">
        <v>30.133018</v>
      </c>
      <c r="H9" s="67">
        <v>28.488772000000001</v>
      </c>
      <c r="I9" s="66">
        <v>29.365550000000006</v>
      </c>
      <c r="J9" s="65">
        <v>36.547138999999994</v>
      </c>
      <c r="K9" s="241">
        <v>0</v>
      </c>
      <c r="L9" s="242">
        <v>0</v>
      </c>
      <c r="M9" s="243">
        <v>0</v>
      </c>
      <c r="N9" s="114">
        <f>SUM(B9:M9)</f>
        <v>414.70527399999997</v>
      </c>
      <c r="P9" s="12"/>
    </row>
    <row r="10" spans="1:16" s="42" customFormat="1" ht="12" customHeight="1" x14ac:dyDescent="0.2">
      <c r="A10" s="68" t="s">
        <v>39</v>
      </c>
      <c r="B10" s="67">
        <v>1510.2598869999999</v>
      </c>
      <c r="C10" s="66">
        <v>1456.8636059999999</v>
      </c>
      <c r="D10" s="65">
        <v>1203.1186279999999</v>
      </c>
      <c r="E10" s="67">
        <v>906.208844</v>
      </c>
      <c r="F10" s="66">
        <v>464.28780800000004</v>
      </c>
      <c r="G10" s="65">
        <v>221.82855200000003</v>
      </c>
      <c r="H10" s="67">
        <v>203.39677599999999</v>
      </c>
      <c r="I10" s="66">
        <v>220.726609</v>
      </c>
      <c r="J10" s="65">
        <v>324.06547</v>
      </c>
      <c r="K10" s="241">
        <v>0</v>
      </c>
      <c r="L10" s="242">
        <v>0</v>
      </c>
      <c r="M10" s="243">
        <v>0</v>
      </c>
      <c r="N10" s="114">
        <f>SUM(B10:M10)</f>
        <v>6510.7561800000003</v>
      </c>
      <c r="P10" s="12"/>
    </row>
    <row r="11" spans="1:16" s="42" customFormat="1" ht="12" customHeight="1" x14ac:dyDescent="0.2">
      <c r="A11" s="68" t="s">
        <v>51</v>
      </c>
      <c r="B11" s="67">
        <v>1.88645</v>
      </c>
      <c r="C11" s="66">
        <v>2.2386500000000003</v>
      </c>
      <c r="D11" s="65">
        <v>2.3788100000000001</v>
      </c>
      <c r="E11" s="67">
        <v>2.8949400000000001</v>
      </c>
      <c r="F11" s="66">
        <v>2.462761</v>
      </c>
      <c r="G11" s="65">
        <v>2.695052</v>
      </c>
      <c r="H11" s="67">
        <v>3.8735079999999997</v>
      </c>
      <c r="I11" s="66">
        <v>3.5000399999999998</v>
      </c>
      <c r="J11" s="65">
        <v>3.495428</v>
      </c>
      <c r="K11" s="241">
        <v>0</v>
      </c>
      <c r="L11" s="242">
        <v>0</v>
      </c>
      <c r="M11" s="243">
        <v>0</v>
      </c>
      <c r="N11" s="114">
        <f t="shared" ref="N11:N21" si="1">SUM(B11:M11)</f>
        <v>25.425639</v>
      </c>
      <c r="P11" s="12"/>
    </row>
    <row r="12" spans="1:16" s="42" customFormat="1" ht="12" customHeight="1" x14ac:dyDescent="0.2">
      <c r="A12" s="68" t="s">
        <v>52</v>
      </c>
      <c r="B12" s="67">
        <v>1.17231</v>
      </c>
      <c r="C12" s="66">
        <v>0.97575999999999996</v>
      </c>
      <c r="D12" s="65">
        <v>0.70523999999999998</v>
      </c>
      <c r="E12" s="67">
        <v>0.93876999999999999</v>
      </c>
      <c r="F12" s="66">
        <v>1.5269999999999999</v>
      </c>
      <c r="G12" s="65">
        <v>1.4204300000000001</v>
      </c>
      <c r="H12" s="67">
        <v>0.7134100000000001</v>
      </c>
      <c r="I12" s="66">
        <v>0.73338000000000003</v>
      </c>
      <c r="J12" s="65">
        <v>1.53572</v>
      </c>
      <c r="K12" s="241">
        <v>0</v>
      </c>
      <c r="L12" s="242">
        <v>0</v>
      </c>
      <c r="M12" s="243">
        <v>0</v>
      </c>
      <c r="N12" s="114">
        <f t="shared" si="1"/>
        <v>9.7220199999999988</v>
      </c>
      <c r="P12" s="12"/>
    </row>
    <row r="13" spans="1:16" s="42" customFormat="1" ht="12" customHeight="1" x14ac:dyDescent="0.2">
      <c r="A13" s="68" t="s">
        <v>53</v>
      </c>
      <c r="B13" s="67">
        <v>1.0129000000000001E-2</v>
      </c>
      <c r="C13" s="66">
        <v>2.0753999999999998E-2</v>
      </c>
      <c r="D13" s="65">
        <v>3.7942999999999998E-2</v>
      </c>
      <c r="E13" s="67">
        <v>5.2948000000000002E-2</v>
      </c>
      <c r="F13" s="66">
        <v>6.1956999999999998E-2</v>
      </c>
      <c r="G13" s="65">
        <v>0.100568</v>
      </c>
      <c r="H13" s="67">
        <v>8.165E-2</v>
      </c>
      <c r="I13" s="66">
        <v>6.5539999999999987E-2</v>
      </c>
      <c r="J13" s="65">
        <v>5.5420000000000004E-2</v>
      </c>
      <c r="K13" s="241">
        <v>0</v>
      </c>
      <c r="L13" s="242">
        <v>0</v>
      </c>
      <c r="M13" s="243">
        <v>0</v>
      </c>
      <c r="N13" s="114">
        <f t="shared" si="1"/>
        <v>0.48690899999999998</v>
      </c>
      <c r="P13" s="12"/>
    </row>
    <row r="14" spans="1:16" s="42" customFormat="1" ht="12" customHeight="1" x14ac:dyDescent="0.2">
      <c r="A14" s="68" t="s">
        <v>38</v>
      </c>
      <c r="B14" s="67">
        <v>5776.4352089999957</v>
      </c>
      <c r="C14" s="66">
        <v>5337.8107739999987</v>
      </c>
      <c r="D14" s="65">
        <v>4875.7424770000007</v>
      </c>
      <c r="E14" s="67">
        <v>3691.7169160000008</v>
      </c>
      <c r="F14" s="66">
        <v>2432.8743880000002</v>
      </c>
      <c r="G14" s="65">
        <v>1151.8739689999998</v>
      </c>
      <c r="H14" s="67">
        <v>876.04328999999996</v>
      </c>
      <c r="I14" s="66">
        <v>1013.8700560000003</v>
      </c>
      <c r="J14" s="65">
        <v>1441.4002379999995</v>
      </c>
      <c r="K14" s="241">
        <v>0</v>
      </c>
      <c r="L14" s="242">
        <v>0</v>
      </c>
      <c r="M14" s="243">
        <v>0</v>
      </c>
      <c r="N14" s="114">
        <f t="shared" si="1"/>
        <v>26597.767316999994</v>
      </c>
      <c r="P14" s="12"/>
    </row>
    <row r="15" spans="1:16" s="42" customFormat="1" ht="12" customHeight="1" x14ac:dyDescent="0.2">
      <c r="A15" s="68" t="s">
        <v>63</v>
      </c>
      <c r="B15" s="67">
        <v>39.560950000000005</v>
      </c>
      <c r="C15" s="66">
        <v>30.579789999999999</v>
      </c>
      <c r="D15" s="65">
        <v>24.95355</v>
      </c>
      <c r="E15" s="67">
        <v>3.7126100000000002</v>
      </c>
      <c r="F15" s="66">
        <v>2.9389600000000002</v>
      </c>
      <c r="G15" s="65">
        <v>7.6589200000000002</v>
      </c>
      <c r="H15" s="67">
        <v>6.99444</v>
      </c>
      <c r="I15" s="66">
        <v>7.0701800000000006</v>
      </c>
      <c r="J15" s="65">
        <v>7.15482</v>
      </c>
      <c r="K15" s="241">
        <v>0</v>
      </c>
      <c r="L15" s="242">
        <v>0</v>
      </c>
      <c r="M15" s="243">
        <v>0</v>
      </c>
      <c r="N15" s="114">
        <f t="shared" si="1"/>
        <v>130.62421999999998</v>
      </c>
      <c r="P15" s="12"/>
    </row>
    <row r="16" spans="1:16" s="42" customFormat="1" ht="12" customHeight="1" x14ac:dyDescent="0.2">
      <c r="A16" s="68" t="s">
        <v>37</v>
      </c>
      <c r="B16" s="67">
        <v>9.0999999999999998E-2</v>
      </c>
      <c r="C16" s="66">
        <v>0</v>
      </c>
      <c r="D16" s="65">
        <v>0</v>
      </c>
      <c r="E16" s="67">
        <v>0</v>
      </c>
      <c r="F16" s="66">
        <v>0</v>
      </c>
      <c r="G16" s="65">
        <v>0</v>
      </c>
      <c r="H16" s="67">
        <v>0</v>
      </c>
      <c r="I16" s="66">
        <v>0</v>
      </c>
      <c r="J16" s="65">
        <v>0</v>
      </c>
      <c r="K16" s="241">
        <v>0</v>
      </c>
      <c r="L16" s="242">
        <v>0</v>
      </c>
      <c r="M16" s="243">
        <v>0</v>
      </c>
      <c r="N16" s="114">
        <f t="shared" si="1"/>
        <v>9.0999999999999998E-2</v>
      </c>
      <c r="P16" s="12"/>
    </row>
    <row r="17" spans="1:17" s="42" customFormat="1" ht="12" customHeight="1" x14ac:dyDescent="0.2">
      <c r="A17" s="68" t="s">
        <v>36</v>
      </c>
      <c r="B17" s="67">
        <v>93.838949999999997</v>
      </c>
      <c r="C17" s="66">
        <v>83.308513000000005</v>
      </c>
      <c r="D17" s="65">
        <v>86.440765999999996</v>
      </c>
      <c r="E17" s="67">
        <v>85.695363</v>
      </c>
      <c r="F17" s="66">
        <v>86.263877000000008</v>
      </c>
      <c r="G17" s="65">
        <v>69.435276000000002</v>
      </c>
      <c r="H17" s="67">
        <v>64.729728000000009</v>
      </c>
      <c r="I17" s="66">
        <v>53.397657000000002</v>
      </c>
      <c r="J17" s="65">
        <v>43.198357999999999</v>
      </c>
      <c r="K17" s="241">
        <v>0</v>
      </c>
      <c r="L17" s="242">
        <v>0</v>
      </c>
      <c r="M17" s="243">
        <v>0</v>
      </c>
      <c r="N17" s="114">
        <f t="shared" si="1"/>
        <v>666.3084879999999</v>
      </c>
      <c r="P17" s="12"/>
    </row>
    <row r="18" spans="1:17" s="42" customFormat="1" ht="12" customHeight="1" x14ac:dyDescent="0.2">
      <c r="A18" s="68" t="s">
        <v>35</v>
      </c>
      <c r="B18" s="67">
        <v>18.640791</v>
      </c>
      <c r="C18" s="66">
        <v>19.432047999999998</v>
      </c>
      <c r="D18" s="65">
        <v>5.5088710000000001</v>
      </c>
      <c r="E18" s="67">
        <v>3.2171080000000001</v>
      </c>
      <c r="F18" s="66">
        <v>5.6117929999999996</v>
      </c>
      <c r="G18" s="65">
        <v>5.6192229999999999</v>
      </c>
      <c r="H18" s="67">
        <v>4.3509739999999999</v>
      </c>
      <c r="I18" s="66">
        <v>5.6529860000000003</v>
      </c>
      <c r="J18" s="65">
        <v>4.3357299999999999</v>
      </c>
      <c r="K18" s="241">
        <v>0</v>
      </c>
      <c r="L18" s="242">
        <v>0</v>
      </c>
      <c r="M18" s="243">
        <v>0</v>
      </c>
      <c r="N18" s="114">
        <f t="shared" si="1"/>
        <v>72.369523999999998</v>
      </c>
      <c r="P18" s="12"/>
    </row>
    <row r="19" spans="1:17" s="42" customFormat="1" ht="12" customHeight="1" x14ac:dyDescent="0.2">
      <c r="A19" s="68" t="s">
        <v>34</v>
      </c>
      <c r="B19" s="67">
        <v>298.66571399999998</v>
      </c>
      <c r="C19" s="66">
        <v>252.92496800000001</v>
      </c>
      <c r="D19" s="65">
        <v>242.16855799999999</v>
      </c>
      <c r="E19" s="67">
        <v>276.64463307913667</v>
      </c>
      <c r="F19" s="66">
        <v>283.49390923992917</v>
      </c>
      <c r="G19" s="65">
        <v>225.00833589885161</v>
      </c>
      <c r="H19" s="67">
        <v>191.38270699999998</v>
      </c>
      <c r="I19" s="66">
        <v>200.43406200000001</v>
      </c>
      <c r="J19" s="65">
        <v>195.420785</v>
      </c>
      <c r="K19" s="241">
        <v>0</v>
      </c>
      <c r="L19" s="242">
        <v>0</v>
      </c>
      <c r="M19" s="243">
        <v>0</v>
      </c>
      <c r="N19" s="114">
        <f t="shared" si="1"/>
        <v>2166.1436722179174</v>
      </c>
      <c r="P19" s="12"/>
    </row>
    <row r="20" spans="1:17" s="42" customFormat="1" ht="12" customHeight="1" x14ac:dyDescent="0.2">
      <c r="A20" s="68" t="s">
        <v>33</v>
      </c>
      <c r="B20" s="67">
        <v>414.81414499999994</v>
      </c>
      <c r="C20" s="66">
        <v>381.71306600000003</v>
      </c>
      <c r="D20" s="65">
        <v>392.94813599999992</v>
      </c>
      <c r="E20" s="67">
        <v>328.57783899999998</v>
      </c>
      <c r="F20" s="66">
        <v>317.73175600000002</v>
      </c>
      <c r="G20" s="65">
        <v>225.96368499999997</v>
      </c>
      <c r="H20" s="67">
        <v>214.164053</v>
      </c>
      <c r="I20" s="66">
        <v>277.02070499999996</v>
      </c>
      <c r="J20" s="65">
        <v>300.87382100000002</v>
      </c>
      <c r="K20" s="241">
        <v>0</v>
      </c>
      <c r="L20" s="242">
        <v>0</v>
      </c>
      <c r="M20" s="243">
        <v>0</v>
      </c>
      <c r="N20" s="114">
        <f t="shared" si="1"/>
        <v>2853.807206</v>
      </c>
      <c r="P20" s="12"/>
    </row>
    <row r="21" spans="1:17" s="42" customFormat="1" ht="12" customHeight="1" x14ac:dyDescent="0.2">
      <c r="A21" s="68" t="s">
        <v>3</v>
      </c>
      <c r="B21" s="67">
        <v>0</v>
      </c>
      <c r="C21" s="66">
        <v>0</v>
      </c>
      <c r="D21" s="65">
        <v>0</v>
      </c>
      <c r="E21" s="67">
        <v>0</v>
      </c>
      <c r="F21" s="66">
        <v>0</v>
      </c>
      <c r="G21" s="65">
        <v>0</v>
      </c>
      <c r="H21" s="67">
        <v>0</v>
      </c>
      <c r="I21" s="66">
        <v>0</v>
      </c>
      <c r="J21" s="65">
        <v>0</v>
      </c>
      <c r="K21" s="241">
        <v>0</v>
      </c>
      <c r="L21" s="242">
        <v>0</v>
      </c>
      <c r="M21" s="243">
        <v>0</v>
      </c>
      <c r="N21" s="114">
        <f t="shared" si="1"/>
        <v>0</v>
      </c>
      <c r="P21" s="12"/>
    </row>
    <row r="22" spans="1:17" s="42" customFormat="1" ht="12" customHeight="1" x14ac:dyDescent="0.2">
      <c r="A22" s="68" t="s">
        <v>32</v>
      </c>
      <c r="B22" s="67">
        <v>49.940384999999999</v>
      </c>
      <c r="C22" s="66">
        <v>55.756058000000003</v>
      </c>
      <c r="D22" s="65">
        <v>20.603513999999997</v>
      </c>
      <c r="E22" s="67">
        <v>3.5119589999999992</v>
      </c>
      <c r="F22" s="66">
        <v>1.6892389999999997</v>
      </c>
      <c r="G22" s="65">
        <v>30.478241000000001</v>
      </c>
      <c r="H22" s="67">
        <v>19.961925999999995</v>
      </c>
      <c r="I22" s="66">
        <v>7.0389719999999993</v>
      </c>
      <c r="J22" s="65">
        <v>3.5173529999999991</v>
      </c>
      <c r="K22" s="241">
        <v>0</v>
      </c>
      <c r="L22" s="242">
        <v>0</v>
      </c>
      <c r="M22" s="243">
        <v>0</v>
      </c>
      <c r="N22" s="114">
        <f>SUM(B22:M22)</f>
        <v>192.49764699999997</v>
      </c>
      <c r="P22" s="12"/>
    </row>
    <row r="23" spans="1:17" s="42" customFormat="1" ht="12" customHeight="1" x14ac:dyDescent="0.2">
      <c r="A23" s="68" t="s">
        <v>31</v>
      </c>
      <c r="B23" s="74">
        <v>3529.5217200000025</v>
      </c>
      <c r="C23" s="62">
        <v>3320.0771609999961</v>
      </c>
      <c r="D23" s="73">
        <v>2860.2362689999995</v>
      </c>
      <c r="E23" s="74">
        <v>2309.5554571646908</v>
      </c>
      <c r="F23" s="62">
        <v>1599.8767156156241</v>
      </c>
      <c r="G23" s="73">
        <v>822.31671165199384</v>
      </c>
      <c r="H23" s="74">
        <v>811.64950863963236</v>
      </c>
      <c r="I23" s="62">
        <v>846.55762181325451</v>
      </c>
      <c r="J23" s="73">
        <v>1074.4870783525687</v>
      </c>
      <c r="K23" s="239">
        <v>0</v>
      </c>
      <c r="L23" s="238">
        <v>0</v>
      </c>
      <c r="M23" s="240">
        <v>0</v>
      </c>
      <c r="N23" s="114">
        <f>SUM(B23:M23)</f>
        <v>17174.278243237761</v>
      </c>
      <c r="P23" s="12"/>
    </row>
    <row r="24" spans="1:17" s="4" customFormat="1" ht="11.25" x14ac:dyDescent="0.2">
      <c r="A24" s="11"/>
      <c r="N24" s="3" t="s">
        <v>65</v>
      </c>
    </row>
    <row r="25" spans="1:17" s="42" customFormat="1" x14ac:dyDescent="0.2">
      <c r="A25" s="2"/>
      <c r="B25" s="50"/>
      <c r="C25" s="50"/>
      <c r="D25" s="15"/>
      <c r="E25" s="15"/>
      <c r="F25" s="15"/>
      <c r="G25" s="15"/>
      <c r="H25" s="15"/>
      <c r="I25" s="15"/>
      <c r="J25" s="15"/>
      <c r="K25" s="15"/>
      <c r="L25" s="15"/>
      <c r="M25" s="15"/>
      <c r="N25" s="14"/>
    </row>
    <row r="26" spans="1:17" s="42" customFormat="1" x14ac:dyDescent="0.2">
      <c r="A26" s="33" t="s">
        <v>41</v>
      </c>
      <c r="B26" s="10">
        <v>1115.1665840000001</v>
      </c>
      <c r="C26" s="50"/>
      <c r="D26" s="15"/>
      <c r="E26" s="15"/>
      <c r="F26" s="15"/>
      <c r="G26" s="15"/>
      <c r="H26" s="15"/>
      <c r="I26" s="15"/>
      <c r="J26" s="15"/>
      <c r="K26" s="15"/>
      <c r="L26" s="15"/>
      <c r="M26" s="15"/>
      <c r="N26" s="15"/>
    </row>
    <row r="27" spans="1:17" s="42" customFormat="1" x14ac:dyDescent="0.2">
      <c r="A27" s="33" t="s">
        <v>40</v>
      </c>
      <c r="B27" s="10">
        <v>94.401461000000012</v>
      </c>
      <c r="C27" s="50"/>
      <c r="D27" s="15"/>
      <c r="E27" s="15"/>
      <c r="F27" s="15"/>
      <c r="G27" s="15"/>
      <c r="H27" s="15"/>
      <c r="I27" s="15"/>
      <c r="J27" s="15"/>
      <c r="K27" s="15"/>
      <c r="L27" s="15"/>
      <c r="M27" s="15"/>
      <c r="N27" s="15"/>
      <c r="O27" s="16"/>
    </row>
    <row r="28" spans="1:17" s="42" customFormat="1" x14ac:dyDescent="0.2">
      <c r="A28" s="33" t="s">
        <v>39</v>
      </c>
      <c r="B28" s="10">
        <v>748.18885499999999</v>
      </c>
      <c r="C28" s="50"/>
      <c r="D28" s="15"/>
      <c r="E28" s="15"/>
      <c r="F28" s="15"/>
      <c r="G28" s="15"/>
      <c r="H28" s="15"/>
      <c r="I28" s="15"/>
      <c r="J28" s="15"/>
      <c r="K28" s="15"/>
      <c r="L28" s="15"/>
      <c r="M28" s="15"/>
      <c r="N28" s="15"/>
      <c r="O28" s="16"/>
    </row>
    <row r="29" spans="1:17" s="42" customFormat="1" x14ac:dyDescent="0.2">
      <c r="A29" s="33" t="s">
        <v>51</v>
      </c>
      <c r="B29" s="10">
        <v>10.868976</v>
      </c>
      <c r="C29" s="50"/>
      <c r="D29" s="15"/>
      <c r="E29" s="15"/>
      <c r="F29" s="15"/>
      <c r="G29" s="15"/>
      <c r="H29" s="15"/>
      <c r="I29" s="15"/>
      <c r="J29" s="15"/>
      <c r="K29" s="15"/>
      <c r="L29" s="15"/>
      <c r="M29" s="15"/>
      <c r="N29" s="15"/>
      <c r="Q29" s="6"/>
    </row>
    <row r="30" spans="1:17" s="42" customFormat="1" x14ac:dyDescent="0.2">
      <c r="A30" s="33" t="s">
        <v>52</v>
      </c>
      <c r="B30" s="10">
        <v>2.98251</v>
      </c>
      <c r="C30" s="50"/>
      <c r="D30" s="15"/>
      <c r="E30" s="15"/>
      <c r="F30" s="15"/>
      <c r="G30" s="15"/>
      <c r="H30" s="15"/>
      <c r="I30" s="15"/>
      <c r="J30" s="15"/>
      <c r="K30" s="15"/>
      <c r="L30" s="15"/>
      <c r="M30" s="15"/>
      <c r="N30" s="15"/>
    </row>
    <row r="31" spans="1:17" s="42" customFormat="1" x14ac:dyDescent="0.2">
      <c r="A31" s="33" t="s">
        <v>53</v>
      </c>
      <c r="B31" s="10">
        <v>0.20260999999999998</v>
      </c>
      <c r="C31" s="50"/>
      <c r="D31" s="15"/>
      <c r="E31" s="15"/>
      <c r="F31" s="15"/>
      <c r="G31" s="15"/>
      <c r="H31" s="15"/>
      <c r="I31" s="15"/>
      <c r="J31" s="15"/>
      <c r="K31" s="15"/>
      <c r="L31" s="15"/>
      <c r="M31" s="15"/>
      <c r="N31" s="15"/>
    </row>
    <row r="32" spans="1:17" s="42" customFormat="1" x14ac:dyDescent="0.2">
      <c r="A32" s="33" t="s">
        <v>38</v>
      </c>
      <c r="B32" s="10">
        <v>3331.3135839999995</v>
      </c>
      <c r="C32" s="50"/>
      <c r="D32" s="15"/>
      <c r="E32" s="15"/>
      <c r="F32" s="15"/>
      <c r="G32" s="15"/>
      <c r="H32" s="15"/>
      <c r="I32" s="15"/>
      <c r="J32" s="15"/>
      <c r="K32" s="15"/>
      <c r="L32" s="15"/>
      <c r="M32" s="15"/>
      <c r="N32" s="15"/>
    </row>
    <row r="33" spans="1:14" s="42" customFormat="1" x14ac:dyDescent="0.2">
      <c r="A33" s="33" t="s">
        <v>63</v>
      </c>
      <c r="B33" s="10">
        <v>21.219440000000002</v>
      </c>
      <c r="C33" s="50"/>
      <c r="D33" s="15"/>
      <c r="E33" s="15"/>
      <c r="F33" s="15"/>
      <c r="G33" s="15"/>
      <c r="H33" s="15"/>
      <c r="I33" s="15"/>
      <c r="J33" s="15"/>
      <c r="K33" s="15"/>
      <c r="L33" s="15"/>
      <c r="M33" s="15"/>
      <c r="N33" s="15"/>
    </row>
    <row r="34" spans="1:14" s="42" customFormat="1" x14ac:dyDescent="0.2">
      <c r="A34" s="33" t="s">
        <v>37</v>
      </c>
      <c r="B34" s="10">
        <v>0</v>
      </c>
      <c r="C34" s="50"/>
      <c r="D34" s="15"/>
      <c r="E34" s="15"/>
      <c r="F34" s="15"/>
      <c r="G34" s="15"/>
      <c r="H34" s="15"/>
      <c r="I34" s="15"/>
      <c r="J34" s="15"/>
      <c r="K34" s="15"/>
      <c r="L34" s="15"/>
      <c r="M34" s="15"/>
      <c r="N34" s="15"/>
    </row>
    <row r="35" spans="1:14" s="42" customFormat="1" x14ac:dyDescent="0.2">
      <c r="A35" s="33" t="s">
        <v>36</v>
      </c>
      <c r="B35" s="10">
        <v>161.32574299999999</v>
      </c>
      <c r="C35" s="50"/>
      <c r="D35" s="15"/>
      <c r="E35" s="15"/>
      <c r="F35" s="15"/>
      <c r="G35" s="15"/>
      <c r="H35" s="15"/>
      <c r="I35" s="15"/>
      <c r="J35" s="15"/>
      <c r="K35" s="15"/>
      <c r="L35" s="15"/>
      <c r="M35" s="15"/>
      <c r="N35" s="15"/>
    </row>
    <row r="36" spans="1:14" s="42" customFormat="1" x14ac:dyDescent="0.2">
      <c r="A36" s="33" t="s">
        <v>35</v>
      </c>
      <c r="B36" s="10">
        <v>14.339689999999999</v>
      </c>
      <c r="C36" s="50"/>
      <c r="D36" s="15"/>
      <c r="E36" s="15"/>
      <c r="F36" s="15"/>
      <c r="G36" s="15"/>
      <c r="H36" s="15"/>
      <c r="I36" s="15"/>
      <c r="J36" s="15"/>
      <c r="K36" s="15"/>
      <c r="L36" s="15"/>
      <c r="M36" s="15"/>
      <c r="N36" s="15"/>
    </row>
    <row r="37" spans="1:14" s="42" customFormat="1" x14ac:dyDescent="0.2">
      <c r="A37" s="33" t="s">
        <v>34</v>
      </c>
      <c r="B37" s="10">
        <v>587.23755400000005</v>
      </c>
      <c r="C37" s="50"/>
      <c r="D37" s="15"/>
      <c r="E37" s="15"/>
      <c r="F37" s="15"/>
      <c r="G37" s="15"/>
      <c r="H37" s="15"/>
      <c r="I37" s="15"/>
      <c r="J37" s="15"/>
      <c r="K37" s="15"/>
      <c r="L37" s="15"/>
      <c r="M37" s="15"/>
      <c r="N37" s="15"/>
    </row>
    <row r="38" spans="1:14" s="42" customFormat="1" x14ac:dyDescent="0.2">
      <c r="A38" s="33" t="s">
        <v>33</v>
      </c>
      <c r="B38" s="10">
        <v>792.05857900000001</v>
      </c>
      <c r="C38" s="50"/>
      <c r="D38" s="15"/>
      <c r="E38" s="15"/>
      <c r="F38" s="15"/>
      <c r="G38" s="15"/>
      <c r="H38" s="15"/>
      <c r="I38" s="15"/>
      <c r="J38" s="15"/>
      <c r="K38" s="15"/>
      <c r="L38" s="15"/>
      <c r="M38" s="15"/>
      <c r="N38" s="15"/>
    </row>
    <row r="39" spans="1:14" s="42" customFormat="1" x14ac:dyDescent="0.2">
      <c r="A39" s="33" t="s">
        <v>3</v>
      </c>
      <c r="B39" s="10">
        <v>0</v>
      </c>
      <c r="C39" s="50"/>
      <c r="D39" s="15"/>
      <c r="E39" s="15"/>
      <c r="F39" s="15"/>
      <c r="G39" s="15"/>
      <c r="H39" s="15"/>
      <c r="I39" s="15"/>
      <c r="J39" s="15"/>
      <c r="K39" s="15"/>
      <c r="L39" s="15"/>
      <c r="M39" s="15"/>
      <c r="N39" s="15"/>
    </row>
    <row r="40" spans="1:14" s="42" customFormat="1" x14ac:dyDescent="0.2">
      <c r="A40" s="33" t="s">
        <v>32</v>
      </c>
      <c r="B40" s="10">
        <v>30.518250999999992</v>
      </c>
      <c r="C40" s="50"/>
      <c r="D40" s="15"/>
      <c r="E40" s="15"/>
      <c r="F40" s="15"/>
      <c r="G40" s="15"/>
      <c r="H40" s="15"/>
      <c r="I40" s="15"/>
      <c r="J40" s="15"/>
      <c r="K40" s="15"/>
      <c r="L40" s="15"/>
      <c r="M40" s="15"/>
      <c r="N40" s="15"/>
    </row>
    <row r="41" spans="1:14" s="42" customFormat="1" x14ac:dyDescent="0.2">
      <c r="A41" s="33" t="s">
        <v>31</v>
      </c>
      <c r="B41" s="10">
        <v>2732.6942088054557</v>
      </c>
      <c r="C41" s="50"/>
      <c r="D41" s="15"/>
      <c r="E41" s="15"/>
      <c r="F41" s="15"/>
      <c r="G41" s="15"/>
      <c r="H41" s="15"/>
      <c r="I41" s="15"/>
      <c r="J41" s="15"/>
      <c r="K41" s="15"/>
      <c r="L41" s="15"/>
      <c r="M41" s="15"/>
      <c r="N41" s="15"/>
    </row>
    <row r="42" spans="1:14" s="42" customFormat="1" x14ac:dyDescent="0.2">
      <c r="A42" s="2"/>
      <c r="B42" s="50"/>
      <c r="C42" s="50"/>
      <c r="D42" s="15"/>
      <c r="E42" s="15"/>
      <c r="F42" s="15"/>
      <c r="G42" s="15"/>
      <c r="H42" s="15"/>
      <c r="I42" s="15"/>
      <c r="J42" s="15"/>
      <c r="K42" s="15"/>
      <c r="L42" s="15"/>
      <c r="M42" s="15"/>
      <c r="N42" s="15"/>
    </row>
    <row r="43" spans="1:14" s="42" customFormat="1" x14ac:dyDescent="0.2">
      <c r="A43" s="2"/>
      <c r="B43" s="50"/>
      <c r="C43" s="50"/>
      <c r="D43" s="15"/>
      <c r="E43" s="15"/>
      <c r="F43" s="15"/>
      <c r="G43" s="15"/>
      <c r="H43" s="15"/>
      <c r="I43" s="15"/>
      <c r="J43" s="15"/>
      <c r="K43" s="15"/>
      <c r="L43" s="15"/>
      <c r="M43" s="15"/>
      <c r="N43" s="15"/>
    </row>
    <row r="44" spans="1:14" s="42" customFormat="1" x14ac:dyDescent="0.2">
      <c r="A44" s="14"/>
      <c r="B44" s="15"/>
      <c r="C44" s="15"/>
      <c r="D44" s="15"/>
      <c r="E44" s="15"/>
      <c r="F44" s="15"/>
      <c r="G44" s="15"/>
      <c r="H44" s="15"/>
      <c r="I44" s="15"/>
      <c r="J44" s="15"/>
      <c r="K44" s="15"/>
      <c r="L44" s="15"/>
      <c r="M44" s="15"/>
      <c r="N44" s="15"/>
    </row>
    <row r="45" spans="1:14" s="42" customFormat="1" x14ac:dyDescent="0.2">
      <c r="A45" s="2"/>
      <c r="B45" s="2"/>
      <c r="C45" s="2"/>
      <c r="D45" s="2"/>
      <c r="E45" s="2"/>
      <c r="F45" s="2"/>
      <c r="G45" s="2"/>
      <c r="H45" s="2"/>
      <c r="I45" s="2"/>
      <c r="J45" s="2"/>
      <c r="K45" s="2"/>
      <c r="L45" s="2"/>
      <c r="M45" s="2"/>
      <c r="N45" s="2"/>
    </row>
    <row r="47" spans="1:14" x14ac:dyDescent="0.2">
      <c r="B47" s="17"/>
    </row>
    <row r="48" spans="1:14" x14ac:dyDescent="0.2">
      <c r="B48" s="17"/>
    </row>
    <row r="49" spans="2:2" x14ac:dyDescent="0.2">
      <c r="B49" s="17"/>
    </row>
  </sheetData>
  <mergeCells count="12">
    <mergeCell ref="N6:N7"/>
    <mergeCell ref="K6:M6"/>
    <mergeCell ref="H6:J6"/>
    <mergeCell ref="A4:A5"/>
    <mergeCell ref="N4:N5"/>
    <mergeCell ref="A6:A7"/>
    <mergeCell ref="B6:D6"/>
    <mergeCell ref="E6:G6"/>
    <mergeCell ref="B4:D4"/>
    <mergeCell ref="E4:G4"/>
    <mergeCell ref="H4:J4"/>
    <mergeCell ref="K4:M4"/>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5"/>
  <dimension ref="A1:N38"/>
  <sheetViews>
    <sheetView showGridLines="0" zoomScaleNormal="100" zoomScaleSheetLayoutView="100" workbookViewId="0">
      <selection activeCell="H5" sqref="H5:J20"/>
    </sheetView>
  </sheetViews>
  <sheetFormatPr defaultRowHeight="12" x14ac:dyDescent="0.2"/>
  <cols>
    <col min="1" max="1" width="18.85546875" style="5" customWidth="1"/>
    <col min="2" max="13" width="9.5703125" style="5" customWidth="1"/>
    <col min="14" max="14" width="10.42578125" style="5" customWidth="1"/>
    <col min="15" max="16384" width="9.140625" style="5"/>
  </cols>
  <sheetData>
    <row r="1" spans="1:14" ht="15.75" x14ac:dyDescent="0.25">
      <c r="A1" s="72" t="s">
        <v>110</v>
      </c>
      <c r="B1" s="42"/>
      <c r="C1" s="42"/>
      <c r="D1" s="42"/>
      <c r="E1" s="42"/>
      <c r="F1" s="42"/>
      <c r="G1" s="42"/>
      <c r="H1" s="42"/>
      <c r="I1" s="42"/>
      <c r="J1" s="42"/>
      <c r="K1" s="42"/>
      <c r="L1" s="42"/>
      <c r="M1" s="42"/>
      <c r="N1" s="57" t="str">
        <f>'3'!N1</f>
        <v>III. čtvrtletí 2021</v>
      </c>
    </row>
    <row r="2" spans="1:14" ht="6" customHeight="1" x14ac:dyDescent="0.2">
      <c r="A2" s="42"/>
      <c r="B2" s="42"/>
      <c r="C2" s="42"/>
      <c r="D2" s="42"/>
      <c r="E2" s="42"/>
      <c r="F2" s="42"/>
      <c r="G2" s="42"/>
      <c r="H2" s="42"/>
      <c r="I2" s="42"/>
      <c r="J2" s="42"/>
      <c r="K2" s="42"/>
      <c r="L2" s="42"/>
      <c r="M2" s="42"/>
      <c r="N2" s="42"/>
    </row>
    <row r="3" spans="1:14" x14ac:dyDescent="0.2">
      <c r="A3" s="314"/>
      <c r="B3" s="325" t="s">
        <v>45</v>
      </c>
      <c r="C3" s="326"/>
      <c r="D3" s="327"/>
      <c r="E3" s="325" t="s">
        <v>46</v>
      </c>
      <c r="F3" s="326"/>
      <c r="G3" s="327"/>
      <c r="H3" s="325" t="s">
        <v>47</v>
      </c>
      <c r="I3" s="326"/>
      <c r="J3" s="327"/>
      <c r="K3" s="325" t="s">
        <v>48</v>
      </c>
      <c r="L3" s="326"/>
      <c r="M3" s="327"/>
      <c r="N3" s="313" t="s">
        <v>7</v>
      </c>
    </row>
    <row r="4" spans="1:14" x14ac:dyDescent="0.2">
      <c r="A4" s="330"/>
      <c r="B4" s="71" t="s">
        <v>8</v>
      </c>
      <c r="C4" s="70" t="s">
        <v>9</v>
      </c>
      <c r="D4" s="69" t="s">
        <v>10</v>
      </c>
      <c r="E4" s="71" t="s">
        <v>11</v>
      </c>
      <c r="F4" s="70" t="s">
        <v>12</v>
      </c>
      <c r="G4" s="69" t="s">
        <v>13</v>
      </c>
      <c r="H4" s="71" t="s">
        <v>14</v>
      </c>
      <c r="I4" s="70" t="s">
        <v>15</v>
      </c>
      <c r="J4" s="69" t="s">
        <v>16</v>
      </c>
      <c r="K4" s="71" t="s">
        <v>17</v>
      </c>
      <c r="L4" s="70" t="s">
        <v>18</v>
      </c>
      <c r="M4" s="69" t="s">
        <v>19</v>
      </c>
      <c r="N4" s="310"/>
    </row>
    <row r="5" spans="1:14" x14ac:dyDescent="0.2">
      <c r="A5" s="331" t="s">
        <v>111</v>
      </c>
      <c r="B5" s="319">
        <f>SUM(B6:D6)</f>
        <v>35534.696389999997</v>
      </c>
      <c r="C5" s="320"/>
      <c r="D5" s="321"/>
      <c r="E5" s="319">
        <f>SUM(E6:G6)</f>
        <v>17565.446863650221</v>
      </c>
      <c r="F5" s="320"/>
      <c r="G5" s="321"/>
      <c r="H5" s="319">
        <f>SUM(H6:J6)</f>
        <v>9642.5180458054547</v>
      </c>
      <c r="I5" s="320"/>
      <c r="J5" s="321"/>
      <c r="K5" s="322">
        <f>SUM(K6:M6)</f>
        <v>0</v>
      </c>
      <c r="L5" s="323"/>
      <c r="M5" s="324"/>
      <c r="N5" s="328">
        <f>SUM(N7:N20)</f>
        <v>62742.661299455678</v>
      </c>
    </row>
    <row r="6" spans="1:14" x14ac:dyDescent="0.2">
      <c r="A6" s="332"/>
      <c r="B6" s="115">
        <f>SUM(B7:B20)</f>
        <v>12867.181558000002</v>
      </c>
      <c r="C6" s="116">
        <f t="shared" ref="C6:M6" si="0">SUM(C7:C20)</f>
        <v>11913.302939999998</v>
      </c>
      <c r="D6" s="117">
        <f t="shared" si="0"/>
        <v>10754.211891999999</v>
      </c>
      <c r="E6" s="115">
        <f t="shared" si="0"/>
        <v>8509.3632352438271</v>
      </c>
      <c r="F6" s="116">
        <f t="shared" si="0"/>
        <v>5922.9211488555511</v>
      </c>
      <c r="G6" s="117">
        <f t="shared" si="0"/>
        <v>3133.1624795508451</v>
      </c>
      <c r="H6" s="115">
        <f t="shared" si="0"/>
        <v>2746.5547196396328</v>
      </c>
      <c r="I6" s="116">
        <f t="shared" si="0"/>
        <v>3009.8292488132543</v>
      </c>
      <c r="J6" s="117">
        <f t="shared" si="0"/>
        <v>3886.1340773525685</v>
      </c>
      <c r="K6" s="247">
        <f t="shared" si="0"/>
        <v>0</v>
      </c>
      <c r="L6" s="248">
        <f t="shared" si="0"/>
        <v>0</v>
      </c>
      <c r="M6" s="249">
        <f t="shared" si="0"/>
        <v>0</v>
      </c>
      <c r="N6" s="329"/>
    </row>
    <row r="7" spans="1:14" x14ac:dyDescent="0.2">
      <c r="A7" s="68" t="s">
        <v>121</v>
      </c>
      <c r="B7" s="77">
        <v>646.71884499999987</v>
      </c>
      <c r="C7" s="63">
        <v>648.57788000000016</v>
      </c>
      <c r="D7" s="60">
        <v>500.67348600000003</v>
      </c>
      <c r="E7" s="77">
        <v>398.08074599999992</v>
      </c>
      <c r="F7" s="63">
        <v>274.05664000000002</v>
      </c>
      <c r="G7" s="60">
        <v>144.71507099999997</v>
      </c>
      <c r="H7" s="77">
        <v>207.97406900000001</v>
      </c>
      <c r="I7" s="63">
        <v>157.71663599999999</v>
      </c>
      <c r="J7" s="60">
        <v>154.35333699999998</v>
      </c>
      <c r="K7" s="250">
        <v>0</v>
      </c>
      <c r="L7" s="251">
        <v>0</v>
      </c>
      <c r="M7" s="252">
        <v>0</v>
      </c>
      <c r="N7" s="114">
        <f t="shared" ref="N7:N20" si="1">SUM(B7:M7)</f>
        <v>3132.8667100000002</v>
      </c>
    </row>
    <row r="8" spans="1:14" x14ac:dyDescent="0.2">
      <c r="A8" s="68" t="s">
        <v>91</v>
      </c>
      <c r="B8" s="58">
        <v>745.53959799999984</v>
      </c>
      <c r="C8" s="56">
        <v>635.73277199999995</v>
      </c>
      <c r="D8" s="79">
        <v>614.47290199999998</v>
      </c>
      <c r="E8" s="58">
        <v>464.26883800000002</v>
      </c>
      <c r="F8" s="56">
        <v>330.13715000000002</v>
      </c>
      <c r="G8" s="79">
        <v>171.81851</v>
      </c>
      <c r="H8" s="58">
        <v>160.25896300000005</v>
      </c>
      <c r="I8" s="56">
        <v>170.98589100000004</v>
      </c>
      <c r="J8" s="79">
        <v>189.98411800000002</v>
      </c>
      <c r="K8" s="253">
        <v>0</v>
      </c>
      <c r="L8" s="254">
        <v>0</v>
      </c>
      <c r="M8" s="255">
        <v>0</v>
      </c>
      <c r="N8" s="114">
        <f t="shared" si="1"/>
        <v>3483.198742</v>
      </c>
    </row>
    <row r="9" spans="1:14" x14ac:dyDescent="0.2">
      <c r="A9" s="68" t="s">
        <v>92</v>
      </c>
      <c r="B9" s="59">
        <v>853.88551700000039</v>
      </c>
      <c r="C9" s="76">
        <v>776.65532899999994</v>
      </c>
      <c r="D9" s="78">
        <v>677.9803449999996</v>
      </c>
      <c r="E9" s="59">
        <v>511.19642100000004</v>
      </c>
      <c r="F9" s="76">
        <v>341.04558800000007</v>
      </c>
      <c r="G9" s="78">
        <v>190.28567199999995</v>
      </c>
      <c r="H9" s="59">
        <v>172.49383399999999</v>
      </c>
      <c r="I9" s="76">
        <v>180.81335999999999</v>
      </c>
      <c r="J9" s="78">
        <v>227.12695600000001</v>
      </c>
      <c r="K9" s="256">
        <v>0</v>
      </c>
      <c r="L9" s="257">
        <v>0</v>
      </c>
      <c r="M9" s="258">
        <v>0</v>
      </c>
      <c r="N9" s="114">
        <f t="shared" si="1"/>
        <v>3931.4830219999999</v>
      </c>
    </row>
    <row r="10" spans="1:14" x14ac:dyDescent="0.2">
      <c r="A10" s="68" t="s">
        <v>93</v>
      </c>
      <c r="B10" s="59">
        <v>453.49001599999991</v>
      </c>
      <c r="C10" s="76">
        <v>427.49753600000003</v>
      </c>
      <c r="D10" s="78">
        <v>375.03861199999994</v>
      </c>
      <c r="E10" s="59">
        <v>308.487031</v>
      </c>
      <c r="F10" s="76">
        <v>236.58215499999994</v>
      </c>
      <c r="G10" s="78">
        <v>107.53032800000001</v>
      </c>
      <c r="H10" s="59">
        <v>121.25883799999998</v>
      </c>
      <c r="I10" s="76">
        <v>119.19514000000001</v>
      </c>
      <c r="J10" s="78">
        <v>165.53351100000003</v>
      </c>
      <c r="K10" s="256">
        <v>0</v>
      </c>
      <c r="L10" s="257">
        <v>0</v>
      </c>
      <c r="M10" s="258">
        <v>0</v>
      </c>
      <c r="N10" s="114">
        <f t="shared" si="1"/>
        <v>2314.613167</v>
      </c>
    </row>
    <row r="11" spans="1:14" x14ac:dyDescent="0.2">
      <c r="A11" s="68" t="s">
        <v>120</v>
      </c>
      <c r="B11" s="59">
        <v>244.29943499999999</v>
      </c>
      <c r="C11" s="76">
        <v>216.13082699999998</v>
      </c>
      <c r="D11" s="78">
        <v>200.39994499999997</v>
      </c>
      <c r="E11" s="59">
        <v>153.61447600000002</v>
      </c>
      <c r="F11" s="76">
        <v>97.942093999999955</v>
      </c>
      <c r="G11" s="78">
        <v>43.358367999999999</v>
      </c>
      <c r="H11" s="59">
        <v>39.793419</v>
      </c>
      <c r="I11" s="76">
        <v>40.932940000000002</v>
      </c>
      <c r="J11" s="78">
        <v>60.004356000000001</v>
      </c>
      <c r="K11" s="256">
        <v>0</v>
      </c>
      <c r="L11" s="257">
        <v>0</v>
      </c>
      <c r="M11" s="258">
        <v>0</v>
      </c>
      <c r="N11" s="114">
        <f t="shared" si="1"/>
        <v>1096.4758599999998</v>
      </c>
    </row>
    <row r="12" spans="1:14" x14ac:dyDescent="0.2">
      <c r="A12" s="68" t="s">
        <v>94</v>
      </c>
      <c r="B12" s="59">
        <v>420.73820199999994</v>
      </c>
      <c r="C12" s="76">
        <v>389.57989299999991</v>
      </c>
      <c r="D12" s="78">
        <v>355.2925699999999</v>
      </c>
      <c r="E12" s="59">
        <v>276.35368199999999</v>
      </c>
      <c r="F12" s="76">
        <v>206.40161900000001</v>
      </c>
      <c r="G12" s="78">
        <v>120.73067</v>
      </c>
      <c r="H12" s="59">
        <v>100.26722999999998</v>
      </c>
      <c r="I12" s="76">
        <v>111.16188699999999</v>
      </c>
      <c r="J12" s="78">
        <v>146.34957000000003</v>
      </c>
      <c r="K12" s="256">
        <v>0</v>
      </c>
      <c r="L12" s="257">
        <v>0</v>
      </c>
      <c r="M12" s="258">
        <v>0</v>
      </c>
      <c r="N12" s="114">
        <f t="shared" si="1"/>
        <v>2126.8753229999993</v>
      </c>
    </row>
    <row r="13" spans="1:14" x14ac:dyDescent="0.2">
      <c r="A13" s="68" t="s">
        <v>95</v>
      </c>
      <c r="B13" s="59">
        <v>320.40437200000002</v>
      </c>
      <c r="C13" s="76">
        <v>282.820629</v>
      </c>
      <c r="D13" s="78">
        <v>254.18935500000003</v>
      </c>
      <c r="E13" s="59">
        <v>212.26786000000004</v>
      </c>
      <c r="F13" s="76">
        <v>146.70076599999999</v>
      </c>
      <c r="G13" s="78">
        <v>64.736096000000003</v>
      </c>
      <c r="H13" s="59">
        <v>60.208314999999999</v>
      </c>
      <c r="I13" s="76">
        <v>63.392781000000006</v>
      </c>
      <c r="J13" s="78">
        <v>90.080263999999971</v>
      </c>
      <c r="K13" s="256">
        <v>0</v>
      </c>
      <c r="L13" s="257">
        <v>0</v>
      </c>
      <c r="M13" s="258">
        <v>0</v>
      </c>
      <c r="N13" s="114">
        <f t="shared" si="1"/>
        <v>1494.8004380000002</v>
      </c>
    </row>
    <row r="14" spans="1:14" x14ac:dyDescent="0.2">
      <c r="A14" s="68" t="s">
        <v>96</v>
      </c>
      <c r="B14" s="59">
        <v>2305.6975090000005</v>
      </c>
      <c r="C14" s="76">
        <v>2151.8762889999994</v>
      </c>
      <c r="D14" s="78">
        <v>1877.1268050000001</v>
      </c>
      <c r="E14" s="59">
        <v>1497.4524269999997</v>
      </c>
      <c r="F14" s="76">
        <v>939.69120899999962</v>
      </c>
      <c r="G14" s="78">
        <v>503.68797400000005</v>
      </c>
      <c r="H14" s="59">
        <v>464.74449900000013</v>
      </c>
      <c r="I14" s="76">
        <v>550.68398100000002</v>
      </c>
      <c r="J14" s="78">
        <v>687.29085500000008</v>
      </c>
      <c r="K14" s="256">
        <v>0</v>
      </c>
      <c r="L14" s="257">
        <v>0</v>
      </c>
      <c r="M14" s="258">
        <v>0</v>
      </c>
      <c r="N14" s="114">
        <f t="shared" si="1"/>
        <v>10978.251547999998</v>
      </c>
    </row>
    <row r="15" spans="1:14" x14ac:dyDescent="0.2">
      <c r="A15" s="68" t="s">
        <v>97</v>
      </c>
      <c r="B15" s="59">
        <v>514.96690299999989</v>
      </c>
      <c r="C15" s="76">
        <v>491.94318899999985</v>
      </c>
      <c r="D15" s="78">
        <v>426.08309800000006</v>
      </c>
      <c r="E15" s="59">
        <v>314.32204200000001</v>
      </c>
      <c r="F15" s="76">
        <v>194.36753300000001</v>
      </c>
      <c r="G15" s="78">
        <v>105.687646</v>
      </c>
      <c r="H15" s="59">
        <v>100.56694800000004</v>
      </c>
      <c r="I15" s="76">
        <v>106.33117400000002</v>
      </c>
      <c r="J15" s="78">
        <v>134.42328599999999</v>
      </c>
      <c r="K15" s="256">
        <v>0</v>
      </c>
      <c r="L15" s="257">
        <v>0</v>
      </c>
      <c r="M15" s="258">
        <v>0</v>
      </c>
      <c r="N15" s="114">
        <f t="shared" si="1"/>
        <v>2388.6918190000001</v>
      </c>
    </row>
    <row r="16" spans="1:14" x14ac:dyDescent="0.2">
      <c r="A16" s="68" t="s">
        <v>98</v>
      </c>
      <c r="B16" s="59">
        <v>677.01496799999995</v>
      </c>
      <c r="C16" s="76">
        <v>627.0714959999998</v>
      </c>
      <c r="D16" s="78">
        <v>557.78117799999984</v>
      </c>
      <c r="E16" s="59">
        <v>405.97129000000007</v>
      </c>
      <c r="F16" s="76">
        <v>243.34482599999996</v>
      </c>
      <c r="G16" s="78">
        <v>86.571506999999997</v>
      </c>
      <c r="H16" s="59">
        <v>76.287947000000003</v>
      </c>
      <c r="I16" s="76">
        <v>80.468171999999996</v>
      </c>
      <c r="J16" s="78">
        <v>127.176498</v>
      </c>
      <c r="K16" s="256">
        <v>0</v>
      </c>
      <c r="L16" s="257">
        <v>0</v>
      </c>
      <c r="M16" s="258">
        <v>0</v>
      </c>
      <c r="N16" s="114">
        <f t="shared" si="1"/>
        <v>2881.6878819999993</v>
      </c>
    </row>
    <row r="17" spans="1:14" x14ac:dyDescent="0.2">
      <c r="A17" s="68" t="s">
        <v>99</v>
      </c>
      <c r="B17" s="59">
        <v>627.84847000000002</v>
      </c>
      <c r="C17" s="76">
        <v>580.56371399999978</v>
      </c>
      <c r="D17" s="78">
        <v>518.97228000000007</v>
      </c>
      <c r="E17" s="59">
        <v>414.40788599999996</v>
      </c>
      <c r="F17" s="76">
        <v>277.64255400000008</v>
      </c>
      <c r="G17" s="78">
        <v>129.16438100000002</v>
      </c>
      <c r="H17" s="59">
        <v>107.87861800000002</v>
      </c>
      <c r="I17" s="76">
        <v>99.628957000000014</v>
      </c>
      <c r="J17" s="78">
        <v>146.69276500000001</v>
      </c>
      <c r="K17" s="256">
        <v>0</v>
      </c>
      <c r="L17" s="257">
        <v>0</v>
      </c>
      <c r="M17" s="258">
        <v>0</v>
      </c>
      <c r="N17" s="114">
        <f t="shared" si="1"/>
        <v>2902.7996249999997</v>
      </c>
    </row>
    <row r="18" spans="1:14" x14ac:dyDescent="0.2">
      <c r="A18" s="68" t="s">
        <v>100</v>
      </c>
      <c r="B18" s="59">
        <v>2894.355603</v>
      </c>
      <c r="C18" s="76">
        <v>2563.3566739999997</v>
      </c>
      <c r="D18" s="78">
        <v>2453.151793</v>
      </c>
      <c r="E18" s="59">
        <v>1994.0597320000004</v>
      </c>
      <c r="F18" s="76">
        <v>1446.3850439999997</v>
      </c>
      <c r="G18" s="78">
        <v>763.96990399999993</v>
      </c>
      <c r="H18" s="59">
        <v>565.0029629999998</v>
      </c>
      <c r="I18" s="76">
        <v>696.89638000000014</v>
      </c>
      <c r="J18" s="78">
        <v>977.0337619999998</v>
      </c>
      <c r="K18" s="256">
        <v>0</v>
      </c>
      <c r="L18" s="257">
        <v>0</v>
      </c>
      <c r="M18" s="258">
        <v>0</v>
      </c>
      <c r="N18" s="114">
        <f t="shared" si="1"/>
        <v>14354.211854999998</v>
      </c>
    </row>
    <row r="19" spans="1:14" x14ac:dyDescent="0.2">
      <c r="A19" s="68" t="s">
        <v>101</v>
      </c>
      <c r="B19" s="59">
        <v>1602.0486180000005</v>
      </c>
      <c r="C19" s="76">
        <v>1576.6992900000005</v>
      </c>
      <c r="D19" s="78">
        <v>1452.0228370000004</v>
      </c>
      <c r="E19" s="59">
        <v>1192.8907449999999</v>
      </c>
      <c r="F19" s="76">
        <v>945.05581299999972</v>
      </c>
      <c r="G19" s="78">
        <v>536.62120000000016</v>
      </c>
      <c r="H19" s="59">
        <v>440.45077600000002</v>
      </c>
      <c r="I19" s="76">
        <v>478.41275199999984</v>
      </c>
      <c r="J19" s="78">
        <v>597.86672099999976</v>
      </c>
      <c r="K19" s="256">
        <v>0</v>
      </c>
      <c r="L19" s="257">
        <v>0</v>
      </c>
      <c r="M19" s="258">
        <v>0</v>
      </c>
      <c r="N19" s="114">
        <f t="shared" si="1"/>
        <v>8822.068752000001</v>
      </c>
    </row>
    <row r="20" spans="1:14" x14ac:dyDescent="0.2">
      <c r="A20" s="68" t="s">
        <v>102</v>
      </c>
      <c r="B20" s="77">
        <v>560.17350199999987</v>
      </c>
      <c r="C20" s="63">
        <v>544.79742199999998</v>
      </c>
      <c r="D20" s="60">
        <v>491.02668600000004</v>
      </c>
      <c r="E20" s="77">
        <v>365.99005924382772</v>
      </c>
      <c r="F20" s="63">
        <v>243.56815785555267</v>
      </c>
      <c r="G20" s="60">
        <v>164.28515255084514</v>
      </c>
      <c r="H20" s="77">
        <v>129.36830063963293</v>
      </c>
      <c r="I20" s="63">
        <v>153.20919781325455</v>
      </c>
      <c r="J20" s="60">
        <v>182.21807835256843</v>
      </c>
      <c r="K20" s="250">
        <v>0</v>
      </c>
      <c r="L20" s="251">
        <v>0</v>
      </c>
      <c r="M20" s="252">
        <v>0</v>
      </c>
      <c r="N20" s="114">
        <f t="shared" si="1"/>
        <v>2834.6365564556804</v>
      </c>
    </row>
    <row r="21" spans="1:14" x14ac:dyDescent="0.2">
      <c r="A21" s="42"/>
      <c r="B21" s="42"/>
      <c r="C21" s="42"/>
      <c r="D21" s="42"/>
      <c r="E21" s="42"/>
      <c r="F21" s="42"/>
      <c r="G21" s="42"/>
      <c r="H21" s="42"/>
      <c r="I21" s="42"/>
      <c r="J21" s="42"/>
      <c r="K21" s="42"/>
      <c r="L21" s="42"/>
      <c r="M21" s="42"/>
      <c r="N21" s="3" t="s">
        <v>65</v>
      </c>
    </row>
    <row r="22" spans="1:14" x14ac:dyDescent="0.2">
      <c r="A22" s="7" t="s">
        <v>121</v>
      </c>
      <c r="B22" s="10">
        <v>520.04404199999999</v>
      </c>
    </row>
    <row r="23" spans="1:14" x14ac:dyDescent="0.2">
      <c r="A23" s="7" t="s">
        <v>91</v>
      </c>
      <c r="B23" s="10">
        <v>521.22897200000011</v>
      </c>
    </row>
    <row r="24" spans="1:14" x14ac:dyDescent="0.2">
      <c r="A24" s="7" t="s">
        <v>92</v>
      </c>
      <c r="B24" s="10">
        <v>580.43415000000005</v>
      </c>
    </row>
    <row r="25" spans="1:14" x14ac:dyDescent="0.2">
      <c r="A25" s="7" t="s">
        <v>93</v>
      </c>
      <c r="B25" s="10">
        <v>405.98748900000004</v>
      </c>
    </row>
    <row r="26" spans="1:14" x14ac:dyDescent="0.2">
      <c r="A26" s="7" t="s">
        <v>120</v>
      </c>
      <c r="B26" s="10">
        <v>140.730715</v>
      </c>
    </row>
    <row r="27" spans="1:14" x14ac:dyDescent="0.2">
      <c r="A27" s="7" t="s">
        <v>94</v>
      </c>
      <c r="B27" s="10">
        <v>357.77868699999999</v>
      </c>
    </row>
    <row r="28" spans="1:14" x14ac:dyDescent="0.2">
      <c r="A28" s="7" t="s">
        <v>95</v>
      </c>
      <c r="B28" s="10">
        <v>213.68135999999998</v>
      </c>
    </row>
    <row r="29" spans="1:14" x14ac:dyDescent="0.2">
      <c r="A29" s="7" t="s">
        <v>96</v>
      </c>
      <c r="B29" s="10">
        <v>1702.7193350000002</v>
      </c>
    </row>
    <row r="30" spans="1:14" x14ac:dyDescent="0.2">
      <c r="A30" s="7" t="s">
        <v>97</v>
      </c>
      <c r="B30" s="10">
        <v>341.32140800000002</v>
      </c>
    </row>
    <row r="31" spans="1:14" x14ac:dyDescent="0.2">
      <c r="A31" s="7" t="s">
        <v>98</v>
      </c>
      <c r="B31" s="10">
        <v>283.93261699999999</v>
      </c>
    </row>
    <row r="32" spans="1:14" x14ac:dyDescent="0.2">
      <c r="A32" s="7" t="s">
        <v>99</v>
      </c>
      <c r="B32" s="10">
        <v>354.20034000000004</v>
      </c>
    </row>
    <row r="33" spans="1:2" x14ac:dyDescent="0.2">
      <c r="A33" s="7" t="s">
        <v>100</v>
      </c>
      <c r="B33" s="10">
        <v>2238.9331050000001</v>
      </c>
    </row>
    <row r="34" spans="1:2" x14ac:dyDescent="0.2">
      <c r="A34" s="7" t="s">
        <v>101</v>
      </c>
      <c r="B34" s="10">
        <v>1516.7302489999997</v>
      </c>
    </row>
    <row r="35" spans="1:2" x14ac:dyDescent="0.2">
      <c r="A35" s="7" t="s">
        <v>102</v>
      </c>
      <c r="B35" s="10">
        <v>464.79557680545588</v>
      </c>
    </row>
    <row r="36" spans="1:2" x14ac:dyDescent="0.2">
      <c r="A36" s="42"/>
      <c r="B36" s="42"/>
    </row>
    <row r="37" spans="1:2" x14ac:dyDescent="0.2">
      <c r="A37" s="42"/>
      <c r="B37" s="42"/>
    </row>
    <row r="38" spans="1:2" x14ac:dyDescent="0.2">
      <c r="A38" s="42"/>
      <c r="B38" s="42"/>
    </row>
  </sheetData>
  <sortState ref="A7:N20">
    <sortCondition ref="A7"/>
  </sortState>
  <mergeCells count="12">
    <mergeCell ref="N5:N6"/>
    <mergeCell ref="A3:A4"/>
    <mergeCell ref="B3:D3"/>
    <mergeCell ref="E3:G3"/>
    <mergeCell ref="H3:J3"/>
    <mergeCell ref="K3:M3"/>
    <mergeCell ref="N3:N4"/>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6"/>
  <dimension ref="A1:S46"/>
  <sheetViews>
    <sheetView showGridLines="0" zoomScaleNormal="100" zoomScaleSheetLayoutView="100" workbookViewId="0">
      <selection activeCell="Q16" sqref="Q16"/>
    </sheetView>
  </sheetViews>
  <sheetFormatPr defaultRowHeight="12.75" x14ac:dyDescent="0.2"/>
  <cols>
    <col min="1" max="1" width="30.85546875" style="2" customWidth="1"/>
    <col min="2" max="15" width="7.42578125" style="2" customWidth="1"/>
    <col min="16" max="16" width="9.140625" style="2" customWidth="1"/>
    <col min="17" max="16384" width="9.140625" style="2"/>
  </cols>
  <sheetData>
    <row r="1" spans="1:16" s="20" customFormat="1" ht="15.75" x14ac:dyDescent="0.25">
      <c r="A1" s="72" t="s">
        <v>289</v>
      </c>
      <c r="B1" s="42"/>
      <c r="C1" s="42"/>
      <c r="D1" s="42"/>
      <c r="E1" s="42"/>
      <c r="G1" s="42"/>
      <c r="H1" s="42"/>
      <c r="I1" s="42"/>
      <c r="J1" s="42"/>
      <c r="K1" s="42"/>
      <c r="L1" s="42"/>
      <c r="M1" s="42"/>
      <c r="N1" s="42"/>
      <c r="P1" s="57" t="str">
        <f>'3'!N1</f>
        <v>III. čtvrtletí 2021</v>
      </c>
    </row>
    <row r="2" spans="1:16" s="42" customFormat="1" ht="6" customHeight="1" x14ac:dyDescent="0.2">
      <c r="B2" s="1"/>
      <c r="C2" s="1"/>
      <c r="D2" s="1"/>
      <c r="E2" s="1"/>
      <c r="F2" s="1"/>
      <c r="G2" s="1"/>
      <c r="H2" s="1"/>
      <c r="I2" s="1"/>
      <c r="J2" s="1"/>
      <c r="K2" s="1"/>
      <c r="L2" s="1"/>
      <c r="M2" s="1"/>
      <c r="N2" s="1"/>
      <c r="O2" s="1"/>
    </row>
    <row r="3" spans="1:16" s="42" customFormat="1" ht="12" customHeight="1" x14ac:dyDescent="0.2">
      <c r="A3" s="213"/>
      <c r="B3" s="88" t="s">
        <v>78</v>
      </c>
      <c r="C3" s="88" t="s">
        <v>69</v>
      </c>
      <c r="D3" s="88" t="s">
        <v>70</v>
      </c>
      <c r="E3" s="88" t="s">
        <v>71</v>
      </c>
      <c r="F3" s="88" t="s">
        <v>81</v>
      </c>
      <c r="G3" s="88" t="s">
        <v>72</v>
      </c>
      <c r="H3" s="88" t="s">
        <v>73</v>
      </c>
      <c r="I3" s="88" t="s">
        <v>74</v>
      </c>
      <c r="J3" s="88" t="s">
        <v>75</v>
      </c>
      <c r="K3" s="88" t="s">
        <v>76</v>
      </c>
      <c r="L3" s="88" t="s">
        <v>77</v>
      </c>
      <c r="M3" s="88" t="s">
        <v>79</v>
      </c>
      <c r="N3" s="88" t="s">
        <v>80</v>
      </c>
      <c r="O3" s="88" t="s">
        <v>82</v>
      </c>
      <c r="P3" s="88" t="s">
        <v>7</v>
      </c>
    </row>
    <row r="4" spans="1:16" s="29" customFormat="1" ht="12" customHeight="1" x14ac:dyDescent="0.2">
      <c r="A4" s="118" t="s">
        <v>111</v>
      </c>
      <c r="B4" s="112">
        <f>SUM(B5:B20)</f>
        <v>520.04404199999999</v>
      </c>
      <c r="C4" s="112">
        <f>SUM(C5:C20)</f>
        <v>521.228972</v>
      </c>
      <c r="D4" s="112">
        <f t="shared" ref="D4:P4" si="0">SUM(D5:D20)</f>
        <v>580.43414999999993</v>
      </c>
      <c r="E4" s="112">
        <f t="shared" si="0"/>
        <v>405.9874890000001</v>
      </c>
      <c r="F4" s="112">
        <f>SUM(F5:F20)</f>
        <v>140.73071499999998</v>
      </c>
      <c r="G4" s="112">
        <f t="shared" si="0"/>
        <v>357.77868699999999</v>
      </c>
      <c r="H4" s="112">
        <f t="shared" si="0"/>
        <v>213.68135999999998</v>
      </c>
      <c r="I4" s="112">
        <f t="shared" si="0"/>
        <v>1702.7193349999998</v>
      </c>
      <c r="J4" s="112">
        <f t="shared" si="0"/>
        <v>341.32140800000002</v>
      </c>
      <c r="K4" s="112">
        <f t="shared" si="0"/>
        <v>283.93261699999999</v>
      </c>
      <c r="L4" s="112">
        <f t="shared" si="0"/>
        <v>354.20033999999993</v>
      </c>
      <c r="M4" s="112">
        <f t="shared" si="0"/>
        <v>2238.9331049999996</v>
      </c>
      <c r="N4" s="112">
        <f t="shared" si="0"/>
        <v>1516.730249</v>
      </c>
      <c r="O4" s="116">
        <f t="shared" si="0"/>
        <v>464.79557680545588</v>
      </c>
      <c r="P4" s="112">
        <f t="shared" si="0"/>
        <v>9642.5180458054565</v>
      </c>
    </row>
    <row r="5" spans="1:16" s="42" customFormat="1" ht="12" customHeight="1" x14ac:dyDescent="0.2">
      <c r="A5" s="75" t="s">
        <v>41</v>
      </c>
      <c r="B5" s="63">
        <v>0</v>
      </c>
      <c r="C5" s="63">
        <v>192.03562800000003</v>
      </c>
      <c r="D5" s="63">
        <v>52.480309999999996</v>
      </c>
      <c r="E5" s="63">
        <v>39.280379999999994</v>
      </c>
      <c r="F5" s="63">
        <v>41.846277000000001</v>
      </c>
      <c r="G5" s="63">
        <v>114.60313000000001</v>
      </c>
      <c r="H5" s="63">
        <v>0</v>
      </c>
      <c r="I5" s="63">
        <v>155.74469099999999</v>
      </c>
      <c r="J5" s="63">
        <v>29.001506999999997</v>
      </c>
      <c r="K5" s="63">
        <v>3.3852619999999995</v>
      </c>
      <c r="L5" s="63">
        <v>110.16076799999999</v>
      </c>
      <c r="M5" s="63">
        <v>63.727407000000007</v>
      </c>
      <c r="N5" s="63">
        <v>271.15102300000007</v>
      </c>
      <c r="O5" s="63">
        <v>41.750201000000004</v>
      </c>
      <c r="P5" s="119">
        <f>SUM(B5:O5)</f>
        <v>1115.1665840000001</v>
      </c>
    </row>
    <row r="6" spans="1:16" s="42" customFormat="1" ht="12" customHeight="1" x14ac:dyDescent="0.2">
      <c r="A6" s="61" t="s">
        <v>40</v>
      </c>
      <c r="B6" s="76">
        <v>7.7779999999999996</v>
      </c>
      <c r="C6" s="76">
        <v>18.838963000000003</v>
      </c>
      <c r="D6" s="76">
        <v>14.085709999999999</v>
      </c>
      <c r="E6" s="76">
        <v>0.80800000000000005</v>
      </c>
      <c r="F6" s="76">
        <v>6.726909</v>
      </c>
      <c r="G6" s="76">
        <v>5.1171680000000004</v>
      </c>
      <c r="H6" s="76">
        <v>2.1450500000000003</v>
      </c>
      <c r="I6" s="76">
        <v>8.6843999999999991E-2</v>
      </c>
      <c r="J6" s="76">
        <v>6.6861110000000004</v>
      </c>
      <c r="K6" s="76">
        <v>9.2843399999999967</v>
      </c>
      <c r="L6" s="76">
        <v>8.6659500000000005</v>
      </c>
      <c r="M6" s="76">
        <v>8.2649150000000002</v>
      </c>
      <c r="N6" s="76">
        <v>4.4249109999999998</v>
      </c>
      <c r="O6" s="64">
        <v>1.4885900000000001</v>
      </c>
      <c r="P6" s="119">
        <f t="shared" ref="P6:P20" si="1">SUM(B6:O6)</f>
        <v>94.401460999999998</v>
      </c>
    </row>
    <row r="7" spans="1:16" s="42" customFormat="1" ht="12" customHeight="1" x14ac:dyDescent="0.2">
      <c r="A7" s="61" t="s">
        <v>39</v>
      </c>
      <c r="B7" s="76">
        <v>0</v>
      </c>
      <c r="C7" s="76">
        <v>0</v>
      </c>
      <c r="D7" s="76">
        <v>0</v>
      </c>
      <c r="E7" s="76">
        <v>0</v>
      </c>
      <c r="F7" s="76">
        <v>0</v>
      </c>
      <c r="G7" s="76">
        <v>3.9308700000000001</v>
      </c>
      <c r="H7" s="76">
        <v>0</v>
      </c>
      <c r="I7" s="76">
        <v>710.66946499999983</v>
      </c>
      <c r="J7" s="76">
        <v>0</v>
      </c>
      <c r="K7" s="76">
        <v>1.1399999999999999</v>
      </c>
      <c r="L7" s="76">
        <v>0</v>
      </c>
      <c r="M7" s="76">
        <v>0</v>
      </c>
      <c r="N7" s="76">
        <v>0.60311999999999999</v>
      </c>
      <c r="O7" s="64">
        <v>31.845400000000001</v>
      </c>
      <c r="P7" s="119">
        <f t="shared" si="1"/>
        <v>748.18885499999988</v>
      </c>
    </row>
    <row r="8" spans="1:16" s="42" customFormat="1" ht="12" customHeight="1" x14ac:dyDescent="0.2">
      <c r="A8" s="61" t="s">
        <v>51</v>
      </c>
      <c r="B8" s="66">
        <v>2.2890000000000001</v>
      </c>
      <c r="C8" s="66">
        <v>6.0376000000000006E-2</v>
      </c>
      <c r="D8" s="66">
        <v>1.34</v>
      </c>
      <c r="E8" s="66">
        <v>0</v>
      </c>
      <c r="F8" s="66">
        <v>4.2999999999999997E-2</v>
      </c>
      <c r="G8" s="66">
        <v>0</v>
      </c>
      <c r="H8" s="66">
        <v>0</v>
      </c>
      <c r="I8" s="66">
        <v>6.4747999999999986E-2</v>
      </c>
      <c r="J8" s="66">
        <v>0.59275199999999995</v>
      </c>
      <c r="K8" s="66">
        <v>5.3630000000000004</v>
      </c>
      <c r="L8" s="66">
        <v>0.91489999999999994</v>
      </c>
      <c r="M8" s="66">
        <v>0</v>
      </c>
      <c r="N8" s="66">
        <v>0</v>
      </c>
      <c r="O8" s="64">
        <v>0.20119999999999999</v>
      </c>
      <c r="P8" s="119">
        <f t="shared" si="1"/>
        <v>10.868976</v>
      </c>
    </row>
    <row r="9" spans="1:16" s="42" customFormat="1" ht="12" customHeight="1" x14ac:dyDescent="0.2">
      <c r="A9" s="61" t="s">
        <v>52</v>
      </c>
      <c r="B9" s="66">
        <v>1.282</v>
      </c>
      <c r="C9" s="66">
        <v>0</v>
      </c>
      <c r="D9" s="66">
        <v>0.06</v>
      </c>
      <c r="E9" s="66">
        <v>1.2415099999999999</v>
      </c>
      <c r="F9" s="66">
        <v>0</v>
      </c>
      <c r="G9" s="66">
        <v>0</v>
      </c>
      <c r="H9" s="66">
        <v>0</v>
      </c>
      <c r="I9" s="66">
        <v>0</v>
      </c>
      <c r="J9" s="66">
        <v>0</v>
      </c>
      <c r="K9" s="66">
        <v>0</v>
      </c>
      <c r="L9" s="66">
        <v>0</v>
      </c>
      <c r="M9" s="66">
        <v>0</v>
      </c>
      <c r="N9" s="66">
        <v>0.39900000000000002</v>
      </c>
      <c r="O9" s="64">
        <v>0</v>
      </c>
      <c r="P9" s="119">
        <f t="shared" si="1"/>
        <v>2.98251</v>
      </c>
    </row>
    <row r="10" spans="1:16" s="42" customFormat="1" ht="12" customHeight="1" x14ac:dyDescent="0.2">
      <c r="A10" s="61" t="s">
        <v>53</v>
      </c>
      <c r="B10" s="66">
        <v>0</v>
      </c>
      <c r="C10" s="66">
        <v>0</v>
      </c>
      <c r="D10" s="66">
        <v>6.8000000000000005E-2</v>
      </c>
      <c r="E10" s="66">
        <v>4.4010000000000007E-2</v>
      </c>
      <c r="F10" s="66">
        <v>5.8599999999999992E-2</v>
      </c>
      <c r="G10" s="66">
        <v>0</v>
      </c>
      <c r="H10" s="66">
        <v>0</v>
      </c>
      <c r="I10" s="66">
        <v>0</v>
      </c>
      <c r="J10" s="66">
        <v>0</v>
      </c>
      <c r="K10" s="66">
        <v>0</v>
      </c>
      <c r="L10" s="66">
        <v>0</v>
      </c>
      <c r="M10" s="66">
        <v>0</v>
      </c>
      <c r="N10" s="66">
        <v>3.2000000000000001E-2</v>
      </c>
      <c r="O10" s="64">
        <v>0</v>
      </c>
      <c r="P10" s="119">
        <f t="shared" si="1"/>
        <v>0.20261000000000001</v>
      </c>
    </row>
    <row r="11" spans="1:16" s="42" customFormat="1" ht="12" customHeight="1" x14ac:dyDescent="0.2">
      <c r="A11" s="61" t="s">
        <v>38</v>
      </c>
      <c r="B11" s="66">
        <v>0</v>
      </c>
      <c r="C11" s="66">
        <v>218.39656300000001</v>
      </c>
      <c r="D11" s="66">
        <v>0.47699999999999998</v>
      </c>
      <c r="E11" s="66">
        <v>225.18421600000002</v>
      </c>
      <c r="F11" s="66">
        <v>1.7609999999999999</v>
      </c>
      <c r="G11" s="66">
        <v>108.83712</v>
      </c>
      <c r="H11" s="66">
        <v>0.39619000000000004</v>
      </c>
      <c r="I11" s="66">
        <v>13.768688000000001</v>
      </c>
      <c r="J11" s="66">
        <v>166.28342600000002</v>
      </c>
      <c r="K11" s="66">
        <v>224.35472000000001</v>
      </c>
      <c r="L11" s="66">
        <v>168.935506</v>
      </c>
      <c r="M11" s="66">
        <v>911.131755</v>
      </c>
      <c r="N11" s="66">
        <v>1042.4458969999996</v>
      </c>
      <c r="O11" s="64">
        <v>249.34150299999999</v>
      </c>
      <c r="P11" s="119">
        <f t="shared" si="1"/>
        <v>3331.313584</v>
      </c>
    </row>
    <row r="12" spans="1:16" s="42" customFormat="1" ht="12" customHeight="1" x14ac:dyDescent="0.2">
      <c r="A12" s="61" t="s">
        <v>63</v>
      </c>
      <c r="B12" s="66">
        <v>0</v>
      </c>
      <c r="C12" s="66">
        <v>16.747310000000002</v>
      </c>
      <c r="D12" s="66">
        <v>0</v>
      </c>
      <c r="E12" s="66">
        <v>0</v>
      </c>
      <c r="F12" s="66">
        <v>4.4721299999999999</v>
      </c>
      <c r="G12" s="66">
        <v>0</v>
      </c>
      <c r="H12" s="66">
        <v>0</v>
      </c>
      <c r="I12" s="66">
        <v>0</v>
      </c>
      <c r="J12" s="66">
        <v>0</v>
      </c>
      <c r="K12" s="66">
        <v>0</v>
      </c>
      <c r="L12" s="66">
        <v>0</v>
      </c>
      <c r="M12" s="66">
        <v>0</v>
      </c>
      <c r="N12" s="66">
        <v>0</v>
      </c>
      <c r="O12" s="64">
        <v>0</v>
      </c>
      <c r="P12" s="119">
        <f t="shared" si="1"/>
        <v>21.219440000000002</v>
      </c>
    </row>
    <row r="13" spans="1:16" s="42" customFormat="1" ht="12" customHeight="1" x14ac:dyDescent="0.2">
      <c r="A13" s="61" t="s">
        <v>37</v>
      </c>
      <c r="B13" s="66">
        <v>0</v>
      </c>
      <c r="C13" s="66">
        <v>0</v>
      </c>
      <c r="D13" s="66">
        <v>0</v>
      </c>
      <c r="E13" s="66">
        <v>0</v>
      </c>
      <c r="F13" s="66">
        <v>0</v>
      </c>
      <c r="G13" s="66">
        <v>0</v>
      </c>
      <c r="H13" s="66">
        <v>0</v>
      </c>
      <c r="I13" s="66">
        <v>0</v>
      </c>
      <c r="J13" s="66">
        <v>0</v>
      </c>
      <c r="K13" s="66">
        <v>0</v>
      </c>
      <c r="L13" s="66">
        <v>0</v>
      </c>
      <c r="M13" s="66">
        <v>0</v>
      </c>
      <c r="N13" s="66">
        <v>0</v>
      </c>
      <c r="O13" s="64">
        <v>0</v>
      </c>
      <c r="P13" s="119">
        <f t="shared" si="1"/>
        <v>0</v>
      </c>
    </row>
    <row r="14" spans="1:16" s="42" customFormat="1" ht="12" customHeight="1" x14ac:dyDescent="0.2">
      <c r="A14" s="61" t="s">
        <v>36</v>
      </c>
      <c r="B14" s="66">
        <v>0</v>
      </c>
      <c r="C14" s="66">
        <v>0</v>
      </c>
      <c r="D14" s="66">
        <v>6.2713400000000004</v>
      </c>
      <c r="E14" s="66">
        <v>1.34E-2</v>
      </c>
      <c r="F14" s="66">
        <v>4.547555</v>
      </c>
      <c r="G14" s="66">
        <v>0</v>
      </c>
      <c r="H14" s="66">
        <v>0.54400000000000004</v>
      </c>
      <c r="I14" s="66">
        <v>112.99369</v>
      </c>
      <c r="J14" s="66">
        <v>0</v>
      </c>
      <c r="K14" s="66">
        <v>3.694</v>
      </c>
      <c r="L14" s="66">
        <v>0</v>
      </c>
      <c r="M14" s="66">
        <v>30.746758000000003</v>
      </c>
      <c r="N14" s="66">
        <v>3.4000000000000002E-2</v>
      </c>
      <c r="O14" s="64">
        <v>2.4809999999999999</v>
      </c>
      <c r="P14" s="119">
        <f t="shared" si="1"/>
        <v>161.32574299999999</v>
      </c>
    </row>
    <row r="15" spans="1:16" s="42" customFormat="1" ht="12" customHeight="1" x14ac:dyDescent="0.2">
      <c r="A15" s="61" t="s">
        <v>35</v>
      </c>
      <c r="B15" s="66">
        <v>0</v>
      </c>
      <c r="C15" s="66">
        <v>11.843354</v>
      </c>
      <c r="D15" s="66">
        <v>0</v>
      </c>
      <c r="E15" s="66">
        <v>0</v>
      </c>
      <c r="F15" s="66">
        <v>0</v>
      </c>
      <c r="G15" s="66">
        <v>0</v>
      </c>
      <c r="H15" s="66">
        <v>0</v>
      </c>
      <c r="I15" s="66">
        <v>0</v>
      </c>
      <c r="J15" s="66">
        <v>0</v>
      </c>
      <c r="K15" s="66">
        <v>0</v>
      </c>
      <c r="L15" s="66">
        <v>0</v>
      </c>
      <c r="M15" s="66">
        <v>2.0663360000000002</v>
      </c>
      <c r="N15" s="66">
        <v>0</v>
      </c>
      <c r="O15" s="64">
        <v>0.43</v>
      </c>
      <c r="P15" s="119">
        <f t="shared" si="1"/>
        <v>14.339689999999999</v>
      </c>
    </row>
    <row r="16" spans="1:16" s="42" customFormat="1" ht="12" customHeight="1" x14ac:dyDescent="0.2">
      <c r="A16" s="61" t="s">
        <v>34</v>
      </c>
      <c r="B16" s="66">
        <v>151.04900000000001</v>
      </c>
      <c r="C16" s="66">
        <v>2.4171529999999999</v>
      </c>
      <c r="D16" s="66">
        <v>293.12799999999999</v>
      </c>
      <c r="E16" s="66">
        <v>0</v>
      </c>
      <c r="F16" s="66">
        <v>0.774505</v>
      </c>
      <c r="G16" s="66">
        <v>0</v>
      </c>
      <c r="H16" s="66">
        <v>106.273</v>
      </c>
      <c r="I16" s="66">
        <v>3.2519999999999998</v>
      </c>
      <c r="J16" s="66">
        <v>0</v>
      </c>
      <c r="K16" s="66">
        <v>0</v>
      </c>
      <c r="L16" s="66">
        <v>3.8929999999999998</v>
      </c>
      <c r="M16" s="66">
        <v>12.735826000000001</v>
      </c>
      <c r="N16" s="66">
        <v>8.3587699999999998</v>
      </c>
      <c r="O16" s="64">
        <v>5.3562999999999992</v>
      </c>
      <c r="P16" s="119">
        <f t="shared" si="1"/>
        <v>587.23755400000005</v>
      </c>
    </row>
    <row r="17" spans="1:19" s="42" customFormat="1" ht="12" customHeight="1" x14ac:dyDescent="0.2">
      <c r="A17" s="61" t="s">
        <v>33</v>
      </c>
      <c r="B17" s="66">
        <v>0</v>
      </c>
      <c r="C17" s="66">
        <v>8.8093999999999992E-2</v>
      </c>
      <c r="D17" s="66">
        <v>0</v>
      </c>
      <c r="E17" s="66">
        <v>0</v>
      </c>
      <c r="F17" s="66">
        <v>0</v>
      </c>
      <c r="G17" s="66">
        <v>0</v>
      </c>
      <c r="H17" s="66">
        <v>0</v>
      </c>
      <c r="I17" s="66">
        <v>546.50519299999985</v>
      </c>
      <c r="J17" s="66">
        <v>0</v>
      </c>
      <c r="K17" s="66">
        <v>0</v>
      </c>
      <c r="L17" s="66">
        <v>0</v>
      </c>
      <c r="M17" s="66">
        <v>195.89829200000003</v>
      </c>
      <c r="N17" s="66">
        <v>30.632000000000001</v>
      </c>
      <c r="O17" s="64">
        <v>18.934999999999999</v>
      </c>
      <c r="P17" s="119">
        <f t="shared" si="1"/>
        <v>792.05857899999967</v>
      </c>
    </row>
    <row r="18" spans="1:19" s="42" customFormat="1" ht="12" customHeight="1" x14ac:dyDescent="0.2">
      <c r="A18" s="61" t="s">
        <v>3</v>
      </c>
      <c r="B18" s="66">
        <v>0</v>
      </c>
      <c r="C18" s="66">
        <v>0</v>
      </c>
      <c r="D18" s="66">
        <v>0</v>
      </c>
      <c r="E18" s="66">
        <v>0</v>
      </c>
      <c r="F18" s="66">
        <v>0</v>
      </c>
      <c r="G18" s="66">
        <v>0</v>
      </c>
      <c r="H18" s="66">
        <v>0</v>
      </c>
      <c r="I18" s="66">
        <v>0</v>
      </c>
      <c r="J18" s="66">
        <v>0</v>
      </c>
      <c r="K18" s="66">
        <v>0</v>
      </c>
      <c r="L18" s="66">
        <v>0</v>
      </c>
      <c r="M18" s="66">
        <v>0</v>
      </c>
      <c r="N18" s="66">
        <v>0</v>
      </c>
      <c r="O18" s="64">
        <v>0</v>
      </c>
      <c r="P18" s="119">
        <f t="shared" si="1"/>
        <v>0</v>
      </c>
    </row>
    <row r="19" spans="1:19" s="42" customFormat="1" ht="12" customHeight="1" x14ac:dyDescent="0.2">
      <c r="A19" s="61" t="s">
        <v>32</v>
      </c>
      <c r="B19" s="66">
        <v>2.4929999999999999</v>
      </c>
      <c r="C19" s="66">
        <v>1.1182269999999999</v>
      </c>
      <c r="D19" s="66">
        <v>3.4999559999999996</v>
      </c>
      <c r="E19" s="66">
        <v>0</v>
      </c>
      <c r="F19" s="66">
        <v>3.2113000000000003E-2</v>
      </c>
      <c r="G19" s="66">
        <v>4.4039999999999996E-2</v>
      </c>
      <c r="H19" s="66">
        <v>0</v>
      </c>
      <c r="I19" s="66">
        <v>0.45798700000000003</v>
      </c>
      <c r="J19" s="66">
        <v>17.268669999999993</v>
      </c>
      <c r="K19" s="66">
        <v>0</v>
      </c>
      <c r="L19" s="66">
        <v>0.32250000000000001</v>
      </c>
      <c r="M19" s="66">
        <v>3.4480200000000001</v>
      </c>
      <c r="N19" s="66">
        <v>1.3470379999999997</v>
      </c>
      <c r="O19" s="64">
        <v>0.48670000000000002</v>
      </c>
      <c r="P19" s="119">
        <f t="shared" si="1"/>
        <v>30.518250999999992</v>
      </c>
    </row>
    <row r="20" spans="1:19" s="42" customFormat="1" ht="12" customHeight="1" x14ac:dyDescent="0.2">
      <c r="A20" s="75" t="s">
        <v>31</v>
      </c>
      <c r="B20" s="62">
        <v>355.15304200000003</v>
      </c>
      <c r="C20" s="62">
        <v>59.683303999999971</v>
      </c>
      <c r="D20" s="62">
        <v>209.02383399999999</v>
      </c>
      <c r="E20" s="62">
        <v>139.41597300000009</v>
      </c>
      <c r="F20" s="62">
        <v>80.468625999999986</v>
      </c>
      <c r="G20" s="62">
        <v>125.24635900000001</v>
      </c>
      <c r="H20" s="62">
        <v>104.32311999999997</v>
      </c>
      <c r="I20" s="62">
        <v>159.17602899999997</v>
      </c>
      <c r="J20" s="62">
        <v>121.48894199999999</v>
      </c>
      <c r="K20" s="62">
        <v>36.711295</v>
      </c>
      <c r="L20" s="62">
        <v>61.307715999999985</v>
      </c>
      <c r="M20" s="62">
        <v>1010.9137959999996</v>
      </c>
      <c r="N20" s="62">
        <v>157.30248999999998</v>
      </c>
      <c r="O20" s="63">
        <v>112.47968280545589</v>
      </c>
      <c r="P20" s="119">
        <f t="shared" si="1"/>
        <v>2732.6942088054557</v>
      </c>
    </row>
    <row r="21" spans="1:19" s="4" customFormat="1" ht="11.25" x14ac:dyDescent="0.2">
      <c r="A21" s="11"/>
      <c r="P21" s="3" t="s">
        <v>65</v>
      </c>
    </row>
    <row r="22" spans="1:19" s="42" customFormat="1" x14ac:dyDescent="0.2">
      <c r="A22" s="14"/>
      <c r="B22" s="15"/>
      <c r="C22" s="15"/>
      <c r="D22" s="15"/>
      <c r="E22" s="15"/>
      <c r="F22" s="15"/>
      <c r="G22" s="15"/>
      <c r="H22" s="15"/>
      <c r="I22" s="15"/>
      <c r="J22" s="15"/>
      <c r="K22" s="15"/>
      <c r="L22" s="15"/>
      <c r="M22" s="15"/>
      <c r="N22" s="15"/>
      <c r="O22" s="15"/>
      <c r="P22" s="14"/>
    </row>
    <row r="23" spans="1:19" s="42" customFormat="1" x14ac:dyDescent="0.2">
      <c r="A23" s="14"/>
      <c r="B23" s="15"/>
      <c r="C23" s="15"/>
      <c r="D23" s="15"/>
      <c r="E23" s="15"/>
      <c r="F23" s="15"/>
      <c r="G23" s="15"/>
      <c r="H23" s="15"/>
      <c r="I23" s="15"/>
      <c r="J23" s="15"/>
      <c r="K23" s="15"/>
      <c r="L23" s="15"/>
      <c r="M23" s="15"/>
      <c r="N23" s="15"/>
      <c r="O23" s="15"/>
      <c r="P23" s="15"/>
    </row>
    <row r="24" spans="1:19" s="42" customFormat="1" x14ac:dyDescent="0.2">
      <c r="A24" s="14"/>
      <c r="B24" s="15"/>
      <c r="C24" s="15"/>
      <c r="D24" s="15"/>
      <c r="E24" s="15"/>
      <c r="F24" s="15"/>
      <c r="G24" s="15"/>
      <c r="H24" s="15"/>
      <c r="I24" s="15"/>
      <c r="J24" s="15"/>
      <c r="K24" s="15"/>
      <c r="L24" s="15"/>
      <c r="M24" s="15"/>
      <c r="N24" s="15"/>
      <c r="O24" s="15"/>
      <c r="P24" s="15"/>
      <c r="Q24" s="16"/>
    </row>
    <row r="25" spans="1:19" s="42" customFormat="1" x14ac:dyDescent="0.2">
      <c r="A25" s="14"/>
      <c r="B25" s="15"/>
      <c r="C25" s="15"/>
      <c r="D25" s="15"/>
      <c r="E25" s="15"/>
      <c r="F25" s="15"/>
      <c r="G25" s="15"/>
      <c r="H25" s="15"/>
      <c r="I25" s="15"/>
      <c r="J25" s="15"/>
      <c r="K25" s="15"/>
      <c r="L25" s="15"/>
      <c r="M25" s="15"/>
      <c r="N25" s="15"/>
      <c r="O25" s="15"/>
      <c r="P25" s="15"/>
      <c r="Q25" s="16"/>
    </row>
    <row r="26" spans="1:19" s="42" customFormat="1" x14ac:dyDescent="0.2">
      <c r="A26" s="14"/>
      <c r="B26" s="15"/>
      <c r="C26" s="15"/>
      <c r="D26" s="15"/>
      <c r="E26" s="15"/>
      <c r="F26" s="15"/>
      <c r="G26" s="15"/>
      <c r="H26" s="15"/>
      <c r="I26" s="15"/>
      <c r="J26" s="15"/>
      <c r="K26" s="15"/>
      <c r="L26" s="15"/>
      <c r="M26" s="15"/>
      <c r="N26" s="15"/>
      <c r="O26" s="15"/>
      <c r="P26" s="15"/>
      <c r="S26" s="6"/>
    </row>
    <row r="27" spans="1:19" s="42" customFormat="1" x14ac:dyDescent="0.2">
      <c r="A27" s="14"/>
      <c r="B27" s="15"/>
      <c r="C27" s="15"/>
      <c r="D27" s="15"/>
      <c r="E27" s="15"/>
      <c r="F27" s="15"/>
      <c r="G27" s="15"/>
      <c r="H27" s="15"/>
      <c r="I27" s="15"/>
      <c r="J27" s="15"/>
      <c r="K27" s="15"/>
      <c r="L27" s="15"/>
      <c r="M27" s="15"/>
      <c r="N27" s="15"/>
      <c r="O27" s="15"/>
      <c r="P27" s="15"/>
    </row>
    <row r="28" spans="1:19" s="42" customFormat="1" x14ac:dyDescent="0.2">
      <c r="A28" s="14"/>
      <c r="B28" s="15"/>
      <c r="C28" s="15"/>
      <c r="D28" s="15"/>
      <c r="E28" s="15"/>
      <c r="F28" s="15"/>
      <c r="G28" s="15"/>
      <c r="H28" s="15"/>
      <c r="I28" s="15"/>
      <c r="J28" s="15"/>
      <c r="K28" s="15"/>
      <c r="L28" s="15"/>
      <c r="M28" s="15"/>
      <c r="N28" s="15"/>
      <c r="O28" s="15"/>
      <c r="P28" s="15"/>
    </row>
    <row r="29" spans="1:19" s="42" customFormat="1" x14ac:dyDescent="0.2">
      <c r="A29" s="14"/>
      <c r="B29" s="15"/>
      <c r="C29" s="15"/>
      <c r="D29" s="15"/>
      <c r="E29" s="15"/>
      <c r="F29" s="15"/>
      <c r="G29" s="15"/>
      <c r="H29" s="15"/>
      <c r="I29" s="15"/>
      <c r="J29" s="15"/>
      <c r="K29" s="15"/>
      <c r="L29" s="15"/>
      <c r="M29" s="15"/>
      <c r="N29" s="15"/>
      <c r="O29" s="15"/>
      <c r="P29" s="15"/>
    </row>
    <row r="30" spans="1:19" s="42" customFormat="1" x14ac:dyDescent="0.2">
      <c r="A30" s="14"/>
      <c r="B30" s="15"/>
      <c r="C30" s="15"/>
      <c r="D30" s="15"/>
      <c r="E30" s="15"/>
      <c r="F30" s="15"/>
      <c r="G30" s="15"/>
      <c r="H30" s="15"/>
      <c r="I30" s="15"/>
      <c r="J30" s="15"/>
      <c r="K30" s="15"/>
      <c r="L30" s="15"/>
      <c r="M30" s="15"/>
      <c r="N30" s="15"/>
      <c r="O30" s="15"/>
      <c r="P30" s="15"/>
    </row>
    <row r="31" spans="1:19" s="42" customFormat="1" x14ac:dyDescent="0.2">
      <c r="A31" s="14"/>
      <c r="B31" s="15"/>
      <c r="C31" s="15"/>
      <c r="D31" s="15"/>
      <c r="E31" s="15"/>
      <c r="F31" s="15"/>
      <c r="G31" s="15"/>
      <c r="H31" s="15"/>
      <c r="I31" s="15"/>
      <c r="J31" s="15"/>
      <c r="K31" s="15"/>
      <c r="L31" s="15"/>
      <c r="M31" s="15"/>
      <c r="N31" s="15"/>
      <c r="O31" s="15"/>
      <c r="P31" s="15"/>
    </row>
    <row r="32" spans="1:19" s="42" customFormat="1" x14ac:dyDescent="0.2">
      <c r="A32" s="14"/>
      <c r="B32" s="15"/>
      <c r="C32" s="15"/>
      <c r="D32" s="15"/>
      <c r="E32" s="15"/>
      <c r="F32" s="15"/>
      <c r="G32" s="15"/>
      <c r="H32" s="15"/>
      <c r="I32" s="15"/>
      <c r="J32" s="15"/>
      <c r="K32" s="15"/>
      <c r="L32" s="15"/>
      <c r="M32" s="15"/>
      <c r="N32" s="15"/>
      <c r="O32" s="15"/>
      <c r="P32" s="15"/>
    </row>
    <row r="33" spans="1:16" s="42" customFormat="1" x14ac:dyDescent="0.2">
      <c r="A33" s="14"/>
      <c r="B33" s="15"/>
      <c r="C33" s="15"/>
      <c r="D33" s="15"/>
      <c r="E33" s="15"/>
      <c r="F33" s="15"/>
      <c r="G33" s="15"/>
      <c r="H33" s="15"/>
      <c r="I33" s="15"/>
      <c r="J33" s="15"/>
      <c r="K33" s="15"/>
      <c r="L33" s="15"/>
      <c r="M33" s="15"/>
      <c r="N33" s="15"/>
      <c r="O33" s="15"/>
      <c r="P33" s="15"/>
    </row>
    <row r="34" spans="1:16" s="42" customFormat="1" x14ac:dyDescent="0.2">
      <c r="A34" s="14"/>
      <c r="B34" s="15"/>
      <c r="C34" s="15"/>
      <c r="D34" s="15"/>
      <c r="E34" s="15"/>
      <c r="F34" s="15"/>
      <c r="G34" s="15"/>
      <c r="H34" s="15"/>
      <c r="I34" s="15"/>
      <c r="J34" s="15"/>
      <c r="K34" s="15"/>
      <c r="L34" s="15"/>
      <c r="M34" s="15"/>
      <c r="N34" s="15"/>
      <c r="O34" s="15"/>
      <c r="P34" s="15"/>
    </row>
    <row r="35" spans="1:16" s="42" customFormat="1" x14ac:dyDescent="0.2">
      <c r="A35" s="14"/>
      <c r="B35" s="15"/>
      <c r="C35" s="15"/>
      <c r="D35" s="15"/>
      <c r="E35" s="15"/>
      <c r="F35" s="15"/>
      <c r="G35" s="15"/>
      <c r="H35" s="15"/>
      <c r="I35" s="15"/>
      <c r="J35" s="15"/>
      <c r="K35" s="15"/>
      <c r="L35" s="15"/>
      <c r="M35" s="15"/>
      <c r="N35" s="15"/>
      <c r="O35" s="15"/>
      <c r="P35" s="15"/>
    </row>
    <row r="36" spans="1:16" s="42" customFormat="1" x14ac:dyDescent="0.2">
      <c r="A36" s="14"/>
      <c r="B36" s="15"/>
      <c r="C36" s="15"/>
      <c r="D36" s="15"/>
      <c r="E36" s="15"/>
      <c r="F36" s="15"/>
      <c r="G36" s="15"/>
      <c r="H36" s="15"/>
      <c r="I36" s="15"/>
      <c r="J36" s="15"/>
      <c r="K36" s="15"/>
      <c r="L36" s="15"/>
      <c r="M36" s="15"/>
      <c r="N36" s="15"/>
      <c r="O36" s="15"/>
      <c r="P36" s="15"/>
    </row>
    <row r="37" spans="1:16" s="42" customFormat="1" x14ac:dyDescent="0.2">
      <c r="A37" s="14"/>
      <c r="B37" s="15"/>
      <c r="C37" s="15"/>
      <c r="D37" s="15"/>
      <c r="E37" s="15"/>
      <c r="F37" s="15"/>
      <c r="G37" s="15"/>
      <c r="H37" s="15"/>
      <c r="I37" s="15"/>
      <c r="J37" s="15"/>
      <c r="K37" s="15"/>
      <c r="L37" s="15"/>
      <c r="M37" s="15"/>
      <c r="N37" s="15"/>
      <c r="O37" s="15"/>
      <c r="P37" s="15"/>
    </row>
    <row r="38" spans="1:16" s="42" customFormat="1" x14ac:dyDescent="0.2">
      <c r="A38" s="14"/>
      <c r="B38" s="15"/>
      <c r="C38" s="15"/>
      <c r="D38" s="15"/>
      <c r="E38" s="15"/>
      <c r="F38" s="15"/>
      <c r="G38" s="15"/>
      <c r="H38" s="15"/>
      <c r="I38" s="15"/>
      <c r="J38" s="15"/>
      <c r="K38" s="15"/>
      <c r="L38" s="15"/>
      <c r="M38" s="15"/>
      <c r="N38" s="15"/>
      <c r="O38" s="15"/>
      <c r="P38" s="15"/>
    </row>
    <row r="39" spans="1:16" s="42" customFormat="1" x14ac:dyDescent="0.2">
      <c r="A39" s="14"/>
      <c r="B39" s="15"/>
      <c r="C39" s="15"/>
      <c r="D39" s="15"/>
      <c r="E39" s="15"/>
      <c r="F39" s="15"/>
      <c r="G39" s="15"/>
      <c r="H39" s="15"/>
      <c r="I39" s="15"/>
      <c r="J39" s="15"/>
      <c r="K39" s="15"/>
      <c r="L39" s="15"/>
      <c r="M39" s="15"/>
      <c r="N39" s="15"/>
      <c r="O39" s="15"/>
      <c r="P39" s="15"/>
    </row>
    <row r="40" spans="1:16" s="42" customFormat="1" x14ac:dyDescent="0.2">
      <c r="A40" s="14"/>
      <c r="B40" s="15"/>
      <c r="C40" s="15"/>
      <c r="D40" s="15"/>
      <c r="E40" s="15"/>
      <c r="F40" s="15"/>
      <c r="G40" s="15"/>
      <c r="H40" s="15"/>
      <c r="I40" s="15"/>
      <c r="J40" s="15"/>
      <c r="K40" s="15"/>
      <c r="L40" s="15"/>
      <c r="M40" s="15"/>
      <c r="N40" s="15"/>
      <c r="O40" s="15"/>
      <c r="P40" s="15"/>
    </row>
    <row r="41" spans="1:16" s="42" customFormat="1" x14ac:dyDescent="0.2">
      <c r="A41" s="14"/>
      <c r="B41" s="15"/>
      <c r="C41" s="15"/>
      <c r="D41" s="15"/>
      <c r="E41" s="15"/>
      <c r="F41" s="15"/>
      <c r="G41" s="15"/>
      <c r="H41" s="15"/>
      <c r="I41" s="15"/>
      <c r="J41" s="15"/>
      <c r="K41" s="15"/>
      <c r="L41" s="15"/>
      <c r="M41" s="15"/>
      <c r="N41" s="15"/>
      <c r="O41" s="15"/>
      <c r="P41" s="15"/>
    </row>
    <row r="42" spans="1:16" s="42" customFormat="1" x14ac:dyDescent="0.2">
      <c r="A42" s="2"/>
      <c r="B42" s="2"/>
      <c r="C42" s="2"/>
      <c r="D42" s="2"/>
      <c r="E42" s="2"/>
      <c r="F42" s="2"/>
      <c r="G42" s="2"/>
      <c r="H42" s="2"/>
      <c r="I42" s="2"/>
      <c r="J42" s="2"/>
      <c r="K42" s="2"/>
      <c r="L42" s="2"/>
      <c r="M42" s="2"/>
      <c r="N42" s="2"/>
      <c r="O42" s="2"/>
      <c r="P42" s="2"/>
    </row>
    <row r="44" spans="1:16" x14ac:dyDescent="0.2">
      <c r="C44" s="17"/>
    </row>
    <row r="45" spans="1:16" x14ac:dyDescent="0.2">
      <c r="C45" s="17"/>
    </row>
    <row r="46" spans="1:16" x14ac:dyDescent="0.2">
      <c r="C46" s="17"/>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51"/>
  <sheetViews>
    <sheetView showGridLines="0" zoomScaleNormal="100" zoomScaleSheetLayoutView="100" workbookViewId="0">
      <selection activeCell="O39" sqref="O39"/>
    </sheetView>
  </sheetViews>
  <sheetFormatPr defaultRowHeight="12" x14ac:dyDescent="0.2"/>
  <cols>
    <col min="1" max="1" width="31.28515625" style="5" customWidth="1"/>
    <col min="2" max="4" width="10.140625" style="5" customWidth="1"/>
    <col min="5" max="14" width="9.140625" style="5" customWidth="1"/>
    <col min="15" max="16384" width="9.140625" style="5"/>
  </cols>
  <sheetData>
    <row r="1" spans="1:14" s="42" customFormat="1" ht="15.75" x14ac:dyDescent="0.25">
      <c r="A1" s="72" t="s">
        <v>170</v>
      </c>
      <c r="B1" s="19"/>
      <c r="C1" s="19"/>
      <c r="D1" s="19"/>
      <c r="M1" s="159" t="str">
        <f>'3'!N1</f>
        <v>III. čtvrtletí 2021</v>
      </c>
      <c r="N1" s="57"/>
    </row>
    <row r="2" spans="1:14" ht="6" customHeight="1" x14ac:dyDescent="0.2"/>
    <row r="3" spans="1:14" ht="12" customHeight="1" x14ac:dyDescent="0.2">
      <c r="A3" s="334"/>
      <c r="B3" s="325" t="s">
        <v>295</v>
      </c>
      <c r="C3" s="326"/>
      <c r="D3" s="335"/>
    </row>
    <row r="4" spans="1:14" x14ac:dyDescent="0.2">
      <c r="A4" s="334"/>
      <c r="B4" s="71" t="s">
        <v>14</v>
      </c>
      <c r="C4" s="70" t="s">
        <v>15</v>
      </c>
      <c r="D4" s="70" t="s">
        <v>16</v>
      </c>
    </row>
    <row r="5" spans="1:14" s="42" customFormat="1" ht="12.75" customHeight="1" x14ac:dyDescent="0.2">
      <c r="A5" s="333" t="s">
        <v>66</v>
      </c>
      <c r="B5" s="319">
        <f>+B6+C6+D6</f>
        <v>4079502.4390000002</v>
      </c>
      <c r="C5" s="320"/>
      <c r="D5" s="320"/>
    </row>
    <row r="6" spans="1:14" x14ac:dyDescent="0.2">
      <c r="A6" s="333"/>
      <c r="B6" s="115">
        <f>SUM(B7:B14)</f>
        <v>1079440.0660000001</v>
      </c>
      <c r="C6" s="116">
        <f>SUM(C7:C14)</f>
        <v>1234596.6650000003</v>
      </c>
      <c r="D6" s="116">
        <f>SUM(D7:D14)</f>
        <v>1765465.7079999996</v>
      </c>
    </row>
    <row r="7" spans="1:14" x14ac:dyDescent="0.2">
      <c r="A7" s="94" t="s">
        <v>54</v>
      </c>
      <c r="B7" s="77">
        <v>66.650000000000006</v>
      </c>
      <c r="C7" s="63">
        <v>881.85</v>
      </c>
      <c r="D7" s="63">
        <v>20877.509999999998</v>
      </c>
      <c r="E7" s="8">
        <f>+SUM(B7:D7)/$B$5</f>
        <v>5.3501647140454123E-3</v>
      </c>
    </row>
    <row r="8" spans="1:14" x14ac:dyDescent="0.2">
      <c r="A8" s="94" t="s">
        <v>55</v>
      </c>
      <c r="B8" s="59">
        <v>192476.50499999998</v>
      </c>
      <c r="C8" s="76">
        <v>219528.609</v>
      </c>
      <c r="D8" s="64">
        <v>303187.96000000002</v>
      </c>
      <c r="E8" s="8">
        <f t="shared" ref="E8:E14" si="0">+SUM(B8:D8)/$B$5</f>
        <v>0.17531379983077391</v>
      </c>
    </row>
    <row r="9" spans="1:14" x14ac:dyDescent="0.2">
      <c r="A9" s="94" t="s">
        <v>56</v>
      </c>
      <c r="B9" s="59">
        <v>10853.621000000001</v>
      </c>
      <c r="C9" s="76">
        <v>316.14999999999998</v>
      </c>
      <c r="D9" s="64">
        <v>0</v>
      </c>
      <c r="E9" s="8">
        <f t="shared" si="0"/>
        <v>2.7380228758333634E-3</v>
      </c>
    </row>
    <row r="10" spans="1:14" x14ac:dyDescent="0.2">
      <c r="A10" s="94" t="s">
        <v>57</v>
      </c>
      <c r="B10" s="59">
        <v>62758.983999999997</v>
      </c>
      <c r="C10" s="76">
        <v>74568.153999999995</v>
      </c>
      <c r="D10" s="64">
        <v>106789.63399999999</v>
      </c>
      <c r="E10" s="8">
        <f t="shared" si="0"/>
        <v>5.9839839698647118E-2</v>
      </c>
      <c r="F10" s="20"/>
      <c r="G10" s="20"/>
      <c r="H10" s="20"/>
      <c r="I10" s="20"/>
      <c r="J10" s="20"/>
    </row>
    <row r="11" spans="1:14" x14ac:dyDescent="0.2">
      <c r="A11" s="68" t="s">
        <v>58</v>
      </c>
      <c r="B11" s="59">
        <v>813284.3060000001</v>
      </c>
      <c r="C11" s="76">
        <v>939301.90200000023</v>
      </c>
      <c r="D11" s="64">
        <v>1334610.6039999996</v>
      </c>
      <c r="E11" s="8">
        <f t="shared" si="0"/>
        <v>0.75675817288070013</v>
      </c>
      <c r="F11" s="20"/>
      <c r="G11" s="20"/>
      <c r="H11" s="20"/>
      <c r="I11" s="20"/>
      <c r="J11" s="20"/>
    </row>
    <row r="12" spans="1:14" x14ac:dyDescent="0.2">
      <c r="A12" s="68" t="s">
        <v>59</v>
      </c>
      <c r="B12" s="59">
        <v>0</v>
      </c>
      <c r="C12" s="76">
        <v>0</v>
      </c>
      <c r="D12" s="64">
        <v>0</v>
      </c>
      <c r="E12" s="8">
        <f t="shared" si="0"/>
        <v>0</v>
      </c>
      <c r="F12" s="20"/>
      <c r="G12" s="20"/>
      <c r="H12" s="20"/>
      <c r="I12" s="20"/>
      <c r="J12" s="20"/>
    </row>
    <row r="13" spans="1:14" x14ac:dyDescent="0.2">
      <c r="A13" s="68" t="s">
        <v>60</v>
      </c>
      <c r="B13" s="59">
        <v>0</v>
      </c>
      <c r="C13" s="76">
        <v>0</v>
      </c>
      <c r="D13" s="64">
        <v>0</v>
      </c>
      <c r="E13" s="8">
        <f t="shared" si="0"/>
        <v>0</v>
      </c>
      <c r="F13" s="20"/>
      <c r="G13" s="20"/>
      <c r="H13" s="20"/>
      <c r="I13" s="20"/>
      <c r="J13" s="20"/>
    </row>
    <row r="14" spans="1:14" x14ac:dyDescent="0.2">
      <c r="A14" s="68" t="s">
        <v>61</v>
      </c>
      <c r="B14" s="77">
        <v>0</v>
      </c>
      <c r="C14" s="63">
        <v>0</v>
      </c>
      <c r="D14" s="63">
        <v>0</v>
      </c>
      <c r="E14" s="8">
        <f t="shared" si="0"/>
        <v>0</v>
      </c>
      <c r="F14" s="20"/>
      <c r="G14" s="20"/>
      <c r="H14" s="20"/>
      <c r="I14" s="20"/>
      <c r="J14" s="20"/>
    </row>
    <row r="15" spans="1:14" s="42" customFormat="1" x14ac:dyDescent="0.2">
      <c r="A15" s="9"/>
      <c r="B15" s="6"/>
      <c r="C15" s="6"/>
      <c r="D15" s="3" t="s">
        <v>65</v>
      </c>
      <c r="E15" s="8"/>
      <c r="F15" s="20"/>
      <c r="G15" s="20"/>
      <c r="H15" s="20"/>
      <c r="I15" s="20"/>
      <c r="J15" s="20"/>
    </row>
    <row r="16" spans="1:14" s="42" customFormat="1" x14ac:dyDescent="0.2">
      <c r="A16" s="9"/>
      <c r="B16" s="6"/>
      <c r="C16" s="6"/>
      <c r="D16" s="3"/>
      <c r="E16" s="8"/>
      <c r="F16" s="20"/>
      <c r="G16" s="20"/>
      <c r="H16" s="20"/>
      <c r="I16" s="20"/>
      <c r="J16" s="20"/>
    </row>
    <row r="17" spans="1:16" s="42" customFormat="1" x14ac:dyDescent="0.2">
      <c r="A17" s="9"/>
      <c r="B17" s="6"/>
      <c r="C17" s="6"/>
      <c r="D17" s="3"/>
      <c r="E17" s="8"/>
      <c r="F17" s="20"/>
      <c r="G17" s="20"/>
      <c r="H17" s="20"/>
      <c r="I17" s="20"/>
      <c r="J17" s="20"/>
    </row>
    <row r="18" spans="1:16" s="42" customFormat="1" x14ac:dyDescent="0.2">
      <c r="A18" s="9"/>
      <c r="B18" s="6"/>
      <c r="C18" s="6"/>
      <c r="D18" s="3"/>
      <c r="E18" s="8"/>
      <c r="F18" s="20"/>
      <c r="G18" s="20"/>
      <c r="H18" s="20"/>
      <c r="I18" s="20"/>
      <c r="J18" s="20"/>
    </row>
    <row r="19" spans="1:16" s="42" customFormat="1" x14ac:dyDescent="0.2">
      <c r="A19" s="9"/>
      <c r="B19" s="6"/>
      <c r="C19" s="6"/>
      <c r="D19" s="6"/>
      <c r="E19" s="8"/>
      <c r="F19" s="20"/>
      <c r="G19" s="20"/>
      <c r="H19" s="20"/>
      <c r="I19" s="20"/>
      <c r="J19" s="20"/>
    </row>
    <row r="20" spans="1:16" s="42" customFormat="1" x14ac:dyDescent="0.2">
      <c r="A20" s="334"/>
      <c r="B20" s="325" t="s">
        <v>295</v>
      </c>
      <c r="C20" s="326"/>
      <c r="D20" s="335"/>
      <c r="E20" s="8"/>
      <c r="F20" s="20"/>
      <c r="G20" s="20"/>
      <c r="H20" s="20"/>
      <c r="I20" s="20"/>
      <c r="J20" s="20"/>
    </row>
    <row r="21" spans="1:16" s="42" customFormat="1" x14ac:dyDescent="0.2">
      <c r="A21" s="334"/>
      <c r="B21" s="71" t="str">
        <f>+B4</f>
        <v>Červenec</v>
      </c>
      <c r="C21" s="70" t="str">
        <f>+C4</f>
        <v>Srpen</v>
      </c>
      <c r="D21" s="70" t="str">
        <f>+D4</f>
        <v>Září</v>
      </c>
      <c r="E21" s="8"/>
      <c r="F21" s="20"/>
      <c r="G21" s="20"/>
      <c r="H21" s="20"/>
      <c r="I21" s="20"/>
      <c r="J21" s="20"/>
    </row>
    <row r="22" spans="1:16" s="42" customFormat="1" ht="12.75" customHeight="1" x14ac:dyDescent="0.2">
      <c r="A22" s="333" t="s">
        <v>68</v>
      </c>
      <c r="B22" s="319">
        <f>+B23+C23+D23</f>
        <v>1115166.584</v>
      </c>
      <c r="C22" s="320"/>
      <c r="D22" s="320"/>
      <c r="E22" s="8"/>
      <c r="F22" s="20"/>
      <c r="G22" s="20"/>
      <c r="H22" s="20"/>
      <c r="I22" s="20"/>
      <c r="J22" s="20"/>
    </row>
    <row r="23" spans="1:16" x14ac:dyDescent="0.2">
      <c r="A23" s="333"/>
      <c r="B23" s="115">
        <f>SUM(B24:B30)</f>
        <v>320723.97699999996</v>
      </c>
      <c r="C23" s="116">
        <f>SUM(C24:C30)</f>
        <v>344395.89</v>
      </c>
      <c r="D23" s="116">
        <f>SUM(D24:D30)</f>
        <v>450046.71700000006</v>
      </c>
    </row>
    <row r="24" spans="1:16" x14ac:dyDescent="0.2">
      <c r="A24" s="94" t="s">
        <v>20</v>
      </c>
      <c r="B24" s="77">
        <v>14549.278999999997</v>
      </c>
      <c r="C24" s="63">
        <v>14659.108</v>
      </c>
      <c r="D24" s="63">
        <v>29477.942000000003</v>
      </c>
      <c r="E24" s="8">
        <f>+SUM(B24:D24)/$B$22</f>
        <v>5.2625616515065872E-2</v>
      </c>
      <c r="K24" s="20"/>
      <c r="L24" s="20"/>
      <c r="M24" s="20"/>
      <c r="N24" s="20"/>
      <c r="O24" s="20"/>
      <c r="P24" s="20"/>
    </row>
    <row r="25" spans="1:16" x14ac:dyDescent="0.2">
      <c r="A25" s="94" t="s">
        <v>44</v>
      </c>
      <c r="B25" s="59">
        <v>68134.89</v>
      </c>
      <c r="C25" s="76">
        <v>65788.009999999995</v>
      </c>
      <c r="D25" s="64">
        <v>62724.45</v>
      </c>
      <c r="E25" s="8">
        <f t="shared" ref="E25:E30" si="1">+SUM(B25:D25)/$B$22</f>
        <v>0.17633899080318924</v>
      </c>
      <c r="K25" s="20"/>
      <c r="L25" s="20"/>
      <c r="M25" s="20"/>
      <c r="N25" s="20"/>
      <c r="O25" s="20"/>
      <c r="P25" s="20"/>
    </row>
    <row r="26" spans="1:16" x14ac:dyDescent="0.2">
      <c r="A26" s="94" t="s">
        <v>21</v>
      </c>
      <c r="B26" s="59">
        <v>0</v>
      </c>
      <c r="C26" s="76">
        <v>0</v>
      </c>
      <c r="D26" s="64">
        <v>0</v>
      </c>
      <c r="E26" s="8">
        <f t="shared" si="1"/>
        <v>0</v>
      </c>
      <c r="K26" s="20"/>
      <c r="L26" s="20"/>
      <c r="M26" s="20"/>
      <c r="N26" s="20"/>
      <c r="O26" s="20"/>
      <c r="P26" s="20"/>
    </row>
    <row r="27" spans="1:16" x14ac:dyDescent="0.2">
      <c r="A27" s="94" t="s">
        <v>22</v>
      </c>
      <c r="B27" s="59">
        <v>0</v>
      </c>
      <c r="C27" s="76">
        <v>0</v>
      </c>
      <c r="D27" s="64">
        <v>0</v>
      </c>
      <c r="E27" s="8">
        <f t="shared" si="1"/>
        <v>0</v>
      </c>
      <c r="K27" s="20"/>
      <c r="L27" s="20"/>
      <c r="M27" s="20"/>
      <c r="N27" s="20"/>
      <c r="O27" s="20"/>
      <c r="P27" s="20"/>
    </row>
    <row r="28" spans="1:16" x14ac:dyDescent="0.2">
      <c r="A28" s="68" t="s">
        <v>23</v>
      </c>
      <c r="B28" s="59">
        <v>0</v>
      </c>
      <c r="C28" s="76">
        <v>0</v>
      </c>
      <c r="D28" s="64">
        <v>0</v>
      </c>
      <c r="E28" s="8">
        <f t="shared" si="1"/>
        <v>0</v>
      </c>
    </row>
    <row r="29" spans="1:16" x14ac:dyDescent="0.2">
      <c r="A29" s="68" t="s">
        <v>24</v>
      </c>
      <c r="B29" s="59">
        <v>231010.514</v>
      </c>
      <c r="C29" s="76">
        <v>252406.829</v>
      </c>
      <c r="D29" s="64">
        <v>348050.22600000008</v>
      </c>
      <c r="E29" s="8">
        <f t="shared" si="1"/>
        <v>0.74559942965435921</v>
      </c>
    </row>
    <row r="30" spans="1:16" x14ac:dyDescent="0.2">
      <c r="A30" s="68" t="s">
        <v>108</v>
      </c>
      <c r="B30" s="77">
        <v>7029.2939999999999</v>
      </c>
      <c r="C30" s="63">
        <v>11541.942999999999</v>
      </c>
      <c r="D30" s="63">
        <v>9794.0990000000002</v>
      </c>
      <c r="E30" s="8">
        <f t="shared" si="1"/>
        <v>2.5435963027385693E-2</v>
      </c>
    </row>
    <row r="31" spans="1:16" s="42" customFormat="1" x14ac:dyDescent="0.2">
      <c r="A31" s="9"/>
      <c r="B31" s="6"/>
      <c r="C31" s="6"/>
      <c r="D31" s="3" t="s">
        <v>65</v>
      </c>
      <c r="E31" s="8"/>
    </row>
    <row r="32" spans="1:16" s="42" customFormat="1" x14ac:dyDescent="0.2">
      <c r="A32" s="9"/>
      <c r="B32" s="6"/>
      <c r="C32" s="6"/>
      <c r="D32" s="6"/>
      <c r="E32" s="8"/>
    </row>
    <row r="33" spans="1:20" s="42" customFormat="1" x14ac:dyDescent="0.2">
      <c r="A33" s="9"/>
      <c r="B33" s="6"/>
      <c r="C33" s="6"/>
      <c r="D33" s="6"/>
      <c r="E33" s="8"/>
    </row>
    <row r="34" spans="1:20" s="42" customFormat="1" x14ac:dyDescent="0.2">
      <c r="A34" s="9"/>
      <c r="B34" s="6"/>
      <c r="C34" s="6"/>
      <c r="D34" s="6"/>
      <c r="E34" s="8"/>
    </row>
    <row r="35" spans="1:20" s="42" customFormat="1" x14ac:dyDescent="0.2">
      <c r="A35" s="334"/>
      <c r="B35" s="325" t="s">
        <v>295</v>
      </c>
      <c r="C35" s="326"/>
      <c r="D35" s="335"/>
      <c r="E35" s="8"/>
    </row>
    <row r="36" spans="1:20" s="42" customFormat="1" x14ac:dyDescent="0.2">
      <c r="A36" s="334"/>
      <c r="B36" s="71" t="str">
        <f>+B21</f>
        <v>Červenec</v>
      </c>
      <c r="C36" s="70" t="str">
        <f>+C21</f>
        <v>Srpen</v>
      </c>
      <c r="D36" s="70" t="str">
        <f>+D21</f>
        <v>Září</v>
      </c>
      <c r="E36" s="8"/>
    </row>
    <row r="37" spans="1:20" s="42" customFormat="1" ht="12.75" customHeight="1" x14ac:dyDescent="0.2">
      <c r="A37" s="333" t="s">
        <v>67</v>
      </c>
      <c r="B37" s="319">
        <f>+B38+C38+D38</f>
        <v>94401.46100000001</v>
      </c>
      <c r="C37" s="320"/>
      <c r="D37" s="320"/>
      <c r="E37" s="8"/>
    </row>
    <row r="38" spans="1:20" x14ac:dyDescent="0.2">
      <c r="A38" s="333"/>
      <c r="B38" s="115">
        <f>SUM(B39:B41)</f>
        <v>28488.771999999997</v>
      </c>
      <c r="C38" s="116">
        <f>SUM(C39:C41)</f>
        <v>29365.550000000003</v>
      </c>
      <c r="D38" s="116">
        <f>SUM(D39:D41)</f>
        <v>36547.139000000003</v>
      </c>
      <c r="E38" s="20"/>
      <c r="F38" s="20"/>
      <c r="G38" s="20"/>
      <c r="H38" s="20"/>
      <c r="I38" s="20"/>
      <c r="J38" s="20"/>
    </row>
    <row r="39" spans="1:20" x14ac:dyDescent="0.2">
      <c r="A39" s="94" t="s">
        <v>27</v>
      </c>
      <c r="B39" s="77">
        <v>2530</v>
      </c>
      <c r="C39" s="63">
        <v>2497</v>
      </c>
      <c r="D39" s="63">
        <v>3205</v>
      </c>
      <c r="E39" s="31">
        <f>+SUM(B39:D39)/$B$37</f>
        <v>8.7202040231135813E-2</v>
      </c>
      <c r="F39" s="20"/>
      <c r="G39" s="20"/>
      <c r="H39" s="20"/>
      <c r="I39" s="20"/>
      <c r="J39" s="20"/>
    </row>
    <row r="40" spans="1:20" x14ac:dyDescent="0.2">
      <c r="A40" s="68" t="s">
        <v>28</v>
      </c>
      <c r="B40" s="59">
        <v>385.25400000000002</v>
      </c>
      <c r="C40" s="76">
        <v>254.00299999999999</v>
      </c>
      <c r="D40" s="64">
        <v>398.012</v>
      </c>
      <c r="E40" s="31">
        <f>+SUM(B40:D40)/$B$37</f>
        <v>1.0987849012209672E-2</v>
      </c>
      <c r="F40" s="20"/>
      <c r="G40" s="20"/>
      <c r="H40" s="20"/>
      <c r="I40" s="20"/>
      <c r="J40" s="20"/>
    </row>
    <row r="41" spans="1:20" x14ac:dyDescent="0.2">
      <c r="A41" s="68" t="s">
        <v>29</v>
      </c>
      <c r="B41" s="77">
        <v>25573.517999999996</v>
      </c>
      <c r="C41" s="63">
        <v>26614.547000000002</v>
      </c>
      <c r="D41" s="63">
        <v>32944.127</v>
      </c>
      <c r="E41" s="31">
        <f>+SUM(B41:D41)/$B$37</f>
        <v>0.90181011075665451</v>
      </c>
      <c r="F41" s="20"/>
      <c r="G41" s="20"/>
      <c r="H41" s="20"/>
      <c r="I41" s="20"/>
      <c r="J41" s="20"/>
    </row>
    <row r="42" spans="1:20" x14ac:dyDescent="0.2">
      <c r="A42" s="11"/>
      <c r="B42" s="4"/>
      <c r="C42" s="4"/>
      <c r="D42" s="3" t="s">
        <v>65</v>
      </c>
      <c r="E42" s="4"/>
      <c r="F42" s="4"/>
      <c r="G42" s="4"/>
      <c r="H42" s="4"/>
      <c r="I42" s="4"/>
      <c r="J42" s="4"/>
      <c r="K42" s="4"/>
      <c r="L42" s="4"/>
      <c r="M42" s="4"/>
      <c r="O42" s="21"/>
      <c r="P42" s="21"/>
      <c r="Q42" s="21"/>
      <c r="R42" s="21"/>
      <c r="S42" s="21"/>
      <c r="T42" s="21"/>
    </row>
    <row r="43" spans="1:20" x14ac:dyDescent="0.2">
      <c r="A43" s="7"/>
      <c r="B43" s="7"/>
      <c r="C43" s="7"/>
      <c r="D43" s="7"/>
      <c r="E43" s="7"/>
      <c r="F43" s="7"/>
      <c r="G43" s="7"/>
      <c r="H43" s="7"/>
      <c r="I43" s="7"/>
      <c r="J43" s="7"/>
    </row>
    <row r="44" spans="1:20" x14ac:dyDescent="0.2">
      <c r="A44" s="7"/>
      <c r="B44" s="7"/>
      <c r="C44" s="7"/>
      <c r="D44" s="7"/>
      <c r="E44" s="7"/>
      <c r="F44" s="7"/>
      <c r="G44" s="7"/>
      <c r="H44" s="7"/>
      <c r="I44" s="7"/>
      <c r="J44" s="7"/>
    </row>
    <row r="45" spans="1:20" x14ac:dyDescent="0.2">
      <c r="A45" s="7"/>
      <c r="B45" s="7"/>
      <c r="C45" s="7"/>
      <c r="D45" s="7"/>
      <c r="E45" s="7"/>
      <c r="F45" s="7"/>
      <c r="G45" s="7"/>
      <c r="H45" s="7"/>
      <c r="I45" s="7"/>
      <c r="J45" s="7"/>
    </row>
    <row r="46" spans="1:20" x14ac:dyDescent="0.2">
      <c r="A46" s="7"/>
      <c r="B46" s="7"/>
      <c r="C46" s="7"/>
      <c r="D46" s="7"/>
      <c r="E46" s="7"/>
      <c r="F46" s="7"/>
      <c r="G46" s="7"/>
      <c r="H46" s="7"/>
      <c r="I46" s="7"/>
      <c r="J46" s="7"/>
    </row>
    <row r="47" spans="1:20" x14ac:dyDescent="0.2">
      <c r="A47" s="7"/>
      <c r="B47" s="7"/>
      <c r="C47" s="7"/>
      <c r="D47" s="7"/>
      <c r="E47" s="7"/>
      <c r="F47" s="7"/>
      <c r="G47" s="7"/>
      <c r="H47" s="7"/>
      <c r="I47" s="7"/>
      <c r="J47" s="7"/>
    </row>
    <row r="48" spans="1:20" x14ac:dyDescent="0.2">
      <c r="A48" s="7"/>
      <c r="B48" s="7"/>
      <c r="C48" s="7"/>
      <c r="D48" s="7"/>
      <c r="E48" s="7"/>
      <c r="F48" s="7"/>
      <c r="G48" s="7"/>
      <c r="H48" s="7"/>
      <c r="I48" s="7"/>
      <c r="J48" s="7"/>
    </row>
    <row r="49" spans="1:10" x14ac:dyDescent="0.2">
      <c r="A49" s="7"/>
      <c r="B49" s="7"/>
      <c r="C49" s="7"/>
      <c r="D49" s="7"/>
      <c r="E49" s="7"/>
      <c r="F49" s="7"/>
      <c r="G49" s="7"/>
      <c r="H49" s="7"/>
      <c r="I49" s="7"/>
      <c r="J49" s="7"/>
    </row>
    <row r="50" spans="1:10" x14ac:dyDescent="0.2">
      <c r="A50" s="7"/>
      <c r="B50" s="7"/>
      <c r="C50" s="7"/>
      <c r="D50" s="7"/>
      <c r="E50" s="7"/>
      <c r="F50" s="7"/>
      <c r="G50" s="7"/>
      <c r="H50" s="7"/>
      <c r="I50" s="7"/>
      <c r="J50" s="7"/>
    </row>
    <row r="51" spans="1:10" x14ac:dyDescent="0.2">
      <c r="A51" s="20"/>
      <c r="B51" s="20"/>
      <c r="C51" s="20"/>
      <c r="D51" s="20"/>
      <c r="E51" s="20"/>
      <c r="F51" s="20"/>
      <c r="G51" s="20"/>
      <c r="H51" s="20"/>
      <c r="I51" s="20"/>
      <c r="J51" s="20"/>
    </row>
  </sheetData>
  <mergeCells count="12">
    <mergeCell ref="A37:A38"/>
    <mergeCell ref="B37:D37"/>
    <mergeCell ref="A3:A4"/>
    <mergeCell ref="B3:D3"/>
    <mergeCell ref="A20:A21"/>
    <mergeCell ref="B20:D20"/>
    <mergeCell ref="A35:A36"/>
    <mergeCell ref="B35:D35"/>
    <mergeCell ref="A5:A6"/>
    <mergeCell ref="B5:D5"/>
    <mergeCell ref="A22:A23"/>
    <mergeCell ref="B22:D22"/>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7"/>
  <dimension ref="A1:M46"/>
  <sheetViews>
    <sheetView showGridLines="0" workbookViewId="0">
      <selection activeCell="N21" sqref="N21"/>
    </sheetView>
  </sheetViews>
  <sheetFormatPr defaultRowHeight="12" x14ac:dyDescent="0.2"/>
  <cols>
    <col min="1" max="1" width="24" style="5" customWidth="1"/>
    <col min="2" max="13" width="10" style="5" customWidth="1"/>
    <col min="14" max="14" width="9.140625" style="5" customWidth="1"/>
    <col min="15" max="16384" width="9.140625" style="5"/>
  </cols>
  <sheetData>
    <row r="1" spans="1:13" ht="20.25" x14ac:dyDescent="0.35">
      <c r="A1" s="43" t="s">
        <v>197</v>
      </c>
      <c r="B1" s="42"/>
      <c r="C1" s="42"/>
      <c r="D1" s="42"/>
      <c r="E1" s="42"/>
      <c r="F1" s="42"/>
      <c r="G1" s="42"/>
      <c r="H1" s="42"/>
      <c r="I1" s="42"/>
      <c r="J1" s="42"/>
      <c r="K1" s="42"/>
      <c r="L1" s="42"/>
      <c r="M1" s="57" t="str">
        <f>'3'!N1</f>
        <v>III. čtvrtletí 2021</v>
      </c>
    </row>
    <row r="2" spans="1:13" ht="6" customHeight="1" x14ac:dyDescent="0.2">
      <c r="A2" s="42"/>
      <c r="B2" s="42"/>
      <c r="C2" s="42"/>
      <c r="D2" s="42"/>
      <c r="E2" s="42"/>
      <c r="F2" s="42"/>
      <c r="G2" s="42"/>
      <c r="H2" s="42"/>
      <c r="I2" s="42"/>
      <c r="J2" s="42"/>
      <c r="K2" s="42"/>
      <c r="L2" s="42"/>
      <c r="M2" s="42"/>
    </row>
    <row r="3" spans="1:13" x14ac:dyDescent="0.2">
      <c r="A3" s="314"/>
      <c r="B3" s="325" t="s">
        <v>45</v>
      </c>
      <c r="C3" s="326"/>
      <c r="D3" s="327"/>
      <c r="E3" s="325" t="s">
        <v>46</v>
      </c>
      <c r="F3" s="326"/>
      <c r="G3" s="327"/>
      <c r="H3" s="325" t="s">
        <v>47</v>
      </c>
      <c r="I3" s="326"/>
      <c r="J3" s="327"/>
      <c r="K3" s="325" t="s">
        <v>48</v>
      </c>
      <c r="L3" s="326"/>
      <c r="M3" s="335"/>
    </row>
    <row r="4" spans="1:13" x14ac:dyDescent="0.2">
      <c r="A4" s="330"/>
      <c r="B4" s="95" t="s">
        <v>8</v>
      </c>
      <c r="C4" s="96" t="s">
        <v>9</v>
      </c>
      <c r="D4" s="97" t="s">
        <v>10</v>
      </c>
      <c r="E4" s="95" t="s">
        <v>11</v>
      </c>
      <c r="F4" s="96" t="s">
        <v>12</v>
      </c>
      <c r="G4" s="97" t="s">
        <v>13</v>
      </c>
      <c r="H4" s="95" t="s">
        <v>14</v>
      </c>
      <c r="I4" s="96" t="s">
        <v>15</v>
      </c>
      <c r="J4" s="97" t="s">
        <v>16</v>
      </c>
      <c r="K4" s="95" t="s">
        <v>17</v>
      </c>
      <c r="L4" s="96" t="s">
        <v>18</v>
      </c>
      <c r="M4" s="96" t="s">
        <v>19</v>
      </c>
    </row>
    <row r="5" spans="1:13" x14ac:dyDescent="0.2">
      <c r="A5" s="336" t="s">
        <v>149</v>
      </c>
      <c r="B5" s="338">
        <f>D6</f>
        <v>39819.728359999994</v>
      </c>
      <c r="C5" s="339"/>
      <c r="D5" s="340"/>
      <c r="E5" s="338">
        <f>G6</f>
        <v>39534.52736</v>
      </c>
      <c r="F5" s="339"/>
      <c r="G5" s="340"/>
      <c r="H5" s="338">
        <f>J6</f>
        <v>38806.310359999996</v>
      </c>
      <c r="I5" s="339"/>
      <c r="J5" s="340"/>
      <c r="K5" s="341">
        <f>M6</f>
        <v>0</v>
      </c>
      <c r="L5" s="342"/>
      <c r="M5" s="342"/>
    </row>
    <row r="6" spans="1:13" x14ac:dyDescent="0.2">
      <c r="A6" s="337"/>
      <c r="B6" s="115">
        <f>SUM(B7:B20)</f>
        <v>39836.360359999999</v>
      </c>
      <c r="C6" s="116">
        <f t="shared" ref="C6:M6" si="0">SUM(C7:C20)</f>
        <v>39825.611359999988</v>
      </c>
      <c r="D6" s="117">
        <f t="shared" si="0"/>
        <v>39819.728359999994</v>
      </c>
      <c r="E6" s="115">
        <f t="shared" si="0"/>
        <v>39721.069359999994</v>
      </c>
      <c r="F6" s="116">
        <f t="shared" si="0"/>
        <v>39726.696359999994</v>
      </c>
      <c r="G6" s="117">
        <f t="shared" si="0"/>
        <v>39534.52736</v>
      </c>
      <c r="H6" s="115">
        <f t="shared" si="0"/>
        <v>39299.164359999995</v>
      </c>
      <c r="I6" s="116">
        <f t="shared" si="0"/>
        <v>38797.340359999995</v>
      </c>
      <c r="J6" s="117">
        <f t="shared" si="0"/>
        <v>38806.310359999996</v>
      </c>
      <c r="K6" s="247">
        <f t="shared" si="0"/>
        <v>0</v>
      </c>
      <c r="L6" s="248">
        <f t="shared" si="0"/>
        <v>0</v>
      </c>
      <c r="M6" s="248">
        <f t="shared" si="0"/>
        <v>0</v>
      </c>
    </row>
    <row r="7" spans="1:13" x14ac:dyDescent="0.2">
      <c r="A7" s="68" t="s">
        <v>118</v>
      </c>
      <c r="B7" s="63">
        <v>2082.771999999999</v>
      </c>
      <c r="C7" s="63">
        <v>2083.6319999999987</v>
      </c>
      <c r="D7" s="63">
        <v>2083.5779999999986</v>
      </c>
      <c r="E7" s="77">
        <v>2087.8239999999992</v>
      </c>
      <c r="F7" s="63">
        <v>2094.4249999999988</v>
      </c>
      <c r="G7" s="60">
        <v>2094.4239999999991</v>
      </c>
      <c r="H7" s="77">
        <v>2081.706999999999</v>
      </c>
      <c r="I7" s="63">
        <v>2081.7089999999989</v>
      </c>
      <c r="J7" s="60">
        <v>2081.5389999999989</v>
      </c>
      <c r="K7" s="251">
        <v>0</v>
      </c>
      <c r="L7" s="251">
        <v>0</v>
      </c>
      <c r="M7" s="251">
        <v>0</v>
      </c>
    </row>
    <row r="8" spans="1:13" x14ac:dyDescent="0.2">
      <c r="A8" s="68" t="s">
        <v>145</v>
      </c>
      <c r="B8" s="98">
        <v>2235.0180000000014</v>
      </c>
      <c r="C8" s="56">
        <v>2235.7790000000014</v>
      </c>
      <c r="D8" s="99">
        <v>2236.5350000000017</v>
      </c>
      <c r="E8" s="58">
        <v>2231.5710000000017</v>
      </c>
      <c r="F8" s="56">
        <v>2218.8800000000019</v>
      </c>
      <c r="G8" s="79">
        <v>2218.1240000000016</v>
      </c>
      <c r="H8" s="58">
        <v>2176.4970000000021</v>
      </c>
      <c r="I8" s="56">
        <v>2177.2540000000017</v>
      </c>
      <c r="J8" s="79">
        <v>2177.2540000000017</v>
      </c>
      <c r="K8" s="259">
        <v>0</v>
      </c>
      <c r="L8" s="254">
        <v>0</v>
      </c>
      <c r="M8" s="260">
        <v>0</v>
      </c>
    </row>
    <row r="9" spans="1:13" x14ac:dyDescent="0.2">
      <c r="A9" s="68" t="s">
        <v>146</v>
      </c>
      <c r="B9" s="93">
        <v>1925.1479999999983</v>
      </c>
      <c r="C9" s="76">
        <v>1925.4489999999985</v>
      </c>
      <c r="D9" s="64">
        <v>1926.3869999999986</v>
      </c>
      <c r="E9" s="59">
        <v>1925.4699999999987</v>
      </c>
      <c r="F9" s="76">
        <v>1926.7209999999986</v>
      </c>
      <c r="G9" s="78">
        <v>1908.7969999999987</v>
      </c>
      <c r="H9" s="59">
        <v>1885.5359999999989</v>
      </c>
      <c r="I9" s="76">
        <v>1885.5359999999989</v>
      </c>
      <c r="J9" s="78">
        <v>1885.8109999999988</v>
      </c>
      <c r="K9" s="261">
        <v>0</v>
      </c>
      <c r="L9" s="257">
        <v>0</v>
      </c>
      <c r="M9" s="262">
        <v>0</v>
      </c>
    </row>
    <row r="10" spans="1:13" x14ac:dyDescent="0.2">
      <c r="A10" s="68" t="s">
        <v>147</v>
      </c>
      <c r="B10" s="93">
        <v>2830.134</v>
      </c>
      <c r="C10" s="76">
        <v>2817.3339999999998</v>
      </c>
      <c r="D10" s="64">
        <v>2817.3339999999998</v>
      </c>
      <c r="E10" s="59">
        <v>2819.1639999999998</v>
      </c>
      <c r="F10" s="76">
        <v>2819.1649999999995</v>
      </c>
      <c r="G10" s="78">
        <v>2819.212</v>
      </c>
      <c r="H10" s="59">
        <v>2819.212</v>
      </c>
      <c r="I10" s="76">
        <v>2825.212</v>
      </c>
      <c r="J10" s="78">
        <v>2825.212</v>
      </c>
      <c r="K10" s="261">
        <v>0</v>
      </c>
      <c r="L10" s="257">
        <v>0</v>
      </c>
      <c r="M10" s="262">
        <v>0</v>
      </c>
    </row>
    <row r="11" spans="1:13" x14ac:dyDescent="0.2">
      <c r="A11" s="68" t="s">
        <v>119</v>
      </c>
      <c r="B11" s="93">
        <v>607.61500000000046</v>
      </c>
      <c r="C11" s="76">
        <v>607.61500000000046</v>
      </c>
      <c r="D11" s="64">
        <v>607.61500000000046</v>
      </c>
      <c r="E11" s="59">
        <v>603.37500000000045</v>
      </c>
      <c r="F11" s="76">
        <v>603.37500000000045</v>
      </c>
      <c r="G11" s="78">
        <v>603.37500000000045</v>
      </c>
      <c r="H11" s="59">
        <v>602.42800000000045</v>
      </c>
      <c r="I11" s="76">
        <v>602.42500000000041</v>
      </c>
      <c r="J11" s="78">
        <v>602.54100000000039</v>
      </c>
      <c r="K11" s="261">
        <v>0</v>
      </c>
      <c r="L11" s="257">
        <v>0</v>
      </c>
      <c r="M11" s="262">
        <v>0</v>
      </c>
    </row>
    <row r="12" spans="1:13" x14ac:dyDescent="0.2">
      <c r="A12" s="68" t="s">
        <v>136</v>
      </c>
      <c r="B12" s="93">
        <v>1068.6644999999999</v>
      </c>
      <c r="C12" s="76">
        <v>1068.6644999999999</v>
      </c>
      <c r="D12" s="64">
        <v>1068.9174999999998</v>
      </c>
      <c r="E12" s="59">
        <v>1068.9324999999997</v>
      </c>
      <c r="F12" s="76">
        <v>1068.7164999999998</v>
      </c>
      <c r="G12" s="78">
        <v>1068.7324999999996</v>
      </c>
      <c r="H12" s="59">
        <v>1071.9404999999997</v>
      </c>
      <c r="I12" s="76">
        <v>1071.9404999999997</v>
      </c>
      <c r="J12" s="78">
        <v>1071.9404999999997</v>
      </c>
      <c r="K12" s="261">
        <v>0</v>
      </c>
      <c r="L12" s="257">
        <v>0</v>
      </c>
      <c r="M12" s="262">
        <v>0</v>
      </c>
    </row>
    <row r="13" spans="1:13" x14ac:dyDescent="0.2">
      <c r="A13" s="68" t="s">
        <v>137</v>
      </c>
      <c r="B13" s="93">
        <v>486.75399999999991</v>
      </c>
      <c r="C13" s="76">
        <v>486.75399999999991</v>
      </c>
      <c r="D13" s="64">
        <v>486.75399999999991</v>
      </c>
      <c r="E13" s="59">
        <v>486.61199999999991</v>
      </c>
      <c r="F13" s="76">
        <v>486.61399999999986</v>
      </c>
      <c r="G13" s="78">
        <v>486.61399999999986</v>
      </c>
      <c r="H13" s="59">
        <v>472.01199999999989</v>
      </c>
      <c r="I13" s="76">
        <v>472.01199999999989</v>
      </c>
      <c r="J13" s="78">
        <v>472.01199999999989</v>
      </c>
      <c r="K13" s="261">
        <v>0</v>
      </c>
      <c r="L13" s="257">
        <v>0</v>
      </c>
      <c r="M13" s="262">
        <v>0</v>
      </c>
    </row>
    <row r="14" spans="1:13" x14ac:dyDescent="0.2">
      <c r="A14" s="68" t="s">
        <v>138</v>
      </c>
      <c r="B14" s="93">
        <v>6593.194999999997</v>
      </c>
      <c r="C14" s="76">
        <v>6593.194999999997</v>
      </c>
      <c r="D14" s="64">
        <v>6584.0949999999975</v>
      </c>
      <c r="E14" s="59">
        <v>6583.6749999999975</v>
      </c>
      <c r="F14" s="76">
        <v>6593.1649999999981</v>
      </c>
      <c r="G14" s="78">
        <v>6591.9539999999979</v>
      </c>
      <c r="H14" s="59">
        <v>6586.0699999999988</v>
      </c>
      <c r="I14" s="76">
        <v>6093.6499999999978</v>
      </c>
      <c r="J14" s="78">
        <v>6101.9069999999983</v>
      </c>
      <c r="K14" s="261">
        <v>0</v>
      </c>
      <c r="L14" s="257">
        <v>0</v>
      </c>
      <c r="M14" s="262">
        <v>0</v>
      </c>
    </row>
    <row r="15" spans="1:13" x14ac:dyDescent="0.2">
      <c r="A15" s="68" t="s">
        <v>139</v>
      </c>
      <c r="B15" s="93">
        <v>1289.4589999999998</v>
      </c>
      <c r="C15" s="76">
        <v>1289.4589999999998</v>
      </c>
      <c r="D15" s="64">
        <v>1289.8579999999997</v>
      </c>
      <c r="E15" s="59">
        <v>1292.2579999999998</v>
      </c>
      <c r="F15" s="76">
        <v>1292.2579999999998</v>
      </c>
      <c r="G15" s="78">
        <v>1292.2579999999998</v>
      </c>
      <c r="H15" s="59">
        <v>1293.6369999999997</v>
      </c>
      <c r="I15" s="76">
        <v>1293.6369999999997</v>
      </c>
      <c r="J15" s="78">
        <v>1293.8739999999998</v>
      </c>
      <c r="K15" s="261">
        <v>0</v>
      </c>
      <c r="L15" s="257">
        <v>0</v>
      </c>
      <c r="M15" s="262">
        <v>0</v>
      </c>
    </row>
    <row r="16" spans="1:13" x14ac:dyDescent="0.2">
      <c r="A16" s="68" t="s">
        <v>140</v>
      </c>
      <c r="B16" s="93">
        <v>3715.9059999999986</v>
      </c>
      <c r="C16" s="76">
        <v>3715.9489999999983</v>
      </c>
      <c r="D16" s="64">
        <v>3716.8759999999984</v>
      </c>
      <c r="E16" s="59">
        <v>3716.8749999999986</v>
      </c>
      <c r="F16" s="76">
        <v>3716.9609999999984</v>
      </c>
      <c r="G16" s="78">
        <v>3717.6629999999986</v>
      </c>
      <c r="H16" s="59">
        <v>3712.5749999999994</v>
      </c>
      <c r="I16" s="76">
        <v>3712.5749999999994</v>
      </c>
      <c r="J16" s="78">
        <v>3712.5749999999994</v>
      </c>
      <c r="K16" s="261">
        <v>0</v>
      </c>
      <c r="L16" s="257">
        <v>0</v>
      </c>
      <c r="M16" s="262">
        <v>0</v>
      </c>
    </row>
    <row r="17" spans="1:13" x14ac:dyDescent="0.2">
      <c r="A17" s="68" t="s">
        <v>141</v>
      </c>
      <c r="B17" s="93">
        <v>1144.4119999999996</v>
      </c>
      <c r="C17" s="76">
        <v>1144.4119999999996</v>
      </c>
      <c r="D17" s="64">
        <v>1144.4099999999996</v>
      </c>
      <c r="E17" s="59">
        <v>1144.3729999999996</v>
      </c>
      <c r="F17" s="76">
        <v>1144.3729999999996</v>
      </c>
      <c r="G17" s="78">
        <v>1144.3729999999996</v>
      </c>
      <c r="H17" s="59">
        <v>1111.7499999999995</v>
      </c>
      <c r="I17" s="76">
        <v>1111.7499999999995</v>
      </c>
      <c r="J17" s="78">
        <v>1111.7509999999995</v>
      </c>
      <c r="K17" s="261">
        <v>0</v>
      </c>
      <c r="L17" s="257">
        <v>0</v>
      </c>
      <c r="M17" s="262">
        <v>0</v>
      </c>
    </row>
    <row r="18" spans="1:13" x14ac:dyDescent="0.2">
      <c r="A18" s="68" t="s">
        <v>142</v>
      </c>
      <c r="B18" s="93">
        <v>4350.4920000000011</v>
      </c>
      <c r="C18" s="76">
        <v>4350.5730000000012</v>
      </c>
      <c r="D18" s="64">
        <v>4350.5730000000012</v>
      </c>
      <c r="E18" s="59">
        <v>4351.3250000000016</v>
      </c>
      <c r="F18" s="76">
        <v>4352.4270000000015</v>
      </c>
      <c r="G18" s="78">
        <v>4352.5560000000005</v>
      </c>
      <c r="H18" s="59">
        <v>4332.6089999999995</v>
      </c>
      <c r="I18" s="76">
        <v>4316.4529999999995</v>
      </c>
      <c r="J18" s="78">
        <v>4316.6969999999992</v>
      </c>
      <c r="K18" s="261">
        <v>0</v>
      </c>
      <c r="L18" s="257">
        <v>0</v>
      </c>
      <c r="M18" s="262">
        <v>0</v>
      </c>
    </row>
    <row r="19" spans="1:13" x14ac:dyDescent="0.2">
      <c r="A19" s="68" t="s">
        <v>143</v>
      </c>
      <c r="B19" s="93">
        <v>10173.79486</v>
      </c>
      <c r="C19" s="76">
        <v>10173.79486</v>
      </c>
      <c r="D19" s="64">
        <v>10173.79486</v>
      </c>
      <c r="E19" s="59">
        <v>10080.394859999999</v>
      </c>
      <c r="F19" s="76">
        <v>10080.394859999999</v>
      </c>
      <c r="G19" s="78">
        <v>9916.0748599999988</v>
      </c>
      <c r="H19" s="59">
        <v>9859.3318600000002</v>
      </c>
      <c r="I19" s="76">
        <v>9859.3278599999994</v>
      </c>
      <c r="J19" s="78">
        <v>9859.3318600000002</v>
      </c>
      <c r="K19" s="261">
        <v>0</v>
      </c>
      <c r="L19" s="257">
        <v>0</v>
      </c>
      <c r="M19" s="262">
        <v>0</v>
      </c>
    </row>
    <row r="20" spans="1:13" x14ac:dyDescent="0.2">
      <c r="A20" s="68" t="s">
        <v>144</v>
      </c>
      <c r="B20" s="63">
        <v>1332.9959999999996</v>
      </c>
      <c r="C20" s="63">
        <v>1333.0009999999997</v>
      </c>
      <c r="D20" s="63">
        <v>1333.0009999999997</v>
      </c>
      <c r="E20" s="77">
        <v>1329.2199999999998</v>
      </c>
      <c r="F20" s="63">
        <v>1329.2209999999995</v>
      </c>
      <c r="G20" s="60">
        <v>1320.3699999999997</v>
      </c>
      <c r="H20" s="77">
        <v>1293.8589999999997</v>
      </c>
      <c r="I20" s="63">
        <v>1293.8589999999997</v>
      </c>
      <c r="J20" s="60">
        <v>1293.8649999999998</v>
      </c>
      <c r="K20" s="251">
        <v>0</v>
      </c>
      <c r="L20" s="251">
        <v>0</v>
      </c>
      <c r="M20" s="251">
        <v>0</v>
      </c>
    </row>
    <row r="21" spans="1:13" x14ac:dyDescent="0.2">
      <c r="A21" s="42"/>
      <c r="B21" s="42"/>
      <c r="C21" s="42"/>
      <c r="D21" s="42"/>
      <c r="E21" s="42"/>
      <c r="F21" s="42"/>
      <c r="G21" s="42"/>
      <c r="H21" s="42"/>
      <c r="I21" s="42"/>
      <c r="J21" s="42"/>
      <c r="K21" s="42"/>
      <c r="L21" s="42"/>
      <c r="M21" s="3" t="s">
        <v>65</v>
      </c>
    </row>
    <row r="22" spans="1:13" x14ac:dyDescent="0.2">
      <c r="A22" s="42"/>
      <c r="B22" s="42"/>
      <c r="C22" s="42"/>
      <c r="D22" s="42"/>
      <c r="E22" s="42"/>
      <c r="F22" s="42"/>
      <c r="G22" s="42"/>
      <c r="H22" s="42"/>
    </row>
    <row r="23" spans="1:13" x14ac:dyDescent="0.2">
      <c r="A23" s="7" t="s">
        <v>78</v>
      </c>
      <c r="B23" s="7">
        <v>2081.5389999999989</v>
      </c>
      <c r="C23" s="42"/>
      <c r="D23" s="42"/>
      <c r="E23" s="42"/>
      <c r="F23" s="42"/>
      <c r="G23" s="42"/>
      <c r="H23" s="42"/>
    </row>
    <row r="24" spans="1:13" x14ac:dyDescent="0.2">
      <c r="A24" s="7" t="s">
        <v>69</v>
      </c>
      <c r="B24" s="7">
        <v>2177.2540000000017</v>
      </c>
      <c r="C24" s="42"/>
      <c r="D24" s="42"/>
      <c r="E24" s="42"/>
      <c r="F24" s="42"/>
      <c r="G24" s="42"/>
      <c r="H24" s="42"/>
    </row>
    <row r="25" spans="1:13" x14ac:dyDescent="0.2">
      <c r="A25" s="7" t="s">
        <v>70</v>
      </c>
      <c r="B25" s="7">
        <v>1885.8109999999988</v>
      </c>
      <c r="C25" s="42"/>
      <c r="D25" s="42"/>
      <c r="E25" s="42"/>
      <c r="F25" s="42"/>
      <c r="G25" s="42"/>
      <c r="H25" s="42"/>
    </row>
    <row r="26" spans="1:13" x14ac:dyDescent="0.2">
      <c r="A26" s="7" t="s">
        <v>71</v>
      </c>
      <c r="B26" s="7">
        <v>2825.212</v>
      </c>
      <c r="C26" s="42"/>
      <c r="D26" s="42"/>
      <c r="E26" s="42"/>
      <c r="F26" s="42"/>
      <c r="G26" s="42"/>
      <c r="H26" s="42"/>
    </row>
    <row r="27" spans="1:13" x14ac:dyDescent="0.2">
      <c r="A27" s="7" t="s">
        <v>81</v>
      </c>
      <c r="B27" s="7">
        <v>602.54100000000039</v>
      </c>
      <c r="C27" s="42"/>
      <c r="D27" s="42"/>
      <c r="E27" s="42"/>
      <c r="F27" s="42"/>
      <c r="G27" s="42"/>
      <c r="H27" s="42"/>
    </row>
    <row r="28" spans="1:13" x14ac:dyDescent="0.2">
      <c r="A28" s="7" t="s">
        <v>72</v>
      </c>
      <c r="B28" s="7">
        <v>1071.9404999999997</v>
      </c>
      <c r="C28" s="42"/>
      <c r="D28" s="42"/>
      <c r="E28" s="42"/>
      <c r="F28" s="42"/>
      <c r="G28" s="42"/>
      <c r="H28" s="42"/>
    </row>
    <row r="29" spans="1:13" x14ac:dyDescent="0.2">
      <c r="A29" s="7" t="s">
        <v>73</v>
      </c>
      <c r="B29" s="7">
        <v>472.01199999999989</v>
      </c>
      <c r="C29" s="42"/>
      <c r="D29" s="42"/>
      <c r="E29" s="42"/>
      <c r="F29" s="42"/>
      <c r="G29" s="42"/>
      <c r="H29" s="42"/>
    </row>
    <row r="30" spans="1:13" x14ac:dyDescent="0.2">
      <c r="A30" s="7" t="s">
        <v>74</v>
      </c>
      <c r="B30" s="7">
        <v>6101.9069999999983</v>
      </c>
      <c r="C30" s="42"/>
      <c r="D30" s="42"/>
      <c r="E30" s="42"/>
      <c r="F30" s="42"/>
      <c r="G30" s="42"/>
      <c r="H30" s="42"/>
    </row>
    <row r="31" spans="1:13" x14ac:dyDescent="0.2">
      <c r="A31" s="7" t="s">
        <v>75</v>
      </c>
      <c r="B31" s="7">
        <v>1293.8739999999998</v>
      </c>
      <c r="C31" s="42"/>
      <c r="D31" s="42"/>
      <c r="E31" s="42"/>
      <c r="F31" s="42"/>
      <c r="G31" s="42"/>
      <c r="H31" s="42"/>
    </row>
    <row r="32" spans="1:13" x14ac:dyDescent="0.2">
      <c r="A32" s="7" t="s">
        <v>76</v>
      </c>
      <c r="B32" s="7">
        <v>3712.5749999999994</v>
      </c>
      <c r="C32" s="42"/>
      <c r="D32" s="42"/>
      <c r="E32" s="42"/>
      <c r="F32" s="42"/>
      <c r="G32" s="42"/>
      <c r="H32" s="42"/>
    </row>
    <row r="33" spans="1:8" x14ac:dyDescent="0.2">
      <c r="A33" s="7" t="s">
        <v>77</v>
      </c>
      <c r="B33" s="7">
        <v>1111.7509999999995</v>
      </c>
      <c r="C33" s="42"/>
      <c r="D33" s="42"/>
      <c r="E33" s="42"/>
      <c r="F33" s="42"/>
      <c r="G33" s="42"/>
      <c r="H33" s="42"/>
    </row>
    <row r="34" spans="1:8" x14ac:dyDescent="0.2">
      <c r="A34" s="7" t="s">
        <v>79</v>
      </c>
      <c r="B34" s="7">
        <v>4316.6969999999992</v>
      </c>
      <c r="C34" s="42"/>
      <c r="D34" s="42"/>
      <c r="E34" s="42"/>
      <c r="F34" s="42"/>
      <c r="G34" s="42"/>
      <c r="H34" s="42"/>
    </row>
    <row r="35" spans="1:8" x14ac:dyDescent="0.2">
      <c r="A35" s="7" t="s">
        <v>80</v>
      </c>
      <c r="B35" s="7">
        <v>9859.3318600000002</v>
      </c>
      <c r="C35" s="42"/>
      <c r="D35" s="42"/>
      <c r="E35" s="42"/>
      <c r="F35" s="42"/>
      <c r="G35" s="42"/>
      <c r="H35" s="42"/>
    </row>
    <row r="36" spans="1:8" x14ac:dyDescent="0.2">
      <c r="A36" s="7" t="s">
        <v>82</v>
      </c>
      <c r="B36" s="7">
        <v>1293.8649999999998</v>
      </c>
      <c r="C36" s="42"/>
      <c r="D36" s="42"/>
      <c r="E36" s="42"/>
      <c r="F36" s="42"/>
      <c r="G36" s="42"/>
      <c r="H36" s="42"/>
    </row>
    <row r="37" spans="1:8" x14ac:dyDescent="0.2">
      <c r="A37" s="42"/>
      <c r="B37" s="42"/>
      <c r="C37" s="42"/>
      <c r="D37" s="42"/>
      <c r="E37" s="42"/>
      <c r="F37" s="42"/>
      <c r="G37" s="42"/>
      <c r="H37" s="42"/>
    </row>
    <row r="38" spans="1:8" x14ac:dyDescent="0.2">
      <c r="A38" s="42"/>
      <c r="B38" s="42"/>
      <c r="C38" s="42"/>
      <c r="D38" s="42"/>
      <c r="E38" s="42"/>
      <c r="F38" s="42"/>
      <c r="G38" s="42"/>
      <c r="H38" s="42"/>
    </row>
    <row r="39" spans="1:8" x14ac:dyDescent="0.2">
      <c r="A39" s="42"/>
      <c r="B39" s="42"/>
      <c r="C39" s="42"/>
      <c r="D39" s="42"/>
      <c r="E39" s="42"/>
      <c r="F39" s="42"/>
      <c r="G39" s="42"/>
      <c r="H39" s="42"/>
    </row>
    <row r="40" spans="1:8" x14ac:dyDescent="0.2">
      <c r="A40" s="42"/>
      <c r="B40" s="42"/>
      <c r="C40" s="42"/>
      <c r="D40" s="42"/>
      <c r="E40" s="42"/>
      <c r="F40" s="42"/>
      <c r="G40" s="42"/>
      <c r="H40" s="42"/>
    </row>
    <row r="41" spans="1:8" x14ac:dyDescent="0.2">
      <c r="A41" s="42"/>
      <c r="B41" s="42"/>
      <c r="C41" s="42"/>
      <c r="D41" s="42"/>
      <c r="E41" s="42"/>
      <c r="F41" s="42"/>
      <c r="G41" s="42"/>
      <c r="H41" s="42"/>
    </row>
    <row r="42" spans="1:8" x14ac:dyDescent="0.2">
      <c r="A42" s="42"/>
      <c r="B42" s="42"/>
      <c r="C42" s="42"/>
      <c r="D42" s="42"/>
      <c r="E42" s="42"/>
      <c r="F42" s="42"/>
      <c r="G42" s="42"/>
      <c r="H42" s="42"/>
    </row>
    <row r="43" spans="1:8" x14ac:dyDescent="0.2">
      <c r="A43" s="42"/>
      <c r="B43" s="42"/>
      <c r="C43" s="42"/>
      <c r="D43" s="42"/>
      <c r="E43" s="42"/>
      <c r="F43" s="42"/>
      <c r="G43" s="42"/>
      <c r="H43" s="42"/>
    </row>
    <row r="44" spans="1:8" x14ac:dyDescent="0.2">
      <c r="A44" s="42"/>
      <c r="B44" s="42"/>
      <c r="C44" s="42"/>
      <c r="D44" s="42"/>
      <c r="E44" s="42"/>
      <c r="F44" s="42"/>
      <c r="G44" s="42"/>
      <c r="H44" s="42"/>
    </row>
    <row r="45" spans="1:8" x14ac:dyDescent="0.2">
      <c r="A45" s="42"/>
      <c r="B45" s="42"/>
      <c r="C45" s="42"/>
      <c r="D45" s="42"/>
      <c r="E45" s="42"/>
      <c r="F45" s="42"/>
      <c r="G45" s="42"/>
      <c r="H45" s="42"/>
    </row>
    <row r="46" spans="1:8" x14ac:dyDescent="0.2">
      <c r="A46" s="42"/>
      <c r="B46" s="42"/>
      <c r="C46" s="42"/>
      <c r="D46" s="42"/>
      <c r="E46" s="42"/>
      <c r="F46" s="42"/>
      <c r="G46" s="42"/>
      <c r="H46" s="42"/>
    </row>
  </sheetData>
  <sortState ref="A7:M20">
    <sortCondition ref="A7"/>
  </sortState>
  <mergeCells count="10">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3"/>
  <dimension ref="A1:Q30"/>
  <sheetViews>
    <sheetView showGridLines="0" zoomScaleNormal="100" workbookViewId="0">
      <selection activeCell="P10" sqref="P10"/>
    </sheetView>
  </sheetViews>
  <sheetFormatPr defaultRowHeight="12" x14ac:dyDescent="0.2"/>
  <cols>
    <col min="1" max="1" width="31.5703125" style="5" customWidth="1"/>
    <col min="2" max="13" width="8.5703125" style="5" customWidth="1"/>
    <col min="14" max="14" width="9.7109375" style="5" customWidth="1"/>
    <col min="15" max="16384" width="9.140625" style="5"/>
  </cols>
  <sheetData>
    <row r="1" spans="1:17" s="42" customFormat="1" ht="18.75" x14ac:dyDescent="0.3">
      <c r="A1" s="89" t="s">
        <v>198</v>
      </c>
      <c r="N1" s="57" t="str">
        <f>'3'!N1</f>
        <v>III. čtvrtletí 2021</v>
      </c>
    </row>
    <row r="2" spans="1:17" ht="15.75" x14ac:dyDescent="0.25">
      <c r="A2" s="72" t="s">
        <v>112</v>
      </c>
      <c r="B2" s="42"/>
      <c r="C2" s="42"/>
      <c r="D2" s="42"/>
      <c r="E2" s="42"/>
      <c r="F2" s="42"/>
      <c r="G2" s="42"/>
      <c r="H2" s="42"/>
      <c r="I2" s="42"/>
      <c r="J2" s="42"/>
      <c r="K2" s="42"/>
      <c r="L2" s="42"/>
      <c r="M2" s="42"/>
      <c r="N2" s="42"/>
    </row>
    <row r="3" spans="1:17" ht="6" customHeight="1" x14ac:dyDescent="0.2">
      <c r="A3" s="42"/>
      <c r="B3" s="42"/>
      <c r="C3" s="42"/>
      <c r="D3" s="42"/>
      <c r="E3" s="42"/>
      <c r="F3" s="42"/>
      <c r="G3" s="42"/>
      <c r="H3" s="42"/>
      <c r="I3" s="42"/>
      <c r="J3" s="42"/>
      <c r="K3" s="42"/>
      <c r="L3" s="42"/>
      <c r="M3" s="42"/>
      <c r="N3" s="42"/>
    </row>
    <row r="4" spans="1:17" x14ac:dyDescent="0.2">
      <c r="A4" s="314"/>
      <c r="B4" s="325" t="s">
        <v>45</v>
      </c>
      <c r="C4" s="326"/>
      <c r="D4" s="327"/>
      <c r="E4" s="325" t="s">
        <v>46</v>
      </c>
      <c r="F4" s="326"/>
      <c r="G4" s="327"/>
      <c r="H4" s="325" t="s">
        <v>47</v>
      </c>
      <c r="I4" s="326"/>
      <c r="J4" s="327"/>
      <c r="K4" s="325" t="s">
        <v>48</v>
      </c>
      <c r="L4" s="326"/>
      <c r="M4" s="327"/>
      <c r="N4" s="312" t="s">
        <v>7</v>
      </c>
    </row>
    <row r="5" spans="1:17" x14ac:dyDescent="0.2">
      <c r="A5" s="330"/>
      <c r="B5" s="95" t="s">
        <v>8</v>
      </c>
      <c r="C5" s="96" t="s">
        <v>9</v>
      </c>
      <c r="D5" s="97" t="s">
        <v>10</v>
      </c>
      <c r="E5" s="95" t="s">
        <v>11</v>
      </c>
      <c r="F5" s="96" t="s">
        <v>12</v>
      </c>
      <c r="G5" s="97" t="s">
        <v>13</v>
      </c>
      <c r="H5" s="95" t="s">
        <v>14</v>
      </c>
      <c r="I5" s="96" t="s">
        <v>15</v>
      </c>
      <c r="J5" s="97" t="s">
        <v>16</v>
      </c>
      <c r="K5" s="95" t="s">
        <v>17</v>
      </c>
      <c r="L5" s="96" t="s">
        <v>18</v>
      </c>
      <c r="M5" s="97" t="s">
        <v>19</v>
      </c>
      <c r="N5" s="312"/>
    </row>
    <row r="6" spans="1:17" ht="12" customHeight="1" x14ac:dyDescent="0.2">
      <c r="A6" s="331" t="s">
        <v>148</v>
      </c>
      <c r="B6" s="319">
        <f>SUM(B7:D7)</f>
        <v>33029.330643999994</v>
      </c>
      <c r="C6" s="320"/>
      <c r="D6" s="321"/>
      <c r="E6" s="319">
        <f>SUM(E7:G7)</f>
        <v>15604.778510999997</v>
      </c>
      <c r="F6" s="320"/>
      <c r="G6" s="321"/>
      <c r="H6" s="319">
        <f>SUM(H7:J7)</f>
        <v>8189.4761200000003</v>
      </c>
      <c r="I6" s="320"/>
      <c r="J6" s="321"/>
      <c r="K6" s="322">
        <f>SUM(K7:M7)</f>
        <v>0</v>
      </c>
      <c r="L6" s="323"/>
      <c r="M6" s="324"/>
      <c r="N6" s="328">
        <f>SUM(B7:M7)</f>
        <v>56823.58527499999</v>
      </c>
    </row>
    <row r="7" spans="1:17" x14ac:dyDescent="0.2">
      <c r="A7" s="332"/>
      <c r="B7" s="115">
        <f t="shared" ref="B7:M7" si="0">SUM(B8:B15)</f>
        <v>11952.792718999994</v>
      </c>
      <c r="C7" s="116">
        <f t="shared" si="0"/>
        <v>11074.412166</v>
      </c>
      <c r="D7" s="117">
        <f t="shared" si="0"/>
        <v>10002.125759</v>
      </c>
      <c r="E7" s="115">
        <f t="shared" si="0"/>
        <v>7716.5345579999994</v>
      </c>
      <c r="F7" s="116">
        <f t="shared" si="0"/>
        <v>5199.2936829999971</v>
      </c>
      <c r="G7" s="117">
        <f t="shared" si="0"/>
        <v>2688.9502700000007</v>
      </c>
      <c r="H7" s="115">
        <f t="shared" si="0"/>
        <v>2316.8562970000003</v>
      </c>
      <c r="I7" s="116">
        <f t="shared" si="0"/>
        <v>2498.8108879999995</v>
      </c>
      <c r="J7" s="117">
        <f t="shared" si="0"/>
        <v>3373.808935</v>
      </c>
      <c r="K7" s="247">
        <f t="shared" si="0"/>
        <v>0</v>
      </c>
      <c r="L7" s="248">
        <f t="shared" si="0"/>
        <v>0</v>
      </c>
      <c r="M7" s="249">
        <f t="shared" si="0"/>
        <v>0</v>
      </c>
      <c r="N7" s="329"/>
    </row>
    <row r="8" spans="1:17" x14ac:dyDescent="0.2">
      <c r="A8" s="68" t="s">
        <v>26</v>
      </c>
      <c r="B8" s="100">
        <v>2667.2565140000006</v>
      </c>
      <c r="C8" s="101">
        <v>2538.2548389999997</v>
      </c>
      <c r="D8" s="102">
        <v>2447.0571690000002</v>
      </c>
      <c r="E8" s="100">
        <v>1937.1461009999998</v>
      </c>
      <c r="F8" s="101">
        <v>1536.6348610000002</v>
      </c>
      <c r="G8" s="102">
        <v>1118.2890239999999</v>
      </c>
      <c r="H8" s="100">
        <v>1002.5555099999999</v>
      </c>
      <c r="I8" s="101">
        <v>1139.3810050000002</v>
      </c>
      <c r="J8" s="102">
        <v>1285.9423229999998</v>
      </c>
      <c r="K8" s="263">
        <v>0</v>
      </c>
      <c r="L8" s="264">
        <v>0</v>
      </c>
      <c r="M8" s="265">
        <v>0</v>
      </c>
      <c r="N8" s="114">
        <f t="shared" ref="N8:N13" si="1">SUM(B8:M8)</f>
        <v>15672.517346000001</v>
      </c>
      <c r="P8" s="288"/>
      <c r="Q8" s="36"/>
    </row>
    <row r="9" spans="1:17" x14ac:dyDescent="0.2">
      <c r="A9" s="68" t="s">
        <v>0</v>
      </c>
      <c r="B9" s="59">
        <v>315.83194400000002</v>
      </c>
      <c r="C9" s="76">
        <v>295.22351499999996</v>
      </c>
      <c r="D9" s="78">
        <v>272.42010199999999</v>
      </c>
      <c r="E9" s="59">
        <v>208.77665199999998</v>
      </c>
      <c r="F9" s="76">
        <v>127.25225499999999</v>
      </c>
      <c r="G9" s="78">
        <v>74.745784</v>
      </c>
      <c r="H9" s="59">
        <v>75.107832000000002</v>
      </c>
      <c r="I9" s="76">
        <v>72.911873999999983</v>
      </c>
      <c r="J9" s="78">
        <v>117.48173199999999</v>
      </c>
      <c r="K9" s="256">
        <v>0</v>
      </c>
      <c r="L9" s="257">
        <v>0</v>
      </c>
      <c r="M9" s="258">
        <v>0</v>
      </c>
      <c r="N9" s="114">
        <f t="shared" si="1"/>
        <v>1559.7516899999998</v>
      </c>
      <c r="P9" s="288"/>
      <c r="Q9" s="36"/>
    </row>
    <row r="10" spans="1:17" x14ac:dyDescent="0.2">
      <c r="A10" s="68" t="s">
        <v>1</v>
      </c>
      <c r="B10" s="59">
        <v>126.91536499999999</v>
      </c>
      <c r="C10" s="76">
        <v>118.32828099999999</v>
      </c>
      <c r="D10" s="78">
        <v>100.86149700000001</v>
      </c>
      <c r="E10" s="59">
        <v>73.739433000000005</v>
      </c>
      <c r="F10" s="76">
        <v>33.148607000000005</v>
      </c>
      <c r="G10" s="78">
        <v>8.4777529999999999</v>
      </c>
      <c r="H10" s="59">
        <v>5.410391999999999</v>
      </c>
      <c r="I10" s="76">
        <v>5.8996340000000007</v>
      </c>
      <c r="J10" s="78">
        <v>12.403040999999996</v>
      </c>
      <c r="K10" s="256">
        <v>0</v>
      </c>
      <c r="L10" s="257">
        <v>0</v>
      </c>
      <c r="M10" s="258">
        <v>0</v>
      </c>
      <c r="N10" s="114">
        <f t="shared" si="1"/>
        <v>485.18400300000002</v>
      </c>
      <c r="P10" s="288"/>
      <c r="Q10" s="36"/>
    </row>
    <row r="11" spans="1:17" x14ac:dyDescent="0.2">
      <c r="A11" s="68" t="s">
        <v>2</v>
      </c>
      <c r="B11" s="59">
        <v>35.292500000000004</v>
      </c>
      <c r="C11" s="76">
        <v>33.770898999999993</v>
      </c>
      <c r="D11" s="78">
        <v>30.382976999999997</v>
      </c>
      <c r="E11" s="59">
        <v>22.543964999999996</v>
      </c>
      <c r="F11" s="76">
        <v>10.963841999999996</v>
      </c>
      <c r="G11" s="78">
        <v>3.1973619999999996</v>
      </c>
      <c r="H11" s="59">
        <v>3.8196099999999999</v>
      </c>
      <c r="I11" s="76">
        <v>4.4295249999999999</v>
      </c>
      <c r="J11" s="78">
        <v>10.231187000000002</v>
      </c>
      <c r="K11" s="256">
        <v>0</v>
      </c>
      <c r="L11" s="257">
        <v>0</v>
      </c>
      <c r="M11" s="258">
        <v>0</v>
      </c>
      <c r="N11" s="114">
        <f t="shared" si="1"/>
        <v>154.63186700000003</v>
      </c>
      <c r="P11" s="288"/>
      <c r="Q11" s="36"/>
    </row>
    <row r="12" spans="1:17" x14ac:dyDescent="0.2">
      <c r="A12" s="68" t="s">
        <v>6</v>
      </c>
      <c r="B12" s="59">
        <v>52.323121</v>
      </c>
      <c r="C12" s="76">
        <v>51.859028999999992</v>
      </c>
      <c r="D12" s="78">
        <v>53.099517000000006</v>
      </c>
      <c r="E12" s="59">
        <v>43.515828999999997</v>
      </c>
      <c r="F12" s="76">
        <v>30.640543000000005</v>
      </c>
      <c r="G12" s="78">
        <v>15.357035</v>
      </c>
      <c r="H12" s="59">
        <v>14.782173000000002</v>
      </c>
      <c r="I12" s="76">
        <v>14.208627</v>
      </c>
      <c r="J12" s="78">
        <v>21.925618000000004</v>
      </c>
      <c r="K12" s="256">
        <v>0</v>
      </c>
      <c r="L12" s="257">
        <v>0</v>
      </c>
      <c r="M12" s="258">
        <v>0</v>
      </c>
      <c r="N12" s="114">
        <f t="shared" si="1"/>
        <v>297.71149199999996</v>
      </c>
      <c r="P12" s="288"/>
      <c r="Q12" s="36"/>
    </row>
    <row r="13" spans="1:17" x14ac:dyDescent="0.2">
      <c r="A13" s="68" t="s">
        <v>25</v>
      </c>
      <c r="B13" s="59">
        <v>5288.606516999992</v>
      </c>
      <c r="C13" s="76">
        <v>4815.2966509999997</v>
      </c>
      <c r="D13" s="78">
        <v>4246.0589340000024</v>
      </c>
      <c r="E13" s="59">
        <v>3502.2870239999993</v>
      </c>
      <c r="F13" s="76">
        <v>2292.4333459999971</v>
      </c>
      <c r="G13" s="78">
        <v>995.11174500000072</v>
      </c>
      <c r="H13" s="59">
        <v>821.77307300000041</v>
      </c>
      <c r="I13" s="76">
        <v>849.1806849999997</v>
      </c>
      <c r="J13" s="78">
        <v>1324.0616740000003</v>
      </c>
      <c r="K13" s="256">
        <v>0</v>
      </c>
      <c r="L13" s="257">
        <v>0</v>
      </c>
      <c r="M13" s="258">
        <v>0</v>
      </c>
      <c r="N13" s="114">
        <f t="shared" si="1"/>
        <v>24134.809648999995</v>
      </c>
      <c r="P13" s="288"/>
      <c r="Q13" s="36"/>
    </row>
    <row r="14" spans="1:17" x14ac:dyDescent="0.2">
      <c r="A14" s="68" t="s">
        <v>5</v>
      </c>
      <c r="B14" s="59">
        <v>3188.0236960000007</v>
      </c>
      <c r="C14" s="76">
        <v>2969.0124499999997</v>
      </c>
      <c r="D14" s="78">
        <v>2633.5822769999977</v>
      </c>
      <c r="E14" s="59">
        <v>1767.3556849999995</v>
      </c>
      <c r="F14" s="76">
        <v>1075.4030029999994</v>
      </c>
      <c r="G14" s="78">
        <v>440.14408699999996</v>
      </c>
      <c r="H14" s="59">
        <v>364.80802300000011</v>
      </c>
      <c r="I14" s="76">
        <v>380.37032499999998</v>
      </c>
      <c r="J14" s="78">
        <v>550.29859699999997</v>
      </c>
      <c r="K14" s="256">
        <v>0</v>
      </c>
      <c r="L14" s="257">
        <v>0</v>
      </c>
      <c r="M14" s="258">
        <v>0</v>
      </c>
      <c r="N14" s="114">
        <f>SUM(B14:M14)</f>
        <v>13368.998142999997</v>
      </c>
      <c r="P14" s="288"/>
      <c r="Q14" s="36"/>
    </row>
    <row r="15" spans="1:17" x14ac:dyDescent="0.2">
      <c r="A15" s="68" t="s">
        <v>3</v>
      </c>
      <c r="B15" s="77">
        <v>278.54306199999996</v>
      </c>
      <c r="C15" s="63">
        <v>252.66650199999995</v>
      </c>
      <c r="D15" s="60">
        <v>218.66328600000006</v>
      </c>
      <c r="E15" s="77">
        <v>161.16986900000003</v>
      </c>
      <c r="F15" s="63">
        <v>92.817226000000005</v>
      </c>
      <c r="G15" s="60">
        <v>33.627479999999998</v>
      </c>
      <c r="H15" s="77">
        <v>28.599684</v>
      </c>
      <c r="I15" s="63">
        <v>32.429212999999997</v>
      </c>
      <c r="J15" s="60">
        <v>51.464763000000005</v>
      </c>
      <c r="K15" s="250">
        <v>0</v>
      </c>
      <c r="L15" s="251">
        <v>0</v>
      </c>
      <c r="M15" s="252">
        <v>0</v>
      </c>
      <c r="N15" s="114">
        <f>SUM(B15:M15)</f>
        <v>1149.9810849999999</v>
      </c>
      <c r="P15" s="12"/>
      <c r="Q15" s="36"/>
    </row>
    <row r="16" spans="1:17" x14ac:dyDescent="0.2">
      <c r="A16" s="35" t="s">
        <v>157</v>
      </c>
      <c r="B16" s="42"/>
      <c r="C16" s="42"/>
      <c r="D16" s="42"/>
      <c r="E16" s="42"/>
      <c r="F16" s="42"/>
      <c r="G16" s="42"/>
      <c r="H16" s="42"/>
      <c r="I16" s="42"/>
      <c r="J16" s="42"/>
      <c r="K16" s="42"/>
      <c r="L16" s="42"/>
      <c r="M16" s="42"/>
      <c r="N16" s="3" t="s">
        <v>65</v>
      </c>
    </row>
    <row r="17" spans="2:2" x14ac:dyDescent="0.2">
      <c r="B17" s="6"/>
    </row>
    <row r="18" spans="2:2" x14ac:dyDescent="0.2">
      <c r="B18" s="6"/>
    </row>
    <row r="19" spans="2:2" x14ac:dyDescent="0.2">
      <c r="B19" s="6"/>
    </row>
    <row r="20" spans="2:2" x14ac:dyDescent="0.2">
      <c r="B20" s="6"/>
    </row>
    <row r="21" spans="2:2" x14ac:dyDescent="0.2">
      <c r="B21" s="6"/>
    </row>
    <row r="22" spans="2:2" x14ac:dyDescent="0.2">
      <c r="B22" s="6"/>
    </row>
    <row r="23" spans="2:2" x14ac:dyDescent="0.2">
      <c r="B23" s="6"/>
    </row>
    <row r="24" spans="2:2" x14ac:dyDescent="0.2">
      <c r="B24" s="6"/>
    </row>
    <row r="25" spans="2:2" x14ac:dyDescent="0.2">
      <c r="B25" s="6"/>
    </row>
    <row r="26" spans="2:2" x14ac:dyDescent="0.2">
      <c r="B26" s="6"/>
    </row>
    <row r="27" spans="2:2" x14ac:dyDescent="0.2">
      <c r="B27" s="6"/>
    </row>
    <row r="28" spans="2:2" x14ac:dyDescent="0.2">
      <c r="B28" s="6"/>
    </row>
    <row r="29" spans="2:2" x14ac:dyDescent="0.2">
      <c r="B29" s="6"/>
    </row>
    <row r="30" spans="2:2" x14ac:dyDescent="0.2">
      <c r="B30" s="6"/>
    </row>
  </sheetData>
  <mergeCells count="12">
    <mergeCell ref="N6:N7"/>
    <mergeCell ref="A4:A5"/>
    <mergeCell ref="B4:D4"/>
    <mergeCell ref="E4:G4"/>
    <mergeCell ref="H4:J4"/>
    <mergeCell ref="K4:M4"/>
    <mergeCell ref="N4:N5"/>
    <mergeCell ref="A6:A7"/>
    <mergeCell ref="B6:D6"/>
    <mergeCell ref="E6:G6"/>
    <mergeCell ref="H6:J6"/>
    <mergeCell ref="K6:M6"/>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21"/>
  <dimension ref="A1:J19"/>
  <sheetViews>
    <sheetView showGridLines="0" workbookViewId="0">
      <selection activeCell="M23" sqref="M23"/>
    </sheetView>
  </sheetViews>
  <sheetFormatPr defaultRowHeight="12" x14ac:dyDescent="0.2"/>
  <cols>
    <col min="1" max="1" width="28.28515625" style="5" customWidth="1"/>
    <col min="2" max="7" width="12" style="5" customWidth="1"/>
    <col min="8" max="8" width="16.5703125" style="5" customWidth="1"/>
    <col min="9" max="9" width="12" style="5" customWidth="1"/>
    <col min="10" max="10" width="15.28515625" style="5" customWidth="1"/>
    <col min="11" max="11" width="9.140625" style="5" bestFit="1" customWidth="1"/>
    <col min="12" max="13" width="9.140625" style="5" customWidth="1"/>
    <col min="14" max="14" width="10.5703125" style="5" customWidth="1"/>
    <col min="15" max="15" width="12.7109375" style="5" customWidth="1"/>
    <col min="16" max="16384" width="9.140625" style="5"/>
  </cols>
  <sheetData>
    <row r="1" spans="1:10" ht="15.75" x14ac:dyDescent="0.25">
      <c r="A1" s="72" t="s">
        <v>113</v>
      </c>
      <c r="B1" s="39"/>
      <c r="C1" s="29"/>
      <c r="D1" s="29"/>
      <c r="E1" s="29"/>
      <c r="F1" s="29"/>
      <c r="G1" s="29"/>
      <c r="H1" s="29"/>
      <c r="I1" s="29"/>
      <c r="J1" s="57" t="str">
        <f>'3'!N1</f>
        <v>III. čtvrtletí 2021</v>
      </c>
    </row>
    <row r="2" spans="1:10" ht="6" customHeight="1" x14ac:dyDescent="0.2">
      <c r="A2" s="29"/>
      <c r="B2" s="29"/>
      <c r="C2" s="29"/>
      <c r="D2" s="29"/>
      <c r="E2" s="29"/>
      <c r="F2" s="29"/>
      <c r="G2" s="29"/>
      <c r="H2" s="29"/>
      <c r="I2" s="29"/>
      <c r="J2" s="29"/>
    </row>
    <row r="3" spans="1:10" ht="24" x14ac:dyDescent="0.2">
      <c r="A3" s="120"/>
      <c r="B3" s="121" t="s">
        <v>26</v>
      </c>
      <c r="C3" s="121" t="s">
        <v>0</v>
      </c>
      <c r="D3" s="121" t="s">
        <v>1</v>
      </c>
      <c r="E3" s="121" t="s">
        <v>2</v>
      </c>
      <c r="F3" s="121" t="s">
        <v>6</v>
      </c>
      <c r="G3" s="121" t="s">
        <v>25</v>
      </c>
      <c r="H3" s="121" t="s">
        <v>5</v>
      </c>
      <c r="I3" s="121" t="s">
        <v>3</v>
      </c>
      <c r="J3" s="121" t="s">
        <v>4</v>
      </c>
    </row>
    <row r="4" spans="1:10" ht="12" customHeight="1" x14ac:dyDescent="0.2">
      <c r="A4" s="122" t="s">
        <v>150</v>
      </c>
      <c r="B4" s="116">
        <f>SUM(B5:B18)</f>
        <v>3427.8788380000005</v>
      </c>
      <c r="C4" s="116">
        <f t="shared" ref="C4:I4" si="0">SUM(C5:C18)</f>
        <v>265.50143799999995</v>
      </c>
      <c r="D4" s="116">
        <f t="shared" si="0"/>
        <v>23.713066999999999</v>
      </c>
      <c r="E4" s="116">
        <f t="shared" si="0"/>
        <v>18.480322000000001</v>
      </c>
      <c r="F4" s="116">
        <f t="shared" si="0"/>
        <v>50.916418</v>
      </c>
      <c r="G4" s="116">
        <f t="shared" si="0"/>
        <v>2995.0154319999992</v>
      </c>
      <c r="H4" s="116">
        <f t="shared" si="0"/>
        <v>1295.4769449999999</v>
      </c>
      <c r="I4" s="116">
        <f t="shared" si="0"/>
        <v>112.49366000000001</v>
      </c>
      <c r="J4" s="116">
        <f>SUM(B4:I4)</f>
        <v>8189.4761199999994</v>
      </c>
    </row>
    <row r="5" spans="1:10" x14ac:dyDescent="0.2">
      <c r="A5" s="75" t="s">
        <v>121</v>
      </c>
      <c r="B5" s="123">
        <v>23.717086000000002</v>
      </c>
      <c r="C5" s="123">
        <v>1.071116</v>
      </c>
      <c r="D5" s="123">
        <v>10.093678000000001</v>
      </c>
      <c r="E5" s="123">
        <v>6.442272</v>
      </c>
      <c r="F5" s="123">
        <v>0.21418399999999999</v>
      </c>
      <c r="G5" s="123">
        <v>615.4043459999998</v>
      </c>
      <c r="H5" s="123">
        <v>238.54365699999994</v>
      </c>
      <c r="I5" s="123">
        <v>5.7599489999999998</v>
      </c>
      <c r="J5" s="63">
        <f t="shared" ref="J5:J18" si="1">SUM(B5:I5)</f>
        <v>901.24628799999971</v>
      </c>
    </row>
    <row r="6" spans="1:10" x14ac:dyDescent="0.2">
      <c r="A6" s="124" t="s">
        <v>91</v>
      </c>
      <c r="B6" s="125">
        <v>139.26383200000004</v>
      </c>
      <c r="C6" s="125">
        <v>1.9722930000000001</v>
      </c>
      <c r="D6" s="125">
        <v>0.90924800000000006</v>
      </c>
      <c r="E6" s="125">
        <v>0.40655999999999998</v>
      </c>
      <c r="F6" s="125">
        <v>2.2887429999999997</v>
      </c>
      <c r="G6" s="125">
        <v>168.83193700000001</v>
      </c>
      <c r="H6" s="125">
        <v>158.74382300000002</v>
      </c>
      <c r="I6" s="125">
        <v>8.5324230000000014</v>
      </c>
      <c r="J6" s="64">
        <f t="shared" si="1"/>
        <v>480.94885900000008</v>
      </c>
    </row>
    <row r="7" spans="1:10" x14ac:dyDescent="0.2">
      <c r="A7" s="124" t="s">
        <v>92</v>
      </c>
      <c r="B7" s="125">
        <v>43.188979000000003</v>
      </c>
      <c r="C7" s="125">
        <v>0.47643999999999997</v>
      </c>
      <c r="D7" s="125">
        <v>1.2999999999999999E-2</v>
      </c>
      <c r="E7" s="125">
        <v>0</v>
      </c>
      <c r="F7" s="125">
        <v>7.1433349999999995</v>
      </c>
      <c r="G7" s="125">
        <v>246.64072900000008</v>
      </c>
      <c r="H7" s="125">
        <v>54.021547999999989</v>
      </c>
      <c r="I7" s="125">
        <v>39.59915800000001</v>
      </c>
      <c r="J7" s="64">
        <f t="shared" si="1"/>
        <v>391.08318900000006</v>
      </c>
    </row>
    <row r="8" spans="1:10" x14ac:dyDescent="0.2">
      <c r="A8" s="124" t="s">
        <v>93</v>
      </c>
      <c r="B8" s="125">
        <v>19.546735000000002</v>
      </c>
      <c r="C8" s="125">
        <v>10.65667</v>
      </c>
      <c r="D8" s="125">
        <v>1.3764020000000001</v>
      </c>
      <c r="E8" s="125">
        <v>0.96389799999999992</v>
      </c>
      <c r="F8" s="125">
        <v>0.83289999999999997</v>
      </c>
      <c r="G8" s="125">
        <v>167.22739799999999</v>
      </c>
      <c r="H8" s="125">
        <v>67.190645000000018</v>
      </c>
      <c r="I8" s="125">
        <v>13.177331999999998</v>
      </c>
      <c r="J8" s="64">
        <f t="shared" si="1"/>
        <v>280.97198000000003</v>
      </c>
    </row>
    <row r="9" spans="1:10" x14ac:dyDescent="0.2">
      <c r="A9" s="124" t="s">
        <v>120</v>
      </c>
      <c r="B9" s="125">
        <v>10.988985000000001</v>
      </c>
      <c r="C9" s="125">
        <v>4.4721299999999999</v>
      </c>
      <c r="D9" s="125">
        <v>9.4310000000000005E-2</v>
      </c>
      <c r="E9" s="125">
        <v>0.11596000000000001</v>
      </c>
      <c r="F9" s="125">
        <v>9.6653359999999999</v>
      </c>
      <c r="G9" s="125">
        <v>72.350250999999957</v>
      </c>
      <c r="H9" s="125">
        <v>19.990778000000002</v>
      </c>
      <c r="I9" s="125">
        <v>5.9240000000000004E-3</v>
      </c>
      <c r="J9" s="64">
        <f t="shared" si="1"/>
        <v>117.68367399999995</v>
      </c>
    </row>
    <row r="10" spans="1:10" x14ac:dyDescent="0.2">
      <c r="A10" s="124" t="s">
        <v>94</v>
      </c>
      <c r="B10" s="125">
        <v>101.60812299999999</v>
      </c>
      <c r="C10" s="125">
        <v>0.86949999999999994</v>
      </c>
      <c r="D10" s="125">
        <v>0.8901</v>
      </c>
      <c r="E10" s="125">
        <v>0.20499999999999999</v>
      </c>
      <c r="F10" s="125">
        <v>4.4999999999999998E-2</v>
      </c>
      <c r="G10" s="125">
        <v>147.16271000000003</v>
      </c>
      <c r="H10" s="125">
        <v>67.89996099999999</v>
      </c>
      <c r="I10" s="125">
        <v>8.8236540000000012</v>
      </c>
      <c r="J10" s="64">
        <f t="shared" si="1"/>
        <v>327.50404799999995</v>
      </c>
    </row>
    <row r="11" spans="1:10" x14ac:dyDescent="0.2">
      <c r="A11" s="124" t="s">
        <v>95</v>
      </c>
      <c r="B11" s="125">
        <v>18.137799999999999</v>
      </c>
      <c r="C11" s="125">
        <v>0.185</v>
      </c>
      <c r="D11" s="125">
        <v>1.4E-2</v>
      </c>
      <c r="E11" s="125">
        <v>2.3E-2</v>
      </c>
      <c r="F11" s="125">
        <v>2.1450500000000003</v>
      </c>
      <c r="G11" s="125">
        <v>89.43332700000002</v>
      </c>
      <c r="H11" s="125">
        <v>43.250015999999995</v>
      </c>
      <c r="I11" s="125">
        <v>0.74974800000000008</v>
      </c>
      <c r="J11" s="64">
        <f t="shared" si="1"/>
        <v>153.93794100000002</v>
      </c>
    </row>
    <row r="12" spans="1:10" x14ac:dyDescent="0.2">
      <c r="A12" s="124" t="s">
        <v>96</v>
      </c>
      <c r="B12" s="125">
        <v>882.83860100000015</v>
      </c>
      <c r="C12" s="125">
        <v>91.298422999999971</v>
      </c>
      <c r="D12" s="125">
        <v>1.7144730000000004</v>
      </c>
      <c r="E12" s="125">
        <v>8.1371479999999998</v>
      </c>
      <c r="F12" s="125">
        <v>0</v>
      </c>
      <c r="G12" s="125">
        <v>451.04552299999989</v>
      </c>
      <c r="H12" s="125">
        <v>189.73518499999997</v>
      </c>
      <c r="I12" s="125">
        <v>4.6160430000000003</v>
      </c>
      <c r="J12" s="64">
        <f t="shared" si="1"/>
        <v>1629.3853960000001</v>
      </c>
    </row>
    <row r="13" spans="1:10" x14ac:dyDescent="0.2">
      <c r="A13" s="124" t="s">
        <v>97</v>
      </c>
      <c r="B13" s="125">
        <v>72.868654000000006</v>
      </c>
      <c r="C13" s="125">
        <v>9.0840180000000004</v>
      </c>
      <c r="D13" s="125">
        <v>1.5099999999999999E-2</v>
      </c>
      <c r="E13" s="125">
        <v>0.19595400000000002</v>
      </c>
      <c r="F13" s="125">
        <v>1.323536</v>
      </c>
      <c r="G13" s="125">
        <v>133.89608000000001</v>
      </c>
      <c r="H13" s="125">
        <v>106.10454099999998</v>
      </c>
      <c r="I13" s="125">
        <v>1.2313699999999999</v>
      </c>
      <c r="J13" s="64">
        <f t="shared" si="1"/>
        <v>324.71925300000004</v>
      </c>
    </row>
    <row r="14" spans="1:10" x14ac:dyDescent="0.2">
      <c r="A14" s="124" t="s">
        <v>98</v>
      </c>
      <c r="B14" s="125">
        <v>29.227797999999996</v>
      </c>
      <c r="C14" s="125">
        <v>8.6802899999999994</v>
      </c>
      <c r="D14" s="125">
        <v>2.0790000000000002</v>
      </c>
      <c r="E14" s="125">
        <v>1.168547</v>
      </c>
      <c r="F14" s="125">
        <v>8.7143099999999993</v>
      </c>
      <c r="G14" s="125">
        <v>94.312404000000001</v>
      </c>
      <c r="H14" s="125">
        <v>44.342714999999998</v>
      </c>
      <c r="I14" s="125">
        <v>9.0697159999999997</v>
      </c>
      <c r="J14" s="64">
        <f t="shared" si="1"/>
        <v>197.59477999999999</v>
      </c>
    </row>
    <row r="15" spans="1:10" x14ac:dyDescent="0.2">
      <c r="A15" s="124" t="s">
        <v>99</v>
      </c>
      <c r="B15" s="125">
        <v>114.009129</v>
      </c>
      <c r="C15" s="125">
        <v>0.76605000000000001</v>
      </c>
      <c r="D15" s="125">
        <v>0.17327999999999996</v>
      </c>
      <c r="E15" s="125">
        <v>8.2641999999999993E-2</v>
      </c>
      <c r="F15" s="125">
        <v>3.4163539999999997</v>
      </c>
      <c r="G15" s="125">
        <v>156.52722500000002</v>
      </c>
      <c r="H15" s="125">
        <v>70.14090800000001</v>
      </c>
      <c r="I15" s="125">
        <v>7.6478000000000002</v>
      </c>
      <c r="J15" s="64">
        <f t="shared" si="1"/>
        <v>352.76338800000008</v>
      </c>
    </row>
    <row r="16" spans="1:10" x14ac:dyDescent="0.2">
      <c r="A16" s="124" t="s">
        <v>100</v>
      </c>
      <c r="B16" s="125">
        <v>916.53553099999988</v>
      </c>
      <c r="C16" s="125">
        <v>72.052751999999998</v>
      </c>
      <c r="D16" s="125">
        <v>1.0619260000000001</v>
      </c>
      <c r="E16" s="125">
        <v>3.1E-2</v>
      </c>
      <c r="F16" s="125">
        <v>4.7366899999999994</v>
      </c>
      <c r="G16" s="125">
        <v>221.82060899999999</v>
      </c>
      <c r="H16" s="125">
        <v>80.727387999999991</v>
      </c>
      <c r="I16" s="125">
        <v>0.66241899999999998</v>
      </c>
      <c r="J16" s="64">
        <f t="shared" si="1"/>
        <v>1297.6283149999997</v>
      </c>
    </row>
    <row r="17" spans="1:10" x14ac:dyDescent="0.2">
      <c r="A17" s="124" t="s">
        <v>101</v>
      </c>
      <c r="B17" s="125">
        <v>740.98765300000002</v>
      </c>
      <c r="C17" s="125">
        <v>61.669200999999994</v>
      </c>
      <c r="D17" s="125">
        <v>4.7726499999999996</v>
      </c>
      <c r="E17" s="125">
        <v>0.23902100000000001</v>
      </c>
      <c r="F17" s="125">
        <v>8.0699200000000015</v>
      </c>
      <c r="G17" s="125">
        <v>330.98102900000009</v>
      </c>
      <c r="H17" s="125">
        <v>122.97262600000001</v>
      </c>
      <c r="I17" s="125">
        <v>12.599784</v>
      </c>
      <c r="J17" s="64">
        <f t="shared" si="1"/>
        <v>1282.2918840000002</v>
      </c>
    </row>
    <row r="18" spans="1:10" x14ac:dyDescent="0.2">
      <c r="A18" s="75" t="s">
        <v>102</v>
      </c>
      <c r="B18" s="123">
        <v>314.95993199999998</v>
      </c>
      <c r="C18" s="123">
        <v>2.2475550000000006</v>
      </c>
      <c r="D18" s="123">
        <v>0.50590000000000002</v>
      </c>
      <c r="E18" s="123">
        <v>0.46932000000000001</v>
      </c>
      <c r="F18" s="123">
        <v>2.3210600000000001</v>
      </c>
      <c r="G18" s="123">
        <v>99.381864000000036</v>
      </c>
      <c r="H18" s="123">
        <v>31.813154000000001</v>
      </c>
      <c r="I18" s="123">
        <v>1.8339999999999999E-2</v>
      </c>
      <c r="J18" s="63">
        <f t="shared" si="1"/>
        <v>451.71712500000001</v>
      </c>
    </row>
    <row r="19" spans="1:10" x14ac:dyDescent="0.2">
      <c r="A19" s="35" t="s">
        <v>157</v>
      </c>
      <c r="B19" s="42"/>
      <c r="C19" s="42"/>
      <c r="D19" s="42"/>
      <c r="E19" s="42"/>
      <c r="F19" s="42"/>
      <c r="G19" s="42"/>
      <c r="H19" s="42"/>
      <c r="I19" s="42"/>
      <c r="J19" s="3" t="s">
        <v>65</v>
      </c>
    </row>
  </sheetData>
  <sortState ref="A5:J18">
    <sortCondition ref="A5"/>
  </sortState>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47"/>
  <sheetViews>
    <sheetView showGridLines="0" zoomScaleNormal="100" zoomScaleSheetLayoutView="100" workbookViewId="0">
      <selection activeCell="Q22" sqref="Q22"/>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8.75" x14ac:dyDescent="0.3">
      <c r="A1" s="103" t="s">
        <v>269</v>
      </c>
      <c r="I1" s="105" t="str">
        <f>'3'!N1</f>
        <v>III. čtvrtletí 2021</v>
      </c>
    </row>
    <row r="2" spans="1:15" ht="15.75" x14ac:dyDescent="0.25">
      <c r="A2" s="104" t="s">
        <v>126</v>
      </c>
    </row>
    <row r="3" spans="1:15" ht="1.5" customHeight="1" x14ac:dyDescent="0.2">
      <c r="F3" s="26"/>
      <c r="G3" s="26"/>
      <c r="H3" s="26"/>
      <c r="I3" s="26"/>
      <c r="J3" s="26"/>
    </row>
    <row r="4" spans="1:15" ht="5.0999999999999996" customHeight="1" x14ac:dyDescent="0.2">
      <c r="F4" s="26"/>
      <c r="G4" s="26"/>
      <c r="H4" s="26"/>
      <c r="I4" s="26"/>
      <c r="J4" s="26"/>
    </row>
    <row r="5" spans="1:15" ht="5.0999999999999996" customHeight="1" x14ac:dyDescent="0.2">
      <c r="A5" s="5"/>
      <c r="B5" s="39"/>
      <c r="C5" s="39"/>
      <c r="D5" s="39"/>
      <c r="E5" s="39"/>
      <c r="F5" s="28"/>
      <c r="J5" s="28"/>
      <c r="K5" s="37"/>
    </row>
    <row r="6" spans="1:15" ht="12.75" customHeight="1" x14ac:dyDescent="0.2">
      <c r="A6" s="106"/>
      <c r="B6" s="343" t="s">
        <v>14</v>
      </c>
      <c r="C6" s="344"/>
      <c r="D6" s="343" t="s">
        <v>15</v>
      </c>
      <c r="E6" s="344"/>
      <c r="F6" s="343" t="s">
        <v>16</v>
      </c>
      <c r="G6" s="344"/>
      <c r="H6" s="343" t="s">
        <v>7</v>
      </c>
      <c r="I6" s="345"/>
    </row>
    <row r="7" spans="1:15" x14ac:dyDescent="0.2">
      <c r="A7" s="107"/>
      <c r="B7" s="126" t="s">
        <v>166</v>
      </c>
      <c r="C7" s="127" t="s">
        <v>49</v>
      </c>
      <c r="D7" s="126" t="s">
        <v>166</v>
      </c>
      <c r="E7" s="127" t="s">
        <v>49</v>
      </c>
      <c r="F7" s="126" t="s">
        <v>166</v>
      </c>
      <c r="G7" s="127" t="s">
        <v>49</v>
      </c>
      <c r="H7" s="126" t="s">
        <v>166</v>
      </c>
      <c r="I7" s="128" t="s">
        <v>49</v>
      </c>
      <c r="J7" s="28"/>
      <c r="O7" s="28"/>
    </row>
    <row r="8" spans="1:15" ht="13.5" x14ac:dyDescent="0.2">
      <c r="A8" s="109" t="s">
        <v>282</v>
      </c>
      <c r="B8" s="129">
        <v>2081.706999999999</v>
      </c>
      <c r="C8" s="130">
        <v>5.2970770088913904E-2</v>
      </c>
      <c r="D8" s="129">
        <v>2081.7089999999989</v>
      </c>
      <c r="E8" s="130">
        <v>5.3655971793010793E-2</v>
      </c>
      <c r="F8" s="129">
        <v>2081.5389999999989</v>
      </c>
      <c r="G8" s="130">
        <v>5.3639188593037866E-2</v>
      </c>
      <c r="H8" s="129">
        <v>2081.5389999999989</v>
      </c>
      <c r="I8" s="139">
        <v>5.3639188593037866E-2</v>
      </c>
      <c r="J8" s="30"/>
      <c r="O8" s="13"/>
    </row>
    <row r="9" spans="1:15" x14ac:dyDescent="0.2">
      <c r="A9" s="109" t="s">
        <v>167</v>
      </c>
      <c r="B9" s="129">
        <v>274605.73099999997</v>
      </c>
      <c r="C9" s="130">
        <v>3.6781676900345006E-2</v>
      </c>
      <c r="D9" s="129">
        <v>224674.45300000001</v>
      </c>
      <c r="E9" s="130">
        <v>2.8660837872205035E-2</v>
      </c>
      <c r="F9" s="129">
        <v>243560.06700000001</v>
      </c>
      <c r="G9" s="130">
        <v>2.7439083598750736E-2</v>
      </c>
      <c r="H9" s="129">
        <v>742840.25100000005</v>
      </c>
      <c r="I9" s="139">
        <v>3.0719620365250139E-2</v>
      </c>
      <c r="J9" s="30"/>
      <c r="O9" s="13"/>
    </row>
    <row r="10" spans="1:15" x14ac:dyDescent="0.2">
      <c r="A10" s="109" t="s">
        <v>168</v>
      </c>
      <c r="B10" s="129">
        <v>207974.06900000002</v>
      </c>
      <c r="C10" s="131">
        <v>7.5721800666431915E-2</v>
      </c>
      <c r="D10" s="129">
        <v>157716.636</v>
      </c>
      <c r="E10" s="131">
        <v>5.2400526063791183E-2</v>
      </c>
      <c r="F10" s="129">
        <v>154353.337</v>
      </c>
      <c r="G10" s="131">
        <v>3.9718994231190637E-2</v>
      </c>
      <c r="H10" s="129">
        <v>520044.04200000002</v>
      </c>
      <c r="I10" s="140">
        <v>5.3932389810379656E-2</v>
      </c>
      <c r="J10" s="25"/>
      <c r="K10" s="26"/>
      <c r="L10" s="26" t="str">
        <f>+B6</f>
        <v>Červenec</v>
      </c>
      <c r="M10" s="26" t="str">
        <f>+D6</f>
        <v>Srpen</v>
      </c>
      <c r="N10" s="26" t="str">
        <f>+F6</f>
        <v>Září</v>
      </c>
      <c r="O10" s="27"/>
    </row>
    <row r="11" spans="1:15" x14ac:dyDescent="0.2">
      <c r="A11" s="108" t="s">
        <v>41</v>
      </c>
      <c r="B11" s="132">
        <v>0</v>
      </c>
      <c r="C11" s="133">
        <v>0</v>
      </c>
      <c r="D11" s="137">
        <v>0</v>
      </c>
      <c r="E11" s="135">
        <v>0</v>
      </c>
      <c r="F11" s="137">
        <v>0</v>
      </c>
      <c r="G11" s="135">
        <v>0</v>
      </c>
      <c r="H11" s="137">
        <v>0</v>
      </c>
      <c r="I11" s="141">
        <v>0</v>
      </c>
      <c r="J11" s="25"/>
      <c r="K11" s="26" t="str">
        <f>+A11</f>
        <v>Biomasa</v>
      </c>
      <c r="L11" s="23">
        <f>+B11</f>
        <v>0</v>
      </c>
      <c r="M11" s="23">
        <f>+D11</f>
        <v>0</v>
      </c>
      <c r="N11" s="23">
        <f>+F11</f>
        <v>0</v>
      </c>
      <c r="O11" s="40"/>
    </row>
    <row r="12" spans="1:15" x14ac:dyDescent="0.2">
      <c r="A12" s="108" t="s">
        <v>40</v>
      </c>
      <c r="B12" s="132">
        <v>2530</v>
      </c>
      <c r="C12" s="134">
        <v>8.8806916633682897E-2</v>
      </c>
      <c r="D12" s="138">
        <v>2415</v>
      </c>
      <c r="E12" s="136">
        <v>8.2239222490298983E-2</v>
      </c>
      <c r="F12" s="138">
        <v>2833</v>
      </c>
      <c r="G12" s="135">
        <v>7.7516327611854938E-2</v>
      </c>
      <c r="H12" s="138">
        <v>7778</v>
      </c>
      <c r="I12" s="141">
        <v>8.2392792628495429E-2</v>
      </c>
      <c r="J12" s="25"/>
      <c r="K12" s="26" t="str">
        <f t="shared" ref="K12:L27" si="0">+A12</f>
        <v>Bioplyn</v>
      </c>
      <c r="L12" s="23">
        <f t="shared" si="0"/>
        <v>2530</v>
      </c>
      <c r="M12" s="23">
        <f t="shared" ref="M12:M26" si="1">+D12</f>
        <v>2415</v>
      </c>
      <c r="N12" s="23">
        <f t="shared" ref="N12:N26" si="2">+F12</f>
        <v>2833</v>
      </c>
      <c r="O12" s="40"/>
    </row>
    <row r="13" spans="1:15" x14ac:dyDescent="0.2">
      <c r="A13" s="108" t="s">
        <v>39</v>
      </c>
      <c r="B13" s="132">
        <v>0</v>
      </c>
      <c r="C13" s="134">
        <v>0</v>
      </c>
      <c r="D13" s="138">
        <v>0</v>
      </c>
      <c r="E13" s="136">
        <v>0</v>
      </c>
      <c r="F13" s="138">
        <v>0</v>
      </c>
      <c r="G13" s="135">
        <v>0</v>
      </c>
      <c r="H13" s="138">
        <v>0</v>
      </c>
      <c r="I13" s="141">
        <v>0</v>
      </c>
      <c r="J13" s="25"/>
      <c r="K13" s="26" t="str">
        <f t="shared" si="0"/>
        <v>Černé uhlí</v>
      </c>
      <c r="L13" s="23">
        <f t="shared" si="0"/>
        <v>0</v>
      </c>
      <c r="M13" s="23">
        <f t="shared" si="1"/>
        <v>0</v>
      </c>
      <c r="N13" s="23">
        <f t="shared" si="2"/>
        <v>0</v>
      </c>
      <c r="O13" s="40"/>
    </row>
    <row r="14" spans="1:15" x14ac:dyDescent="0.2">
      <c r="A14" s="108" t="s">
        <v>51</v>
      </c>
      <c r="B14" s="132">
        <v>1045</v>
      </c>
      <c r="C14" s="134">
        <v>0.26978129385559552</v>
      </c>
      <c r="D14" s="138">
        <v>842</v>
      </c>
      <c r="E14" s="136">
        <v>0.2405686792150947</v>
      </c>
      <c r="F14" s="138">
        <v>402</v>
      </c>
      <c r="G14" s="135">
        <v>0.11500737534859823</v>
      </c>
      <c r="H14" s="138">
        <v>2289</v>
      </c>
      <c r="I14" s="141">
        <v>0.21059941617315192</v>
      </c>
      <c r="J14" s="25"/>
      <c r="K14" s="26" t="str">
        <f t="shared" si="0"/>
        <v>Elektrická energie</v>
      </c>
      <c r="L14" s="23">
        <f t="shared" si="0"/>
        <v>1045</v>
      </c>
      <c r="M14" s="23">
        <f t="shared" si="1"/>
        <v>842</v>
      </c>
      <c r="N14" s="23">
        <f t="shared" si="2"/>
        <v>402</v>
      </c>
      <c r="O14" s="40"/>
    </row>
    <row r="15" spans="1:15" x14ac:dyDescent="0.2">
      <c r="A15" s="108" t="s">
        <v>52</v>
      </c>
      <c r="B15" s="132">
        <v>196</v>
      </c>
      <c r="C15" s="134">
        <v>0.27473682735033145</v>
      </c>
      <c r="D15" s="138">
        <v>150</v>
      </c>
      <c r="E15" s="136">
        <v>0.20453243884480077</v>
      </c>
      <c r="F15" s="138">
        <v>936</v>
      </c>
      <c r="G15" s="135">
        <v>0.60948610423775162</v>
      </c>
      <c r="H15" s="138">
        <v>1282</v>
      </c>
      <c r="I15" s="141">
        <v>0.42983929643152913</v>
      </c>
      <c r="J15" s="25"/>
      <c r="K15" s="26" t="str">
        <f t="shared" si="0"/>
        <v>Energie prostředí (tepelné čerpadlo)</v>
      </c>
      <c r="L15" s="23">
        <f t="shared" si="0"/>
        <v>196</v>
      </c>
      <c r="M15" s="23">
        <f t="shared" si="1"/>
        <v>150</v>
      </c>
      <c r="N15" s="23">
        <f t="shared" si="2"/>
        <v>936</v>
      </c>
      <c r="O15" s="40"/>
    </row>
    <row r="16" spans="1:15" x14ac:dyDescent="0.2">
      <c r="A16" s="108" t="s">
        <v>53</v>
      </c>
      <c r="B16" s="132">
        <v>0</v>
      </c>
      <c r="C16" s="134">
        <v>0</v>
      </c>
      <c r="D16" s="138">
        <v>0</v>
      </c>
      <c r="E16" s="136">
        <v>0</v>
      </c>
      <c r="F16" s="138">
        <v>0</v>
      </c>
      <c r="G16" s="135">
        <v>0</v>
      </c>
      <c r="H16" s="138">
        <v>0</v>
      </c>
      <c r="I16" s="141">
        <v>0</v>
      </c>
      <c r="J16" s="25"/>
      <c r="K16" s="26" t="str">
        <f t="shared" si="0"/>
        <v>Energie Slunce (solární kolektor)</v>
      </c>
      <c r="L16" s="23">
        <f t="shared" si="0"/>
        <v>0</v>
      </c>
      <c r="M16" s="23">
        <f t="shared" si="1"/>
        <v>0</v>
      </c>
      <c r="N16" s="23">
        <f t="shared" si="2"/>
        <v>0</v>
      </c>
      <c r="O16" s="40"/>
    </row>
    <row r="17" spans="1:18" x14ac:dyDescent="0.2">
      <c r="A17" s="108" t="s">
        <v>38</v>
      </c>
      <c r="B17" s="132">
        <v>0</v>
      </c>
      <c r="C17" s="134">
        <v>0</v>
      </c>
      <c r="D17" s="138">
        <v>0</v>
      </c>
      <c r="E17" s="136">
        <v>0</v>
      </c>
      <c r="F17" s="138">
        <v>0</v>
      </c>
      <c r="G17" s="135">
        <v>0</v>
      </c>
      <c r="H17" s="138">
        <v>0</v>
      </c>
      <c r="I17" s="141">
        <v>0</v>
      </c>
      <c r="J17" s="25"/>
      <c r="K17" s="26" t="str">
        <f t="shared" si="0"/>
        <v>Hnědé uhlí</v>
      </c>
      <c r="L17" s="23">
        <f t="shared" si="0"/>
        <v>0</v>
      </c>
      <c r="M17" s="23">
        <f t="shared" si="1"/>
        <v>0</v>
      </c>
      <c r="N17" s="23">
        <f t="shared" si="2"/>
        <v>0</v>
      </c>
      <c r="O17" s="40"/>
    </row>
    <row r="18" spans="1:18" x14ac:dyDescent="0.2">
      <c r="A18" s="108" t="s">
        <v>63</v>
      </c>
      <c r="B18" s="132">
        <v>0</v>
      </c>
      <c r="C18" s="134">
        <v>0</v>
      </c>
      <c r="D18" s="138">
        <v>0</v>
      </c>
      <c r="E18" s="136">
        <v>0</v>
      </c>
      <c r="F18" s="138">
        <v>0</v>
      </c>
      <c r="G18" s="135">
        <v>0</v>
      </c>
      <c r="H18" s="138">
        <v>0</v>
      </c>
      <c r="I18" s="141">
        <v>0</v>
      </c>
      <c r="J18" s="25"/>
      <c r="K18" s="26" t="str">
        <f t="shared" si="0"/>
        <v>Jaderné palivo</v>
      </c>
      <c r="L18" s="23">
        <f t="shared" si="0"/>
        <v>0</v>
      </c>
      <c r="M18" s="23">
        <f t="shared" si="1"/>
        <v>0</v>
      </c>
      <c r="N18" s="23">
        <f t="shared" si="2"/>
        <v>0</v>
      </c>
      <c r="O18" s="40"/>
    </row>
    <row r="19" spans="1:18" x14ac:dyDescent="0.2">
      <c r="A19" s="108" t="s">
        <v>37</v>
      </c>
      <c r="B19" s="132">
        <v>0</v>
      </c>
      <c r="C19" s="134">
        <v>0</v>
      </c>
      <c r="D19" s="138">
        <v>0</v>
      </c>
      <c r="E19" s="136">
        <v>0</v>
      </c>
      <c r="F19" s="138">
        <v>0</v>
      </c>
      <c r="G19" s="135">
        <v>0</v>
      </c>
      <c r="H19" s="138">
        <v>0</v>
      </c>
      <c r="I19" s="141">
        <v>0</v>
      </c>
      <c r="J19" s="25"/>
      <c r="K19" s="26" t="str">
        <f t="shared" si="0"/>
        <v>Koks</v>
      </c>
      <c r="L19" s="23">
        <f t="shared" si="0"/>
        <v>0</v>
      </c>
      <c r="M19" s="23">
        <f t="shared" si="1"/>
        <v>0</v>
      </c>
      <c r="N19" s="23">
        <f t="shared" si="2"/>
        <v>0</v>
      </c>
      <c r="O19" s="40"/>
    </row>
    <row r="20" spans="1:18" x14ac:dyDescent="0.2">
      <c r="A20" s="108" t="s">
        <v>36</v>
      </c>
      <c r="B20" s="132">
        <v>0</v>
      </c>
      <c r="C20" s="134">
        <v>0</v>
      </c>
      <c r="D20" s="138">
        <v>0</v>
      </c>
      <c r="E20" s="136">
        <v>0</v>
      </c>
      <c r="F20" s="138">
        <v>0</v>
      </c>
      <c r="G20" s="135">
        <v>0</v>
      </c>
      <c r="H20" s="138">
        <v>0</v>
      </c>
      <c r="I20" s="141">
        <v>0</v>
      </c>
      <c r="J20" s="25"/>
      <c r="K20" s="26" t="str">
        <f t="shared" si="0"/>
        <v>Odpadní teplo</v>
      </c>
      <c r="L20" s="23">
        <f t="shared" si="0"/>
        <v>0</v>
      </c>
      <c r="M20" s="23">
        <f t="shared" si="1"/>
        <v>0</v>
      </c>
      <c r="N20" s="23">
        <f t="shared" si="2"/>
        <v>0</v>
      </c>
      <c r="O20" s="40"/>
    </row>
    <row r="21" spans="1:18" x14ac:dyDescent="0.2">
      <c r="A21" s="108" t="s">
        <v>35</v>
      </c>
      <c r="B21" s="132">
        <v>0</v>
      </c>
      <c r="C21" s="134">
        <v>0</v>
      </c>
      <c r="D21" s="138">
        <v>0</v>
      </c>
      <c r="E21" s="136">
        <v>0</v>
      </c>
      <c r="F21" s="138">
        <v>0</v>
      </c>
      <c r="G21" s="135">
        <v>0</v>
      </c>
      <c r="H21" s="138">
        <v>0</v>
      </c>
      <c r="I21" s="141">
        <v>0</v>
      </c>
      <c r="J21" s="25"/>
      <c r="K21" s="26" t="str">
        <f t="shared" si="0"/>
        <v>Ostatní kapalná paliva</v>
      </c>
      <c r="L21" s="23">
        <f t="shared" si="0"/>
        <v>0</v>
      </c>
      <c r="M21" s="23">
        <f t="shared" si="1"/>
        <v>0</v>
      </c>
      <c r="N21" s="23">
        <f t="shared" si="2"/>
        <v>0</v>
      </c>
      <c r="O21" s="40"/>
    </row>
    <row r="22" spans="1:18" x14ac:dyDescent="0.2">
      <c r="A22" s="108" t="s">
        <v>34</v>
      </c>
      <c r="B22" s="132">
        <v>55830</v>
      </c>
      <c r="C22" s="134">
        <v>0.29171914680880756</v>
      </c>
      <c r="D22" s="138">
        <v>56566</v>
      </c>
      <c r="E22" s="136">
        <v>0.28221750053641081</v>
      </c>
      <c r="F22" s="138">
        <v>38653</v>
      </c>
      <c r="G22" s="135">
        <v>0.19779369937542726</v>
      </c>
      <c r="H22" s="138">
        <v>151049</v>
      </c>
      <c r="I22" s="141">
        <v>0.25721958510848231</v>
      </c>
      <c r="J22" s="25"/>
      <c r="K22" s="26" t="str">
        <f t="shared" si="0"/>
        <v>Ostatní pevná paliva</v>
      </c>
      <c r="L22" s="23">
        <f t="shared" si="0"/>
        <v>55830</v>
      </c>
      <c r="M22" s="23">
        <f t="shared" si="1"/>
        <v>56566</v>
      </c>
      <c r="N22" s="23">
        <f t="shared" si="2"/>
        <v>38653</v>
      </c>
      <c r="O22" s="40"/>
    </row>
    <row r="23" spans="1:18" x14ac:dyDescent="0.2">
      <c r="A23" s="108" t="s">
        <v>33</v>
      </c>
      <c r="B23" s="132">
        <v>0</v>
      </c>
      <c r="C23" s="134">
        <v>0</v>
      </c>
      <c r="D23" s="138">
        <v>0</v>
      </c>
      <c r="E23" s="136">
        <v>0</v>
      </c>
      <c r="F23" s="138">
        <v>0</v>
      </c>
      <c r="G23" s="135">
        <v>0</v>
      </c>
      <c r="H23" s="138">
        <v>0</v>
      </c>
      <c r="I23" s="141">
        <v>0</v>
      </c>
      <c r="J23" s="25"/>
      <c r="K23" s="26" t="str">
        <f t="shared" si="0"/>
        <v>Ostatní plyny</v>
      </c>
      <c r="L23" s="23">
        <f t="shared" si="0"/>
        <v>0</v>
      </c>
      <c r="M23" s="23">
        <f t="shared" si="1"/>
        <v>0</v>
      </c>
      <c r="N23" s="23">
        <f t="shared" si="2"/>
        <v>0</v>
      </c>
      <c r="O23" s="40"/>
    </row>
    <row r="24" spans="1:18" x14ac:dyDescent="0.2">
      <c r="A24" s="108" t="s">
        <v>3</v>
      </c>
      <c r="B24" s="132">
        <v>0</v>
      </c>
      <c r="C24" s="134">
        <v>0</v>
      </c>
      <c r="D24" s="138">
        <v>0</v>
      </c>
      <c r="E24" s="136">
        <v>0</v>
      </c>
      <c r="F24" s="138">
        <v>0</v>
      </c>
      <c r="G24" s="135">
        <v>0</v>
      </c>
      <c r="H24" s="138">
        <v>0</v>
      </c>
      <c r="I24" s="141">
        <v>0</v>
      </c>
      <c r="J24" s="25"/>
      <c r="K24" s="26" t="str">
        <f t="shared" si="0"/>
        <v>Ostatní</v>
      </c>
      <c r="L24" s="23">
        <f t="shared" si="0"/>
        <v>0</v>
      </c>
      <c r="M24" s="23">
        <f t="shared" si="1"/>
        <v>0</v>
      </c>
      <c r="N24" s="23">
        <f t="shared" si="2"/>
        <v>0</v>
      </c>
      <c r="O24" s="40"/>
    </row>
    <row r="25" spans="1:18" x14ac:dyDescent="0.2">
      <c r="A25" s="108" t="s">
        <v>32</v>
      </c>
      <c r="B25" s="132">
        <v>2011</v>
      </c>
      <c r="C25" s="134">
        <v>0.10074178213064214</v>
      </c>
      <c r="D25" s="138">
        <v>482</v>
      </c>
      <c r="E25" s="136">
        <v>6.8475908129766686E-2</v>
      </c>
      <c r="F25" s="138">
        <v>0</v>
      </c>
      <c r="G25" s="135">
        <v>0</v>
      </c>
      <c r="H25" s="138">
        <v>2493</v>
      </c>
      <c r="I25" s="141">
        <v>8.1688822862096541E-2</v>
      </c>
      <c r="J25" s="25"/>
      <c r="K25" s="26" t="str">
        <f t="shared" si="0"/>
        <v>Topné oleje</v>
      </c>
      <c r="L25" s="23">
        <f t="shared" si="0"/>
        <v>2011</v>
      </c>
      <c r="M25" s="23">
        <f t="shared" si="1"/>
        <v>482</v>
      </c>
      <c r="N25" s="23">
        <f t="shared" si="2"/>
        <v>0</v>
      </c>
    </row>
    <row r="26" spans="1:18" x14ac:dyDescent="0.2">
      <c r="A26" s="108" t="s">
        <v>31</v>
      </c>
      <c r="B26" s="132">
        <v>146362.06900000002</v>
      </c>
      <c r="C26" s="133">
        <v>0.18032668958958725</v>
      </c>
      <c r="D26" s="137">
        <v>97261.635999999999</v>
      </c>
      <c r="E26" s="135">
        <v>0.1148907451706286</v>
      </c>
      <c r="F26" s="137">
        <v>111529.33700000001</v>
      </c>
      <c r="G26" s="135">
        <v>0.10379774614972538</v>
      </c>
      <c r="H26" s="137">
        <v>355153.04200000002</v>
      </c>
      <c r="I26" s="141">
        <v>0.12996442882471226</v>
      </c>
      <c r="J26" s="25"/>
      <c r="K26" s="26" t="str">
        <f t="shared" si="0"/>
        <v>Zemní plyn</v>
      </c>
      <c r="L26" s="23">
        <f t="shared" si="0"/>
        <v>146362.06900000002</v>
      </c>
      <c r="M26" s="23">
        <f t="shared" si="1"/>
        <v>97261.635999999999</v>
      </c>
      <c r="N26" s="23">
        <f t="shared" si="2"/>
        <v>111529.33700000001</v>
      </c>
      <c r="O26" s="40"/>
    </row>
    <row r="27" spans="1:18" x14ac:dyDescent="0.2">
      <c r="A27" s="110" t="s">
        <v>171</v>
      </c>
      <c r="B27" s="129">
        <v>123447</v>
      </c>
      <c r="C27" s="131"/>
      <c r="D27" s="129">
        <v>208719</v>
      </c>
      <c r="E27" s="131"/>
      <c r="F27" s="129">
        <v>354053</v>
      </c>
      <c r="G27" s="131"/>
      <c r="H27" s="129">
        <v>686219</v>
      </c>
      <c r="I27" s="140"/>
      <c r="J27" s="25"/>
      <c r="K27" s="26" t="str">
        <f t="shared" si="0"/>
        <v>Dodávka tepla ze Středočeského kraje [GJ]</v>
      </c>
      <c r="L27" s="23"/>
      <c r="M27" s="23"/>
      <c r="N27" s="23"/>
      <c r="O27" s="24"/>
      <c r="P27" s="48"/>
      <c r="Q27" s="48"/>
      <c r="R27" s="48"/>
    </row>
    <row r="28" spans="1:18" ht="13.5" customHeight="1" x14ac:dyDescent="0.2">
      <c r="A28" s="110" t="s">
        <v>169</v>
      </c>
      <c r="B28" s="129">
        <v>249402.36600000004</v>
      </c>
      <c r="C28" s="131">
        <v>0.107646886137453</v>
      </c>
      <c r="D28" s="129">
        <v>245435.361</v>
      </c>
      <c r="E28" s="131">
        <v>9.8220862642567464E-2</v>
      </c>
      <c r="F28" s="129">
        <v>406408.56099999999</v>
      </c>
      <c r="G28" s="131">
        <v>0.12045986267447004</v>
      </c>
      <c r="H28" s="129">
        <v>901246.28800000006</v>
      </c>
      <c r="I28" s="140">
        <v>0.11004932120126874</v>
      </c>
      <c r="J28" s="7"/>
      <c r="K28" s="26"/>
      <c r="L28" s="26" t="str">
        <f>+L10</f>
        <v>Červenec</v>
      </c>
      <c r="M28" s="26" t="str">
        <f>+M10</f>
        <v>Srpen</v>
      </c>
      <c r="N28" s="26" t="str">
        <f>+N10</f>
        <v>Září</v>
      </c>
      <c r="O28" s="22"/>
      <c r="P28" s="46"/>
      <c r="Q28" s="46"/>
      <c r="R28" s="46"/>
    </row>
    <row r="29" spans="1:18" ht="12.75" customHeight="1" x14ac:dyDescent="0.2">
      <c r="A29" s="108" t="s">
        <v>26</v>
      </c>
      <c r="B29" s="132">
        <v>6417.634</v>
      </c>
      <c r="C29" s="135">
        <v>6.4012754765070323E-3</v>
      </c>
      <c r="D29" s="137">
        <v>7209.2809999999999</v>
      </c>
      <c r="E29" s="135">
        <v>6.3273663229096912E-3</v>
      </c>
      <c r="F29" s="137">
        <v>10090.171</v>
      </c>
      <c r="G29" s="135">
        <v>7.8465191008415102E-3</v>
      </c>
      <c r="H29" s="137">
        <v>23717.086000000003</v>
      </c>
      <c r="I29" s="141">
        <v>6.9188810692730794E-3</v>
      </c>
      <c r="J29" s="25"/>
      <c r="K29" s="26" t="str">
        <f>+A29</f>
        <v>Průmysl</v>
      </c>
      <c r="L29" s="23">
        <f t="shared" ref="L29:L36" si="3">+B29</f>
        <v>6417.634</v>
      </c>
      <c r="M29" s="23">
        <f t="shared" ref="M29:M36" si="4">+D29</f>
        <v>7209.2809999999999</v>
      </c>
      <c r="N29" s="23">
        <f t="shared" ref="N29:N36" si="5">+F29</f>
        <v>10090.171</v>
      </c>
      <c r="O29" s="22"/>
      <c r="P29" s="46"/>
      <c r="Q29" s="46"/>
      <c r="R29" s="46"/>
    </row>
    <row r="30" spans="1:18" ht="12.75" customHeight="1" x14ac:dyDescent="0.2">
      <c r="A30" s="108" t="s">
        <v>0</v>
      </c>
      <c r="B30" s="132">
        <v>375.32400000000001</v>
      </c>
      <c r="C30" s="136">
        <v>4.997135318724151E-3</v>
      </c>
      <c r="D30" s="138">
        <v>304.62</v>
      </c>
      <c r="E30" s="136">
        <v>4.1779203206325499E-3</v>
      </c>
      <c r="F30" s="138">
        <v>391.17200000000003</v>
      </c>
      <c r="G30" s="135">
        <v>3.3296410713454586E-3</v>
      </c>
      <c r="H30" s="138">
        <v>1071.116</v>
      </c>
      <c r="I30" s="141">
        <v>4.0343133659411666E-3</v>
      </c>
      <c r="J30" s="25"/>
      <c r="K30" s="26" t="str">
        <f t="shared" ref="K30:K36" si="6">+A30</f>
        <v>Energetika</v>
      </c>
      <c r="L30" s="23">
        <f t="shared" si="3"/>
        <v>375.32400000000001</v>
      </c>
      <c r="M30" s="23">
        <f t="shared" si="4"/>
        <v>304.62</v>
      </c>
      <c r="N30" s="23">
        <f t="shared" si="5"/>
        <v>391.17200000000003</v>
      </c>
      <c r="O30" s="22"/>
      <c r="P30" s="47"/>
      <c r="Q30" s="47"/>
      <c r="R30" s="47"/>
    </row>
    <row r="31" spans="1:18" ht="12.75" customHeight="1" x14ac:dyDescent="0.2">
      <c r="A31" s="108" t="s">
        <v>1</v>
      </c>
      <c r="B31" s="132">
        <v>2155.337</v>
      </c>
      <c r="C31" s="136">
        <v>0.39836984085441501</v>
      </c>
      <c r="D31" s="138">
        <v>2421.473</v>
      </c>
      <c r="E31" s="136">
        <v>0.41044461402181898</v>
      </c>
      <c r="F31" s="138">
        <v>5516.8680000000004</v>
      </c>
      <c r="G31" s="135">
        <v>0.4447996261561985</v>
      </c>
      <c r="H31" s="138">
        <v>10093.678</v>
      </c>
      <c r="I31" s="141">
        <v>0.4256588993739191</v>
      </c>
      <c r="J31" s="25"/>
      <c r="K31" s="26" t="str">
        <f t="shared" si="6"/>
        <v>Doprava</v>
      </c>
      <c r="L31" s="23">
        <f t="shared" si="3"/>
        <v>2155.337</v>
      </c>
      <c r="M31" s="23">
        <f t="shared" si="4"/>
        <v>2421.473</v>
      </c>
      <c r="N31" s="23">
        <f t="shared" si="5"/>
        <v>5516.8680000000004</v>
      </c>
      <c r="O31" s="22"/>
      <c r="P31" s="40"/>
      <c r="Q31" s="40"/>
      <c r="R31" s="40"/>
    </row>
    <row r="32" spans="1:18" ht="12.75" customHeight="1" x14ac:dyDescent="0.2">
      <c r="A32" s="108" t="s">
        <v>2</v>
      </c>
      <c r="B32" s="132">
        <v>426.39799999999997</v>
      </c>
      <c r="C32" s="136">
        <v>0.11163391026832582</v>
      </c>
      <c r="D32" s="138">
        <v>384.29899999999998</v>
      </c>
      <c r="E32" s="136">
        <v>8.6758512481586628E-2</v>
      </c>
      <c r="F32" s="138">
        <v>5631.5749999999998</v>
      </c>
      <c r="G32" s="135">
        <v>0.55043222257593372</v>
      </c>
      <c r="H32" s="138">
        <v>6442.2719999999999</v>
      </c>
      <c r="I32" s="141">
        <v>0.34860171808694673</v>
      </c>
      <c r="J32" s="25"/>
      <c r="K32" s="26" t="str">
        <f t="shared" si="6"/>
        <v>Stavebnictví</v>
      </c>
      <c r="L32" s="23">
        <f t="shared" si="3"/>
        <v>426.39799999999997</v>
      </c>
      <c r="M32" s="23">
        <f t="shared" si="4"/>
        <v>384.29899999999998</v>
      </c>
      <c r="N32" s="23">
        <f t="shared" si="5"/>
        <v>5631.5749999999998</v>
      </c>
    </row>
    <row r="33" spans="1:14" x14ac:dyDescent="0.2">
      <c r="A33" s="108" t="s">
        <v>6</v>
      </c>
      <c r="B33" s="132">
        <v>55.19</v>
      </c>
      <c r="C33" s="136">
        <v>3.7335512174022042E-3</v>
      </c>
      <c r="D33" s="138">
        <v>53</v>
      </c>
      <c r="E33" s="136">
        <v>3.7301281819840863E-3</v>
      </c>
      <c r="F33" s="138">
        <v>105.994</v>
      </c>
      <c r="G33" s="135">
        <v>4.834253702677844E-3</v>
      </c>
      <c r="H33" s="138">
        <v>214.184</v>
      </c>
      <c r="I33" s="141">
        <v>4.2065802822185945E-3</v>
      </c>
      <c r="J33" s="25"/>
      <c r="K33" s="26" t="str">
        <f t="shared" si="6"/>
        <v>Zemědělství a lesnictví</v>
      </c>
      <c r="L33" s="23">
        <f t="shared" si="3"/>
        <v>55.19</v>
      </c>
      <c r="M33" s="23">
        <f t="shared" si="4"/>
        <v>53</v>
      </c>
      <c r="N33" s="23">
        <f t="shared" si="5"/>
        <v>105.994</v>
      </c>
    </row>
    <row r="34" spans="1:14" x14ac:dyDescent="0.2">
      <c r="A34" s="108" t="s">
        <v>25</v>
      </c>
      <c r="B34" s="132">
        <v>164858.978</v>
      </c>
      <c r="C34" s="136">
        <v>0.20061375021471398</v>
      </c>
      <c r="D34" s="138">
        <v>166817.69399999999</v>
      </c>
      <c r="E34" s="136">
        <v>0.19644546437134289</v>
      </c>
      <c r="F34" s="138">
        <v>283727.67400000006</v>
      </c>
      <c r="G34" s="135">
        <v>0.2142858445127081</v>
      </c>
      <c r="H34" s="138">
        <v>615404.34600000014</v>
      </c>
      <c r="I34" s="141">
        <v>0.20547618533940165</v>
      </c>
      <c r="J34" s="25"/>
      <c r="K34" s="26" t="str">
        <f t="shared" si="6"/>
        <v>Domácnosti</v>
      </c>
      <c r="L34" s="23">
        <f t="shared" si="3"/>
        <v>164858.978</v>
      </c>
      <c r="M34" s="23">
        <f t="shared" si="4"/>
        <v>166817.69399999999</v>
      </c>
      <c r="N34" s="23">
        <f t="shared" si="5"/>
        <v>283727.67400000006</v>
      </c>
    </row>
    <row r="35" spans="1:14" x14ac:dyDescent="0.2">
      <c r="A35" s="108" t="s">
        <v>5</v>
      </c>
      <c r="B35" s="132">
        <v>73555.109000000011</v>
      </c>
      <c r="C35" s="136">
        <v>0.20162689514095469</v>
      </c>
      <c r="D35" s="138">
        <v>66527.197</v>
      </c>
      <c r="E35" s="136">
        <v>0.17490112300427221</v>
      </c>
      <c r="F35" s="138">
        <v>98461.350999999981</v>
      </c>
      <c r="G35" s="135">
        <v>0.17892349996305731</v>
      </c>
      <c r="H35" s="138">
        <v>238543.65700000001</v>
      </c>
      <c r="I35" s="141">
        <v>0.18413577942909665</v>
      </c>
      <c r="J35" s="25"/>
      <c r="K35" s="26" t="str">
        <f t="shared" si="6"/>
        <v>Obchod, služby, školství, zdravotnictví</v>
      </c>
      <c r="L35" s="23">
        <f t="shared" si="3"/>
        <v>73555.109000000011</v>
      </c>
      <c r="M35" s="23">
        <f t="shared" si="4"/>
        <v>66527.197</v>
      </c>
      <c r="N35" s="23">
        <f t="shared" si="5"/>
        <v>98461.350999999981</v>
      </c>
    </row>
    <row r="36" spans="1:14" x14ac:dyDescent="0.2">
      <c r="A36" s="108" t="s">
        <v>3</v>
      </c>
      <c r="B36" s="132">
        <v>1558.396</v>
      </c>
      <c r="C36" s="135">
        <v>5.4489972686411495E-2</v>
      </c>
      <c r="D36" s="137">
        <v>1717.797</v>
      </c>
      <c r="E36" s="135">
        <v>5.2970665677270684E-2</v>
      </c>
      <c r="F36" s="137">
        <v>2483.7559999999999</v>
      </c>
      <c r="G36" s="135">
        <v>4.8261292877225519E-2</v>
      </c>
      <c r="H36" s="137">
        <v>5759.9490000000005</v>
      </c>
      <c r="I36" s="141">
        <v>5.1202432208179556E-2</v>
      </c>
      <c r="J36" s="25"/>
      <c r="K36" s="26" t="str">
        <f t="shared" si="6"/>
        <v>Ostatní</v>
      </c>
      <c r="L36" s="23">
        <f t="shared" si="3"/>
        <v>1558.396</v>
      </c>
      <c r="M36" s="23">
        <f t="shared" si="4"/>
        <v>1717.797</v>
      </c>
      <c r="N36" s="23">
        <f t="shared" si="5"/>
        <v>2483.7559999999999</v>
      </c>
    </row>
    <row r="37" spans="1:14" ht="18" customHeight="1" x14ac:dyDescent="0.2">
      <c r="A37" s="45" t="s">
        <v>158</v>
      </c>
      <c r="B37" s="18"/>
      <c r="C37" s="18"/>
      <c r="D37" s="6"/>
      <c r="F37" s="7"/>
      <c r="G37" s="26"/>
      <c r="H37" s="26"/>
      <c r="I37" s="3" t="s">
        <v>65</v>
      </c>
      <c r="J37" s="26"/>
    </row>
    <row r="38" spans="1:14" x14ac:dyDescent="0.2">
      <c r="A38" s="18"/>
      <c r="B38" s="18"/>
      <c r="C38" s="18"/>
    </row>
    <row r="39" spans="1:14" x14ac:dyDescent="0.2">
      <c r="B39" s="22"/>
      <c r="C39" s="22"/>
      <c r="D39" s="22"/>
    </row>
    <row r="40" spans="1:14" x14ac:dyDescent="0.2">
      <c r="B40" s="22"/>
      <c r="C40" s="22"/>
      <c r="D40" s="22"/>
    </row>
    <row r="41" spans="1:14" x14ac:dyDescent="0.2">
      <c r="B41" s="22"/>
      <c r="C41" s="22"/>
      <c r="D41" s="22"/>
      <c r="L41" s="28" t="s">
        <v>155</v>
      </c>
      <c r="M41" s="32">
        <v>5.3639188593037866E-2</v>
      </c>
    </row>
    <row r="42" spans="1:14" x14ac:dyDescent="0.2">
      <c r="B42" s="34"/>
      <c r="C42" s="34"/>
      <c r="D42" s="34"/>
      <c r="L42" s="28" t="s">
        <v>50</v>
      </c>
      <c r="M42" s="32">
        <v>3.0719620365250139E-2</v>
      </c>
    </row>
    <row r="43" spans="1:14" x14ac:dyDescent="0.2">
      <c r="B43" s="22"/>
      <c r="C43" s="22"/>
      <c r="D43" s="22"/>
      <c r="L43" s="28" t="s">
        <v>111</v>
      </c>
      <c r="M43" s="32">
        <v>5.3932389810379656E-2</v>
      </c>
    </row>
    <row r="47" spans="1:14" ht="10.5" customHeight="1" x14ac:dyDescent="0.2"/>
  </sheetData>
  <mergeCells count="4">
    <mergeCell ref="D6:E6"/>
    <mergeCell ref="H6:I6"/>
    <mergeCell ref="B6:C6"/>
    <mergeCell ref="F6:G6"/>
  </mergeCells>
  <conditionalFormatting sqref="C11:C26 C29:C36 E11:E26 E29:E36 G11:G26 G29:G36 I11:I26 I29:I36">
    <cfRule type="dataBar" priority="1">
      <dataBar>
        <cfvo type="num" val="0"/>
        <cfvo type="num" val="1"/>
        <color rgb="FF63C384"/>
      </dataBar>
      <extLst>
        <ext xmlns:x14="http://schemas.microsoft.com/office/spreadsheetml/2009/9/main" uri="{B025F937-C7B1-47D3-B67F-A62EFF666E3E}">
          <x14:id>{7E1E576A-4315-49E9-9868-42D83EAED563}</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8:N28" formula="1"/>
  </ignoredErrors>
  <drawing r:id="rId2"/>
  <extLst>
    <ext xmlns:x14="http://schemas.microsoft.com/office/spreadsheetml/2009/9/main" uri="{78C0D931-6437-407d-A8EE-F0AAD7539E65}">
      <x14:conditionalFormattings>
        <x14:conditionalFormatting xmlns:xm="http://schemas.microsoft.com/office/excel/2006/main">
          <x14:cfRule type="dataBar" id="{7E1E576A-4315-49E9-9868-42D83EAED563}">
            <x14:dataBar minLength="0" maxLength="100" gradient="0" direction="rightToLeft">
              <x14:cfvo type="num">
                <xm:f>0</xm:f>
              </x14:cfvo>
              <x14:cfvo type="num">
                <xm:f>1</xm:f>
              </x14:cfvo>
              <x14:negativeFillColor rgb="FFFF0000"/>
              <x14:axisColor rgb="FF000000"/>
            </x14:dataBar>
          </x14:cfRule>
          <xm:sqref>C11:C26 C29:C36 E11:E26 E29:E36 G11:G26 G29:G36 I11:I26 I29:I36</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41"/>
  <sheetViews>
    <sheetView showGridLines="0" zoomScaleNormal="100" zoomScaleSheetLayoutView="100" workbookViewId="0">
      <selection activeCell="L23" sqref="L23"/>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127</v>
      </c>
      <c r="I1" s="105" t="str">
        <f>'3'!N1</f>
        <v>III.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43" t="s">
        <v>14</v>
      </c>
      <c r="C5" s="344"/>
      <c r="D5" s="343" t="s">
        <v>15</v>
      </c>
      <c r="E5" s="344"/>
      <c r="F5" s="343" t="s">
        <v>16</v>
      </c>
      <c r="G5" s="344"/>
      <c r="H5" s="343" t="s">
        <v>7</v>
      </c>
      <c r="I5" s="345"/>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2176.4970000000021</v>
      </c>
      <c r="C7" s="130">
        <v>5.5382780663278265E-2</v>
      </c>
      <c r="D7" s="129">
        <v>2177.2540000000017</v>
      </c>
      <c r="E7" s="130">
        <v>5.6118640602610681E-2</v>
      </c>
      <c r="F7" s="129">
        <v>2177.2540000000017</v>
      </c>
      <c r="G7" s="130">
        <v>5.6105668892557969E-2</v>
      </c>
      <c r="H7" s="129">
        <v>2177.2540000000017</v>
      </c>
      <c r="I7" s="139">
        <v>5.6105668892557969E-2</v>
      </c>
      <c r="J7" s="30"/>
      <c r="O7" s="13"/>
    </row>
    <row r="8" spans="1:15" x14ac:dyDescent="0.2">
      <c r="A8" s="109" t="s">
        <v>167</v>
      </c>
      <c r="B8" s="129">
        <v>305733.72800000012</v>
      </c>
      <c r="C8" s="130">
        <v>4.0951072506327152E-2</v>
      </c>
      <c r="D8" s="129">
        <v>325939.76400000002</v>
      </c>
      <c r="E8" s="130">
        <v>4.1578856017549855E-2</v>
      </c>
      <c r="F8" s="129">
        <v>371492.0749999999</v>
      </c>
      <c r="G8" s="130">
        <v>4.1851696904806543E-2</v>
      </c>
      <c r="H8" s="129">
        <v>1003165.567</v>
      </c>
      <c r="I8" s="139">
        <v>4.148518519324406E-2</v>
      </c>
      <c r="J8" s="30"/>
      <c r="O8" s="13"/>
    </row>
    <row r="9" spans="1:15" x14ac:dyDescent="0.2">
      <c r="A9" s="109" t="s">
        <v>168</v>
      </c>
      <c r="B9" s="129">
        <v>160258.96299999999</v>
      </c>
      <c r="C9" s="131">
        <v>5.834908798796011E-2</v>
      </c>
      <c r="D9" s="129">
        <v>170985.89099999997</v>
      </c>
      <c r="E9" s="131">
        <v>5.6809166522459036E-2</v>
      </c>
      <c r="F9" s="129">
        <v>189984.11799999996</v>
      </c>
      <c r="G9" s="131">
        <v>4.8887689981460133E-2</v>
      </c>
      <c r="H9" s="129">
        <v>521228.97199999989</v>
      </c>
      <c r="I9" s="140">
        <v>5.4055275761369946E-2</v>
      </c>
      <c r="J9" s="25"/>
      <c r="K9" s="26"/>
      <c r="L9" s="26" t="str">
        <f>+B5</f>
        <v>Červenec</v>
      </c>
      <c r="M9" s="26" t="str">
        <f>+D5</f>
        <v>Srpen</v>
      </c>
      <c r="N9" s="26" t="str">
        <f>+F5</f>
        <v>Září</v>
      </c>
      <c r="O9" s="27"/>
    </row>
    <row r="10" spans="1:15" x14ac:dyDescent="0.2">
      <c r="A10" s="108" t="s">
        <v>41</v>
      </c>
      <c r="B10" s="132">
        <v>65970.301999999996</v>
      </c>
      <c r="C10" s="133">
        <v>0.20569183076699005</v>
      </c>
      <c r="D10" s="137">
        <v>68075.875</v>
      </c>
      <c r="E10" s="135">
        <v>0.1976675012004353</v>
      </c>
      <c r="F10" s="137">
        <v>57989.450999999994</v>
      </c>
      <c r="G10" s="135">
        <v>0.12885206981745406</v>
      </c>
      <c r="H10" s="137">
        <v>192035.628</v>
      </c>
      <c r="I10" s="141">
        <v>0.17220353510879591</v>
      </c>
      <c r="J10" s="25"/>
      <c r="K10" s="26" t="str">
        <f>+A10</f>
        <v>Biomasa</v>
      </c>
      <c r="L10" s="23">
        <f>+B10</f>
        <v>65970.301999999996</v>
      </c>
      <c r="M10" s="23">
        <f>+D10</f>
        <v>68075.875</v>
      </c>
      <c r="N10" s="23">
        <f>+F10</f>
        <v>57989.450999999994</v>
      </c>
      <c r="O10" s="40"/>
    </row>
    <row r="11" spans="1:15" x14ac:dyDescent="0.2">
      <c r="A11" s="108" t="s">
        <v>40</v>
      </c>
      <c r="B11" s="132">
        <v>6046.6459999999997</v>
      </c>
      <c r="C11" s="134">
        <v>0.21224663527090601</v>
      </c>
      <c r="D11" s="138">
        <v>6054.2579999999998</v>
      </c>
      <c r="E11" s="136">
        <v>0.20616872491746274</v>
      </c>
      <c r="F11" s="138">
        <v>6738.0590000000002</v>
      </c>
      <c r="G11" s="135">
        <v>0.18436625093964268</v>
      </c>
      <c r="H11" s="138">
        <v>18838.963</v>
      </c>
      <c r="I11" s="141">
        <v>0.19956219745370252</v>
      </c>
      <c r="J11" s="25"/>
      <c r="K11" s="26" t="str">
        <f t="shared" ref="K11:L25" si="0">+A11</f>
        <v>Bioplyn</v>
      </c>
      <c r="L11" s="23">
        <f t="shared" si="0"/>
        <v>6046.6459999999997</v>
      </c>
      <c r="M11" s="23">
        <f t="shared" ref="M11:M25" si="1">+D11</f>
        <v>6054.2579999999998</v>
      </c>
      <c r="N11" s="23">
        <f t="shared" ref="N11:N25" si="2">+F11</f>
        <v>6738.0590000000002</v>
      </c>
      <c r="O11" s="40"/>
    </row>
    <row r="12" spans="1:15" x14ac:dyDescent="0.2">
      <c r="A12" s="108" t="s">
        <v>39</v>
      </c>
      <c r="B12" s="132">
        <v>0</v>
      </c>
      <c r="C12" s="134">
        <v>0</v>
      </c>
      <c r="D12" s="138">
        <v>0</v>
      </c>
      <c r="E12" s="136">
        <v>0</v>
      </c>
      <c r="F12" s="138">
        <v>0</v>
      </c>
      <c r="G12" s="135">
        <v>0</v>
      </c>
      <c r="H12" s="138">
        <v>0</v>
      </c>
      <c r="I12" s="141">
        <v>0</v>
      </c>
      <c r="J12" s="25"/>
      <c r="K12" s="26" t="str">
        <f t="shared" si="0"/>
        <v>Černé uhlí</v>
      </c>
      <c r="L12" s="23">
        <f t="shared" si="0"/>
        <v>0</v>
      </c>
      <c r="M12" s="23">
        <f t="shared" si="1"/>
        <v>0</v>
      </c>
      <c r="N12" s="23">
        <f t="shared" si="2"/>
        <v>0</v>
      </c>
      <c r="O12" s="40"/>
    </row>
    <row r="13" spans="1:15" x14ac:dyDescent="0.2">
      <c r="A13" s="108" t="s">
        <v>51</v>
      </c>
      <c r="B13" s="132">
        <v>11.6</v>
      </c>
      <c r="C13" s="134">
        <v>2.9947014437558925E-3</v>
      </c>
      <c r="D13" s="138">
        <v>32</v>
      </c>
      <c r="E13" s="136">
        <v>9.1427526542553796E-3</v>
      </c>
      <c r="F13" s="138">
        <v>16.776</v>
      </c>
      <c r="G13" s="135">
        <v>4.7994122608161285E-3</v>
      </c>
      <c r="H13" s="138">
        <v>60.376000000000005</v>
      </c>
      <c r="I13" s="141">
        <v>5.5548931196462304E-3</v>
      </c>
      <c r="J13" s="25"/>
      <c r="K13" s="26" t="str">
        <f t="shared" si="0"/>
        <v>Elektrická energie</v>
      </c>
      <c r="L13" s="23">
        <f t="shared" si="0"/>
        <v>11.6</v>
      </c>
      <c r="M13" s="23">
        <f t="shared" si="1"/>
        <v>32</v>
      </c>
      <c r="N13" s="23">
        <f t="shared" si="2"/>
        <v>16.776</v>
      </c>
      <c r="O13" s="40"/>
    </row>
    <row r="14" spans="1:15" x14ac:dyDescent="0.2">
      <c r="A14" s="108" t="s">
        <v>52</v>
      </c>
      <c r="B14" s="132">
        <v>0</v>
      </c>
      <c r="C14" s="134">
        <v>0</v>
      </c>
      <c r="D14" s="138">
        <v>0</v>
      </c>
      <c r="E14" s="136">
        <v>0</v>
      </c>
      <c r="F14" s="138">
        <v>0</v>
      </c>
      <c r="G14" s="135">
        <v>0</v>
      </c>
      <c r="H14" s="138">
        <v>0</v>
      </c>
      <c r="I14" s="141">
        <v>0</v>
      </c>
      <c r="J14" s="25"/>
      <c r="K14" s="26" t="str">
        <f t="shared" si="0"/>
        <v>Energie prostředí (tepelné čerpadlo)</v>
      </c>
      <c r="L14" s="23">
        <f t="shared" si="0"/>
        <v>0</v>
      </c>
      <c r="M14" s="23">
        <f t="shared" si="1"/>
        <v>0</v>
      </c>
      <c r="N14" s="23">
        <f t="shared" si="2"/>
        <v>0</v>
      </c>
      <c r="O14" s="40"/>
    </row>
    <row r="15" spans="1:15" x14ac:dyDescent="0.2">
      <c r="A15" s="108" t="s">
        <v>53</v>
      </c>
      <c r="B15" s="132">
        <v>0</v>
      </c>
      <c r="C15" s="134">
        <v>0</v>
      </c>
      <c r="D15" s="138">
        <v>0</v>
      </c>
      <c r="E15" s="136">
        <v>0</v>
      </c>
      <c r="F15" s="138">
        <v>0</v>
      </c>
      <c r="G15" s="135">
        <v>0</v>
      </c>
      <c r="H15" s="138">
        <v>0</v>
      </c>
      <c r="I15" s="141">
        <v>0</v>
      </c>
      <c r="J15" s="25"/>
      <c r="K15" s="26" t="str">
        <f t="shared" si="0"/>
        <v>Energie Slunce (solární kolektor)</v>
      </c>
      <c r="L15" s="23">
        <f t="shared" si="0"/>
        <v>0</v>
      </c>
      <c r="M15" s="23">
        <f t="shared" si="1"/>
        <v>0</v>
      </c>
      <c r="N15" s="23">
        <f t="shared" si="2"/>
        <v>0</v>
      </c>
      <c r="O15" s="40"/>
    </row>
    <row r="16" spans="1:15" x14ac:dyDescent="0.2">
      <c r="A16" s="108" t="s">
        <v>38</v>
      </c>
      <c r="B16" s="132">
        <v>61536.084000000003</v>
      </c>
      <c r="C16" s="134">
        <v>7.0243199967892009E-2</v>
      </c>
      <c r="D16" s="138">
        <v>64831.240999999995</v>
      </c>
      <c r="E16" s="136">
        <v>6.3944329568009231E-2</v>
      </c>
      <c r="F16" s="138">
        <v>92029.237999999998</v>
      </c>
      <c r="G16" s="135">
        <v>6.3847108924925844E-2</v>
      </c>
      <c r="H16" s="138">
        <v>218396.56299999999</v>
      </c>
      <c r="I16" s="141">
        <v>6.5558692537664151E-2</v>
      </c>
      <c r="J16" s="25"/>
      <c r="K16" s="26" t="str">
        <f t="shared" si="0"/>
        <v>Hnědé uhlí</v>
      </c>
      <c r="L16" s="23">
        <f t="shared" si="0"/>
        <v>61536.084000000003</v>
      </c>
      <c r="M16" s="23">
        <f t="shared" si="1"/>
        <v>64831.240999999995</v>
      </c>
      <c r="N16" s="23">
        <f t="shared" si="2"/>
        <v>92029.237999999998</v>
      </c>
      <c r="O16" s="40"/>
    </row>
    <row r="17" spans="1:18" x14ac:dyDescent="0.2">
      <c r="A17" s="108" t="s">
        <v>63</v>
      </c>
      <c r="B17" s="132">
        <v>5587.86</v>
      </c>
      <c r="C17" s="134">
        <v>0.79890026935680336</v>
      </c>
      <c r="D17" s="138">
        <v>5664.84</v>
      </c>
      <c r="E17" s="136">
        <v>0.8012299545414685</v>
      </c>
      <c r="F17" s="138">
        <v>5494.61</v>
      </c>
      <c r="G17" s="135">
        <v>0.76795922189516985</v>
      </c>
      <c r="H17" s="138">
        <v>16747.310000000001</v>
      </c>
      <c r="I17" s="141">
        <v>0.78924373122005098</v>
      </c>
      <c r="J17" s="25"/>
      <c r="K17" s="26" t="str">
        <f t="shared" si="0"/>
        <v>Jaderné palivo</v>
      </c>
      <c r="L17" s="23">
        <f t="shared" si="0"/>
        <v>5587.86</v>
      </c>
      <c r="M17" s="23">
        <f t="shared" si="1"/>
        <v>5664.84</v>
      </c>
      <c r="N17" s="23">
        <f t="shared" si="2"/>
        <v>5494.61</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0</v>
      </c>
      <c r="C19" s="134">
        <v>0</v>
      </c>
      <c r="D19" s="138">
        <v>0</v>
      </c>
      <c r="E19" s="136">
        <v>0</v>
      </c>
      <c r="F19" s="138">
        <v>0</v>
      </c>
      <c r="G19" s="135">
        <v>0</v>
      </c>
      <c r="H19" s="138">
        <v>0</v>
      </c>
      <c r="I19" s="141">
        <v>0</v>
      </c>
      <c r="J19" s="25"/>
      <c r="K19" s="26" t="str">
        <f t="shared" si="0"/>
        <v>Odpadní teplo</v>
      </c>
      <c r="L19" s="23">
        <f t="shared" si="0"/>
        <v>0</v>
      </c>
      <c r="M19" s="23">
        <f t="shared" si="1"/>
        <v>0</v>
      </c>
      <c r="N19" s="23">
        <f t="shared" si="2"/>
        <v>0</v>
      </c>
      <c r="O19" s="40"/>
    </row>
    <row r="20" spans="1:18" x14ac:dyDescent="0.2">
      <c r="A20" s="108" t="s">
        <v>35</v>
      </c>
      <c r="B20" s="132">
        <v>4350.9740000000002</v>
      </c>
      <c r="C20" s="134">
        <v>1.0000000000000002</v>
      </c>
      <c r="D20" s="138">
        <v>5091.2129999999997</v>
      </c>
      <c r="E20" s="136">
        <v>0.90062367039295677</v>
      </c>
      <c r="F20" s="138">
        <v>2401.1669999999999</v>
      </c>
      <c r="G20" s="135">
        <v>0.55380916247091039</v>
      </c>
      <c r="H20" s="138">
        <v>11843.353999999999</v>
      </c>
      <c r="I20" s="141">
        <v>0.82591422827132244</v>
      </c>
      <c r="J20" s="25"/>
      <c r="K20" s="26" t="str">
        <f t="shared" si="0"/>
        <v>Ostatní kapalná paliva</v>
      </c>
      <c r="L20" s="23">
        <f t="shared" si="0"/>
        <v>4350.9740000000002</v>
      </c>
      <c r="M20" s="23">
        <f t="shared" si="1"/>
        <v>5091.2129999999997</v>
      </c>
      <c r="N20" s="23">
        <f t="shared" si="2"/>
        <v>2401.1669999999999</v>
      </c>
      <c r="O20" s="40"/>
    </row>
    <row r="21" spans="1:18" x14ac:dyDescent="0.2">
      <c r="A21" s="108" t="s">
        <v>34</v>
      </c>
      <c r="B21" s="132">
        <v>705.53200000000004</v>
      </c>
      <c r="C21" s="134">
        <v>3.6864981745712276E-3</v>
      </c>
      <c r="D21" s="138">
        <v>902.31600000000003</v>
      </c>
      <c r="E21" s="136">
        <v>4.5018096774389572E-3</v>
      </c>
      <c r="F21" s="138">
        <v>809.30499999999995</v>
      </c>
      <c r="G21" s="135">
        <v>4.1413455585085279E-3</v>
      </c>
      <c r="H21" s="138">
        <v>2417.1529999999998</v>
      </c>
      <c r="I21" s="141">
        <v>4.1161417275435343E-3</v>
      </c>
      <c r="J21" s="25"/>
      <c r="K21" s="26" t="str">
        <f t="shared" si="0"/>
        <v>Ostatní pevná paliva</v>
      </c>
      <c r="L21" s="23">
        <f t="shared" si="0"/>
        <v>705.53200000000004</v>
      </c>
      <c r="M21" s="23">
        <f t="shared" si="1"/>
        <v>902.31600000000003</v>
      </c>
      <c r="N21" s="23">
        <f t="shared" si="2"/>
        <v>809.30499999999995</v>
      </c>
      <c r="O21" s="40"/>
    </row>
    <row r="22" spans="1:18" x14ac:dyDescent="0.2">
      <c r="A22" s="108" t="s">
        <v>33</v>
      </c>
      <c r="B22" s="132">
        <v>22.189</v>
      </c>
      <c r="C22" s="134">
        <v>1.03607490095455E-4</v>
      </c>
      <c r="D22" s="138">
        <v>24.716000000000001</v>
      </c>
      <c r="E22" s="136">
        <v>8.9220767812283225E-5</v>
      </c>
      <c r="F22" s="138">
        <v>41.189</v>
      </c>
      <c r="G22" s="135">
        <v>1.3689791907817728E-4</v>
      </c>
      <c r="H22" s="138">
        <v>88.093999999999994</v>
      </c>
      <c r="I22" s="141">
        <v>1.1122157165600247E-4</v>
      </c>
      <c r="J22" s="25"/>
      <c r="K22" s="26" t="str">
        <f t="shared" si="0"/>
        <v>Ostatní plyny</v>
      </c>
      <c r="L22" s="23">
        <f t="shared" si="0"/>
        <v>22.189</v>
      </c>
      <c r="M22" s="23">
        <f t="shared" si="1"/>
        <v>24.716000000000001</v>
      </c>
      <c r="N22" s="23">
        <f t="shared" si="2"/>
        <v>41.189</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53.057000000000002</v>
      </c>
      <c r="C24" s="134">
        <v>2.6579098630062055E-3</v>
      </c>
      <c r="D24" s="138">
        <v>307.65199999999999</v>
      </c>
      <c r="E24" s="136">
        <v>4.3706950389914893E-2</v>
      </c>
      <c r="F24" s="138">
        <v>757.51800000000003</v>
      </c>
      <c r="G24" s="135">
        <v>0.21536593000475079</v>
      </c>
      <c r="H24" s="138">
        <v>1118.2270000000001</v>
      </c>
      <c r="I24" s="141">
        <v>3.6641254441481599E-2</v>
      </c>
      <c r="J24" s="25"/>
      <c r="K24" s="26" t="str">
        <f t="shared" si="0"/>
        <v>Topné oleje</v>
      </c>
      <c r="L24" s="23">
        <f t="shared" si="0"/>
        <v>53.057000000000002</v>
      </c>
      <c r="M24" s="23">
        <f t="shared" si="1"/>
        <v>307.65199999999999</v>
      </c>
      <c r="N24" s="23">
        <f t="shared" si="2"/>
        <v>757.51800000000003</v>
      </c>
      <c r="O24" s="40"/>
    </row>
    <row r="25" spans="1:18" x14ac:dyDescent="0.2">
      <c r="A25" s="108" t="s">
        <v>31</v>
      </c>
      <c r="B25" s="132">
        <v>15974.719000000003</v>
      </c>
      <c r="C25" s="133">
        <v>1.9681794703201978E-2</v>
      </c>
      <c r="D25" s="137">
        <v>20001.780000000002</v>
      </c>
      <c r="E25" s="135">
        <v>2.3627192626484054E-2</v>
      </c>
      <c r="F25" s="137">
        <v>23706.805000000004</v>
      </c>
      <c r="G25" s="135">
        <v>2.2063369097325852E-2</v>
      </c>
      <c r="H25" s="137">
        <v>59683.304000000004</v>
      </c>
      <c r="I25" s="141">
        <v>2.1840461990838486E-2</v>
      </c>
      <c r="J25" s="25"/>
      <c r="K25" s="26" t="str">
        <f t="shared" si="0"/>
        <v>Zemní plyn</v>
      </c>
      <c r="L25" s="23">
        <f t="shared" si="0"/>
        <v>15974.719000000003</v>
      </c>
      <c r="M25" s="23">
        <f t="shared" si="1"/>
        <v>20001.780000000002</v>
      </c>
      <c r="N25" s="23">
        <f t="shared" si="2"/>
        <v>23706.805000000004</v>
      </c>
      <c r="O25" s="24"/>
    </row>
    <row r="26" spans="1:18" ht="13.5" customHeight="1" x14ac:dyDescent="0.2">
      <c r="A26" s="110" t="s">
        <v>169</v>
      </c>
      <c r="B26" s="129">
        <v>146315.13399999999</v>
      </c>
      <c r="C26" s="131">
        <v>6.3152442466741371E-2</v>
      </c>
      <c r="D26" s="129">
        <v>156788.66999999998</v>
      </c>
      <c r="E26" s="131">
        <v>6.2745312481606252E-2</v>
      </c>
      <c r="F26" s="129">
        <v>177845.05500000002</v>
      </c>
      <c r="G26" s="131">
        <v>5.2713434111525952E-2</v>
      </c>
      <c r="H26" s="129">
        <v>480948.85900000005</v>
      </c>
      <c r="I26" s="140">
        <v>5.872767097097293E-2</v>
      </c>
      <c r="J26" s="7"/>
      <c r="K26" s="26"/>
      <c r="L26" s="26" t="str">
        <f>+L9</f>
        <v>Červenec</v>
      </c>
      <c r="M26" s="26" t="str">
        <f>+M9</f>
        <v>Srpen</v>
      </c>
      <c r="N26" s="26" t="str">
        <f>+N9</f>
        <v>Září</v>
      </c>
      <c r="O26" s="22"/>
      <c r="P26" s="34"/>
      <c r="Q26" s="34"/>
      <c r="R26" s="34"/>
    </row>
    <row r="27" spans="1:18" ht="12.75" customHeight="1" x14ac:dyDescent="0.2">
      <c r="A27" s="108" t="s">
        <v>26</v>
      </c>
      <c r="B27" s="132">
        <v>43758.733</v>
      </c>
      <c r="C27" s="135">
        <v>4.3647192163953102E-2</v>
      </c>
      <c r="D27" s="137">
        <v>47297.185999999987</v>
      </c>
      <c r="E27" s="135">
        <v>4.1511299374347548E-2</v>
      </c>
      <c r="F27" s="137">
        <v>48207.912999999993</v>
      </c>
      <c r="G27" s="135">
        <v>3.7488394415338022E-2</v>
      </c>
      <c r="H27" s="137">
        <v>139263.83199999999</v>
      </c>
      <c r="I27" s="141">
        <v>4.0626824512051199E-2</v>
      </c>
      <c r="J27" s="25"/>
      <c r="K27" s="26" t="str">
        <f>+A27</f>
        <v>Průmysl</v>
      </c>
      <c r="L27" s="23">
        <f t="shared" ref="L27:L34" si="3">+B27</f>
        <v>43758.733</v>
      </c>
      <c r="M27" s="23">
        <f t="shared" ref="M27:M34" si="4">+D27</f>
        <v>47297.185999999987</v>
      </c>
      <c r="N27" s="23">
        <f t="shared" ref="N27:N34" si="5">+F27</f>
        <v>48207.912999999993</v>
      </c>
      <c r="O27" s="22"/>
      <c r="P27" s="40"/>
      <c r="Q27" s="40"/>
      <c r="R27" s="40"/>
    </row>
    <row r="28" spans="1:18" ht="12.75" customHeight="1" x14ac:dyDescent="0.2">
      <c r="A28" s="108" t="s">
        <v>0</v>
      </c>
      <c r="B28" s="132">
        <v>290.39</v>
      </c>
      <c r="C28" s="136">
        <v>3.8663078439010192E-3</v>
      </c>
      <c r="D28" s="138">
        <v>313.26</v>
      </c>
      <c r="E28" s="136">
        <v>4.296419537920532E-3</v>
      </c>
      <c r="F28" s="138">
        <v>1368.643</v>
      </c>
      <c r="G28" s="135">
        <v>1.1649836759301438E-2</v>
      </c>
      <c r="H28" s="138">
        <v>1972.2930000000001</v>
      </c>
      <c r="I28" s="141">
        <v>7.428558635527994E-3</v>
      </c>
      <c r="J28" s="25"/>
      <c r="K28" s="26" t="str">
        <f t="shared" ref="K28:K34" si="6">+A28</f>
        <v>Energetika</v>
      </c>
      <c r="L28" s="23">
        <f t="shared" si="3"/>
        <v>290.39</v>
      </c>
      <c r="M28" s="23">
        <f t="shared" si="4"/>
        <v>313.26</v>
      </c>
      <c r="N28" s="23">
        <f t="shared" si="5"/>
        <v>1368.643</v>
      </c>
    </row>
    <row r="29" spans="1:18" ht="12.75" customHeight="1" x14ac:dyDescent="0.2">
      <c r="A29" s="108" t="s">
        <v>1</v>
      </c>
      <c r="B29" s="132">
        <v>147.59</v>
      </c>
      <c r="C29" s="136">
        <v>2.7278984591134994E-2</v>
      </c>
      <c r="D29" s="138">
        <v>201.82999999999998</v>
      </c>
      <c r="E29" s="136">
        <v>3.4210596792953588E-2</v>
      </c>
      <c r="F29" s="138">
        <v>559.82799999999997</v>
      </c>
      <c r="G29" s="135">
        <v>4.5136350028996929E-2</v>
      </c>
      <c r="H29" s="138">
        <v>909.24799999999993</v>
      </c>
      <c r="I29" s="141">
        <v>3.8343753678088129E-2</v>
      </c>
      <c r="J29" s="25"/>
      <c r="K29" s="26" t="str">
        <f t="shared" si="6"/>
        <v>Doprava</v>
      </c>
      <c r="L29" s="23">
        <f t="shared" si="3"/>
        <v>147.59</v>
      </c>
      <c r="M29" s="23">
        <f t="shared" si="4"/>
        <v>201.82999999999998</v>
      </c>
      <c r="N29" s="23">
        <f t="shared" si="5"/>
        <v>559.82799999999997</v>
      </c>
      <c r="O29" s="22"/>
    </row>
    <row r="30" spans="1:18" ht="12.75" customHeight="1" x14ac:dyDescent="0.2">
      <c r="A30" s="108" t="s">
        <v>2</v>
      </c>
      <c r="B30" s="132">
        <v>119.04100000000001</v>
      </c>
      <c r="C30" s="136">
        <v>3.1165747288335724E-2</v>
      </c>
      <c r="D30" s="138">
        <v>132.76999999999998</v>
      </c>
      <c r="E30" s="136">
        <v>2.9973868529921375E-2</v>
      </c>
      <c r="F30" s="138">
        <v>154.749</v>
      </c>
      <c r="G30" s="135">
        <v>1.5125224472976592E-2</v>
      </c>
      <c r="H30" s="138">
        <v>406.55999999999995</v>
      </c>
      <c r="I30" s="141">
        <v>2.1999616673345837E-2</v>
      </c>
      <c r="J30" s="25"/>
      <c r="K30" s="26" t="str">
        <f t="shared" si="6"/>
        <v>Stavebnictví</v>
      </c>
      <c r="L30" s="23">
        <f t="shared" si="3"/>
        <v>119.04100000000001</v>
      </c>
      <c r="M30" s="23">
        <f t="shared" si="4"/>
        <v>132.76999999999998</v>
      </c>
      <c r="N30" s="23">
        <f t="shared" si="5"/>
        <v>154.749</v>
      </c>
    </row>
    <row r="31" spans="1:18" x14ac:dyDescent="0.2">
      <c r="A31" s="108" t="s">
        <v>6</v>
      </c>
      <c r="B31" s="132">
        <v>797.93000000000006</v>
      </c>
      <c r="C31" s="136">
        <v>5.397920860485126E-2</v>
      </c>
      <c r="D31" s="138">
        <v>602.51</v>
      </c>
      <c r="E31" s="136">
        <v>4.2404519451457207E-2</v>
      </c>
      <c r="F31" s="138">
        <v>888.30299999999988</v>
      </c>
      <c r="G31" s="135">
        <v>4.0514388237540201E-2</v>
      </c>
      <c r="H31" s="138">
        <v>2288.7429999999999</v>
      </c>
      <c r="I31" s="141">
        <v>4.49509822155989E-2</v>
      </c>
      <c r="J31" s="25"/>
      <c r="K31" s="26" t="str">
        <f t="shared" si="6"/>
        <v>Zemědělství a lesnictví</v>
      </c>
      <c r="L31" s="23">
        <f t="shared" si="3"/>
        <v>797.93000000000006</v>
      </c>
      <c r="M31" s="23">
        <f t="shared" si="4"/>
        <v>602.51</v>
      </c>
      <c r="N31" s="23">
        <f t="shared" si="5"/>
        <v>888.30299999999988</v>
      </c>
    </row>
    <row r="32" spans="1:18" x14ac:dyDescent="0.2">
      <c r="A32" s="108" t="s">
        <v>25</v>
      </c>
      <c r="B32" s="132">
        <v>45072.161</v>
      </c>
      <c r="C32" s="136">
        <v>5.484745421927445E-2</v>
      </c>
      <c r="D32" s="138">
        <v>48012.743999999999</v>
      </c>
      <c r="E32" s="136">
        <v>5.6540080159736578E-2</v>
      </c>
      <c r="F32" s="138">
        <v>75747.032000000007</v>
      </c>
      <c r="G32" s="135">
        <v>5.7208084402267802E-2</v>
      </c>
      <c r="H32" s="138">
        <v>168831.93700000001</v>
      </c>
      <c r="I32" s="141">
        <v>5.6370973984350405E-2</v>
      </c>
      <c r="J32" s="25"/>
      <c r="K32" s="26" t="str">
        <f t="shared" si="6"/>
        <v>Domácnosti</v>
      </c>
      <c r="L32" s="23">
        <f t="shared" si="3"/>
        <v>45072.161</v>
      </c>
      <c r="M32" s="23">
        <f t="shared" si="4"/>
        <v>48012.743999999999</v>
      </c>
      <c r="N32" s="23">
        <f t="shared" si="5"/>
        <v>75747.032000000007</v>
      </c>
    </row>
    <row r="33" spans="1:14" x14ac:dyDescent="0.2">
      <c r="A33" s="108" t="s">
        <v>5</v>
      </c>
      <c r="B33" s="132">
        <v>53672.606999999996</v>
      </c>
      <c r="C33" s="136">
        <v>0.14712562119282113</v>
      </c>
      <c r="D33" s="138">
        <v>57490.291999999994</v>
      </c>
      <c r="E33" s="136">
        <v>0.15114294733691436</v>
      </c>
      <c r="F33" s="138">
        <v>47580.924000000006</v>
      </c>
      <c r="G33" s="135">
        <v>8.6463829381705659E-2</v>
      </c>
      <c r="H33" s="138">
        <v>158743.823</v>
      </c>
      <c r="I33" s="141">
        <v>0.1225369726668505</v>
      </c>
      <c r="J33" s="25"/>
      <c r="K33" s="26" t="str">
        <f t="shared" si="6"/>
        <v>Obchod, služby, školství, zdravotnictví</v>
      </c>
      <c r="L33" s="23">
        <f t="shared" si="3"/>
        <v>53672.606999999996</v>
      </c>
      <c r="M33" s="23">
        <f t="shared" si="4"/>
        <v>57490.291999999994</v>
      </c>
      <c r="N33" s="23">
        <f t="shared" si="5"/>
        <v>47580.924000000006</v>
      </c>
    </row>
    <row r="34" spans="1:14" x14ac:dyDescent="0.2">
      <c r="A34" s="108" t="s">
        <v>3</v>
      </c>
      <c r="B34" s="132">
        <v>2456.6820000000002</v>
      </c>
      <c r="C34" s="135">
        <v>8.5898921120946659E-2</v>
      </c>
      <c r="D34" s="137">
        <v>2738.0780000000004</v>
      </c>
      <c r="E34" s="135">
        <v>8.4432452924466619E-2</v>
      </c>
      <c r="F34" s="137">
        <v>3337.6630000000005</v>
      </c>
      <c r="G34" s="135">
        <v>6.4853363844306441E-2</v>
      </c>
      <c r="H34" s="137">
        <v>8532.4230000000007</v>
      </c>
      <c r="I34" s="141">
        <v>7.584803445811969E-2</v>
      </c>
      <c r="J34" s="25"/>
      <c r="K34" s="26" t="str">
        <f t="shared" si="6"/>
        <v>Ostatní</v>
      </c>
      <c r="L34" s="23">
        <f t="shared" si="3"/>
        <v>2456.6820000000002</v>
      </c>
      <c r="M34" s="23">
        <f t="shared" si="4"/>
        <v>2738.0780000000004</v>
      </c>
      <c r="N34" s="23">
        <f t="shared" si="5"/>
        <v>3337.6630000000005</v>
      </c>
    </row>
    <row r="35" spans="1:14" ht="18" customHeight="1" x14ac:dyDescent="0.2">
      <c r="A35" s="45" t="s">
        <v>158</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155</v>
      </c>
      <c r="M39" s="32">
        <v>5.6105668892557969E-2</v>
      </c>
    </row>
    <row r="40" spans="1:14" x14ac:dyDescent="0.2">
      <c r="B40" s="34"/>
      <c r="C40" s="34"/>
      <c r="D40" s="34"/>
      <c r="L40" s="28" t="s">
        <v>50</v>
      </c>
      <c r="M40" s="32">
        <v>4.148518519324406E-2</v>
      </c>
    </row>
    <row r="41" spans="1:14" x14ac:dyDescent="0.2">
      <c r="B41" s="22"/>
      <c r="C41" s="22"/>
      <c r="D41" s="22"/>
      <c r="L41" s="28" t="s">
        <v>111</v>
      </c>
      <c r="M41" s="32">
        <v>5.4055275761369946E-2</v>
      </c>
    </row>
  </sheetData>
  <mergeCells count="4">
    <mergeCell ref="B5:C5"/>
    <mergeCell ref="D5:E5"/>
    <mergeCell ref="F5:G5"/>
    <mergeCell ref="H5:I5"/>
  </mergeCells>
  <conditionalFormatting sqref="C10:C25 E10:E25 G10:G25 I10:I25">
    <cfRule type="dataBar" priority="2">
      <dataBar>
        <cfvo type="num" val="0"/>
        <cfvo type="num" val="1"/>
        <color rgb="FF63C384"/>
      </dataBar>
      <extLst>
        <ext xmlns:x14="http://schemas.microsoft.com/office/spreadsheetml/2009/9/main" uri="{B025F937-C7B1-47D3-B67F-A62EFF666E3E}">
          <x14:id>{8DF12F87-A012-442F-9A6C-FAFF94B6B04F}</x14:id>
        </ext>
      </extLst>
    </cfRule>
  </conditionalFormatting>
  <conditionalFormatting sqref="C27:C34 E27:E34 G27:G34 I27:I34">
    <cfRule type="dataBar" priority="1">
      <dataBar>
        <cfvo type="num" val="0"/>
        <cfvo type="num" val="1"/>
        <color rgb="FF63C384"/>
      </dataBar>
      <extLst>
        <ext xmlns:x14="http://schemas.microsoft.com/office/spreadsheetml/2009/9/main" uri="{B025F937-C7B1-47D3-B67F-A62EFF666E3E}">
          <x14:id>{0040B672-6F40-4FF1-BD8F-15618A6B7E58}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8DF12F87-A012-442F-9A6C-FAFF94B6B04F}">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 xmlns:xm="http://schemas.microsoft.com/office/excel/2006/main">
          <x14:cfRule type="dataBar" id="{0040B672-6F40-4FF1-BD8F-15618A6B7E58}">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41"/>
  <sheetViews>
    <sheetView showGridLines="0" zoomScaleNormal="100" zoomScaleSheetLayoutView="100" workbookViewId="0">
      <selection activeCell="P26" sqref="P26"/>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128</v>
      </c>
      <c r="I1" s="105" t="str">
        <f>'3'!N1</f>
        <v>III.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43" t="s">
        <v>14</v>
      </c>
      <c r="C5" s="344"/>
      <c r="D5" s="343" t="s">
        <v>15</v>
      </c>
      <c r="E5" s="344"/>
      <c r="F5" s="343" t="s">
        <v>16</v>
      </c>
      <c r="G5" s="344"/>
      <c r="H5" s="343" t="s">
        <v>7</v>
      </c>
      <c r="I5" s="345"/>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1885.5359999999989</v>
      </c>
      <c r="C7" s="130">
        <v>4.7979035450411781E-2</v>
      </c>
      <c r="D7" s="129">
        <v>1885.5359999999989</v>
      </c>
      <c r="E7" s="130">
        <v>4.8599620038490679E-2</v>
      </c>
      <c r="F7" s="129">
        <v>1885.8109999999988</v>
      </c>
      <c r="G7" s="130">
        <v>4.8595472811138928E-2</v>
      </c>
      <c r="H7" s="129">
        <v>1885.8109999999988</v>
      </c>
      <c r="I7" s="139">
        <v>4.8595472811138928E-2</v>
      </c>
      <c r="J7" s="30"/>
      <c r="O7" s="13"/>
    </row>
    <row r="8" spans="1:15" x14ac:dyDescent="0.2">
      <c r="A8" s="109" t="s">
        <v>167</v>
      </c>
      <c r="B8" s="129">
        <v>267355.10699999996</v>
      </c>
      <c r="C8" s="130">
        <v>3.5810502306418246E-2</v>
      </c>
      <c r="D8" s="129">
        <v>280035.86</v>
      </c>
      <c r="E8" s="130">
        <v>3.5723075208125718E-2</v>
      </c>
      <c r="F8" s="129">
        <v>334862.45</v>
      </c>
      <c r="G8" s="130">
        <v>3.7725062539223586E-2</v>
      </c>
      <c r="H8" s="129">
        <v>882253.4169999999</v>
      </c>
      <c r="I8" s="139">
        <v>3.6484950835256665E-2</v>
      </c>
      <c r="J8" s="30"/>
      <c r="O8" s="13"/>
    </row>
    <row r="9" spans="1:15" x14ac:dyDescent="0.2">
      <c r="A9" s="109" t="s">
        <v>168</v>
      </c>
      <c r="B9" s="129">
        <v>172493.834</v>
      </c>
      <c r="C9" s="131">
        <v>6.2803712872187903E-2</v>
      </c>
      <c r="D9" s="129">
        <v>180813.36</v>
      </c>
      <c r="E9" s="131">
        <v>6.0074291613483682E-2</v>
      </c>
      <c r="F9" s="129">
        <v>227126.95600000006</v>
      </c>
      <c r="G9" s="131">
        <v>5.8445476012688291E-2</v>
      </c>
      <c r="H9" s="129">
        <v>580434.15000000014</v>
      </c>
      <c r="I9" s="140">
        <v>6.0195287915742302E-2</v>
      </c>
      <c r="J9" s="25"/>
      <c r="K9" s="26"/>
      <c r="L9" s="26" t="str">
        <f>+B5</f>
        <v>Červenec</v>
      </c>
      <c r="M9" s="26" t="str">
        <f>+D5</f>
        <v>Srpen</v>
      </c>
      <c r="N9" s="26" t="str">
        <f>+F5</f>
        <v>Září</v>
      </c>
      <c r="O9" s="27"/>
    </row>
    <row r="10" spans="1:15" x14ac:dyDescent="0.2">
      <c r="A10" s="108" t="s">
        <v>41</v>
      </c>
      <c r="B10" s="132">
        <v>16883.14</v>
      </c>
      <c r="C10" s="133">
        <v>5.2640716662103508E-2</v>
      </c>
      <c r="D10" s="137">
        <v>14905.460000000001</v>
      </c>
      <c r="E10" s="135">
        <v>4.328001707569739E-2</v>
      </c>
      <c r="F10" s="137">
        <v>20691.71</v>
      </c>
      <c r="G10" s="135">
        <v>4.5976804670258262E-2</v>
      </c>
      <c r="H10" s="137">
        <v>52480.31</v>
      </c>
      <c r="I10" s="141">
        <v>4.706051163383855E-2</v>
      </c>
      <c r="J10" s="25"/>
      <c r="K10" s="26" t="str">
        <f>+A10</f>
        <v>Biomasa</v>
      </c>
      <c r="L10" s="23">
        <f>+B10</f>
        <v>16883.14</v>
      </c>
      <c r="M10" s="23">
        <f>+D10</f>
        <v>14905.460000000001</v>
      </c>
      <c r="N10" s="23">
        <f>+F10</f>
        <v>20691.71</v>
      </c>
      <c r="O10" s="40"/>
    </row>
    <row r="11" spans="1:15" x14ac:dyDescent="0.2">
      <c r="A11" s="108" t="s">
        <v>40</v>
      </c>
      <c r="B11" s="132">
        <v>4071.7380000000003</v>
      </c>
      <c r="C11" s="134">
        <v>0.14292430716213392</v>
      </c>
      <c r="D11" s="138">
        <v>4874.9579999999996</v>
      </c>
      <c r="E11" s="136">
        <v>0.16600942260574036</v>
      </c>
      <c r="F11" s="138">
        <v>5139.0139999999992</v>
      </c>
      <c r="G11" s="135">
        <v>0.14061330491560503</v>
      </c>
      <c r="H11" s="138">
        <v>14085.71</v>
      </c>
      <c r="I11" s="141">
        <v>0.14921072037221964</v>
      </c>
      <c r="J11" s="25"/>
      <c r="K11" s="26" t="str">
        <f t="shared" ref="K11:L25" si="0">+A11</f>
        <v>Bioplyn</v>
      </c>
      <c r="L11" s="23">
        <f t="shared" si="0"/>
        <v>4071.7380000000003</v>
      </c>
      <c r="M11" s="23">
        <f t="shared" ref="M11:M25" si="1">+D11</f>
        <v>4874.9579999999996</v>
      </c>
      <c r="N11" s="23">
        <f t="shared" ref="N11:N25" si="2">+F11</f>
        <v>5139.0139999999992</v>
      </c>
      <c r="O11" s="40"/>
    </row>
    <row r="12" spans="1:15" x14ac:dyDescent="0.2">
      <c r="A12" s="108" t="s">
        <v>39</v>
      </c>
      <c r="B12" s="132">
        <v>0</v>
      </c>
      <c r="C12" s="134">
        <v>0</v>
      </c>
      <c r="D12" s="138">
        <v>0</v>
      </c>
      <c r="E12" s="136">
        <v>0</v>
      </c>
      <c r="F12" s="138">
        <v>0</v>
      </c>
      <c r="G12" s="135">
        <v>0</v>
      </c>
      <c r="H12" s="138">
        <v>0</v>
      </c>
      <c r="I12" s="141">
        <v>0</v>
      </c>
      <c r="J12" s="25"/>
      <c r="K12" s="26" t="str">
        <f t="shared" si="0"/>
        <v>Černé uhlí</v>
      </c>
      <c r="L12" s="23">
        <f t="shared" si="0"/>
        <v>0</v>
      </c>
      <c r="M12" s="23">
        <f t="shared" si="1"/>
        <v>0</v>
      </c>
      <c r="N12" s="23">
        <f t="shared" si="2"/>
        <v>0</v>
      </c>
      <c r="O12" s="40"/>
    </row>
    <row r="13" spans="1:15" x14ac:dyDescent="0.2">
      <c r="A13" s="108" t="s">
        <v>51</v>
      </c>
      <c r="B13" s="132">
        <v>443</v>
      </c>
      <c r="C13" s="134">
        <v>0.11436661548136728</v>
      </c>
      <c r="D13" s="138">
        <v>464</v>
      </c>
      <c r="E13" s="136">
        <v>0.13256991348670302</v>
      </c>
      <c r="F13" s="138">
        <v>433</v>
      </c>
      <c r="G13" s="135">
        <v>0.12387610329836575</v>
      </c>
      <c r="H13" s="138">
        <v>1340</v>
      </c>
      <c r="I13" s="141">
        <v>0.12328668312451882</v>
      </c>
      <c r="J13" s="25"/>
      <c r="K13" s="26" t="str">
        <f t="shared" si="0"/>
        <v>Elektrická energie</v>
      </c>
      <c r="L13" s="23">
        <f t="shared" si="0"/>
        <v>443</v>
      </c>
      <c r="M13" s="23">
        <f t="shared" si="1"/>
        <v>464</v>
      </c>
      <c r="N13" s="23">
        <f t="shared" si="2"/>
        <v>433</v>
      </c>
      <c r="O13" s="40"/>
    </row>
    <row r="14" spans="1:15" x14ac:dyDescent="0.2">
      <c r="A14" s="108" t="s">
        <v>52</v>
      </c>
      <c r="B14" s="132">
        <v>14</v>
      </c>
      <c r="C14" s="134">
        <v>1.9624059096452245E-2</v>
      </c>
      <c r="D14" s="138">
        <v>18</v>
      </c>
      <c r="E14" s="136">
        <v>2.4543892661376094E-2</v>
      </c>
      <c r="F14" s="138">
        <v>28</v>
      </c>
      <c r="G14" s="135">
        <v>1.823249029771052E-2</v>
      </c>
      <c r="H14" s="138">
        <v>60</v>
      </c>
      <c r="I14" s="141">
        <v>2.0117283764346138E-2</v>
      </c>
      <c r="J14" s="25"/>
      <c r="K14" s="26" t="str">
        <f t="shared" si="0"/>
        <v>Energie prostředí (tepelné čerpadlo)</v>
      </c>
      <c r="L14" s="23">
        <f t="shared" si="0"/>
        <v>14</v>
      </c>
      <c r="M14" s="23">
        <f t="shared" si="1"/>
        <v>18</v>
      </c>
      <c r="N14" s="23">
        <f t="shared" si="2"/>
        <v>28</v>
      </c>
      <c r="O14" s="40"/>
    </row>
    <row r="15" spans="1:15" x14ac:dyDescent="0.2">
      <c r="A15" s="108" t="s">
        <v>53</v>
      </c>
      <c r="B15" s="132">
        <v>28</v>
      </c>
      <c r="C15" s="134">
        <v>0.34292712798530312</v>
      </c>
      <c r="D15" s="138">
        <v>20</v>
      </c>
      <c r="E15" s="136">
        <v>0.30515715593530673</v>
      </c>
      <c r="F15" s="138">
        <v>20</v>
      </c>
      <c r="G15" s="135">
        <v>0.36088054853843377</v>
      </c>
      <c r="H15" s="138">
        <v>68</v>
      </c>
      <c r="I15" s="141">
        <v>0.33562015695177927</v>
      </c>
      <c r="J15" s="25"/>
      <c r="K15" s="26" t="str">
        <f t="shared" si="0"/>
        <v>Energie Slunce (solární kolektor)</v>
      </c>
      <c r="L15" s="23">
        <f t="shared" si="0"/>
        <v>28</v>
      </c>
      <c r="M15" s="23">
        <f t="shared" si="1"/>
        <v>20</v>
      </c>
      <c r="N15" s="23">
        <f t="shared" si="2"/>
        <v>20</v>
      </c>
      <c r="O15" s="40"/>
    </row>
    <row r="16" spans="1:15" x14ac:dyDescent="0.2">
      <c r="A16" s="108" t="s">
        <v>38</v>
      </c>
      <c r="B16" s="132">
        <v>153</v>
      </c>
      <c r="C16" s="134">
        <v>1.7464890348055744E-4</v>
      </c>
      <c r="D16" s="138">
        <v>154</v>
      </c>
      <c r="E16" s="136">
        <v>1.5189323236113007E-4</v>
      </c>
      <c r="F16" s="138">
        <v>170</v>
      </c>
      <c r="G16" s="135">
        <v>1.1794087132653856E-4</v>
      </c>
      <c r="H16" s="138">
        <v>477</v>
      </c>
      <c r="I16" s="141">
        <v>1.431867604091636E-4</v>
      </c>
      <c r="J16" s="25"/>
      <c r="K16" s="26" t="str">
        <f t="shared" si="0"/>
        <v>Hnědé uhlí</v>
      </c>
      <c r="L16" s="23">
        <f t="shared" si="0"/>
        <v>153</v>
      </c>
      <c r="M16" s="23">
        <f t="shared" si="1"/>
        <v>154</v>
      </c>
      <c r="N16" s="23">
        <f t="shared" si="2"/>
        <v>170</v>
      </c>
      <c r="O16" s="40"/>
    </row>
    <row r="17" spans="1:18" x14ac:dyDescent="0.2">
      <c r="A17" s="108" t="s">
        <v>63</v>
      </c>
      <c r="B17" s="132">
        <v>0</v>
      </c>
      <c r="C17" s="134">
        <v>0</v>
      </c>
      <c r="D17" s="138">
        <v>0</v>
      </c>
      <c r="E17" s="136">
        <v>0</v>
      </c>
      <c r="F17" s="138">
        <v>0</v>
      </c>
      <c r="G17" s="135">
        <v>0</v>
      </c>
      <c r="H17" s="138">
        <v>0</v>
      </c>
      <c r="I17" s="141">
        <v>0</v>
      </c>
      <c r="J17" s="25"/>
      <c r="K17" s="26" t="str">
        <f t="shared" si="0"/>
        <v>Jaderné palivo</v>
      </c>
      <c r="L17" s="23">
        <f t="shared" si="0"/>
        <v>0</v>
      </c>
      <c r="M17" s="23">
        <f t="shared" si="1"/>
        <v>0</v>
      </c>
      <c r="N17" s="23">
        <f t="shared" si="2"/>
        <v>0</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1746.91</v>
      </c>
      <c r="C19" s="134">
        <v>2.6987754374620577E-2</v>
      </c>
      <c r="D19" s="138">
        <v>1867.25</v>
      </c>
      <c r="E19" s="136">
        <v>3.4968762767999352E-2</v>
      </c>
      <c r="F19" s="138">
        <v>2657.18</v>
      </c>
      <c r="G19" s="135">
        <v>6.1511134288946813E-2</v>
      </c>
      <c r="H19" s="138">
        <v>6271.34</v>
      </c>
      <c r="I19" s="141">
        <v>3.8873771063307618E-2</v>
      </c>
      <c r="J19" s="25"/>
      <c r="K19" s="26" t="str">
        <f t="shared" si="0"/>
        <v>Odpadní teplo</v>
      </c>
      <c r="L19" s="23">
        <f t="shared" si="0"/>
        <v>1746.91</v>
      </c>
      <c r="M19" s="23">
        <f t="shared" si="1"/>
        <v>1867.25</v>
      </c>
      <c r="N19" s="23">
        <f t="shared" si="2"/>
        <v>2657.18</v>
      </c>
      <c r="O19" s="40"/>
    </row>
    <row r="20" spans="1:18" x14ac:dyDescent="0.2">
      <c r="A20" s="108" t="s">
        <v>35</v>
      </c>
      <c r="B20" s="132">
        <v>0</v>
      </c>
      <c r="C20" s="134">
        <v>0</v>
      </c>
      <c r="D20" s="138">
        <v>0</v>
      </c>
      <c r="E20" s="136">
        <v>0</v>
      </c>
      <c r="F20" s="138">
        <v>0</v>
      </c>
      <c r="G20" s="135">
        <v>0</v>
      </c>
      <c r="H20" s="138">
        <v>0</v>
      </c>
      <c r="I20" s="141">
        <v>0</v>
      </c>
      <c r="J20" s="25"/>
      <c r="K20" s="26" t="str">
        <f t="shared" si="0"/>
        <v>Ostatní kapalná paliva</v>
      </c>
      <c r="L20" s="23">
        <f t="shared" si="0"/>
        <v>0</v>
      </c>
      <c r="M20" s="23">
        <f t="shared" si="1"/>
        <v>0</v>
      </c>
      <c r="N20" s="23">
        <f t="shared" si="2"/>
        <v>0</v>
      </c>
      <c r="O20" s="40"/>
    </row>
    <row r="21" spans="1:18" x14ac:dyDescent="0.2">
      <c r="A21" s="108" t="s">
        <v>34</v>
      </c>
      <c r="B21" s="132">
        <v>92536</v>
      </c>
      <c r="C21" s="134">
        <v>0.48351285991581261</v>
      </c>
      <c r="D21" s="138">
        <v>96852</v>
      </c>
      <c r="E21" s="136">
        <v>0.48321128172316336</v>
      </c>
      <c r="F21" s="138">
        <v>103740</v>
      </c>
      <c r="G21" s="135">
        <v>0.53085448408161906</v>
      </c>
      <c r="H21" s="138">
        <v>293128</v>
      </c>
      <c r="I21" s="141">
        <v>0.49916426155538407</v>
      </c>
      <c r="J21" s="25"/>
      <c r="K21" s="26" t="str">
        <f t="shared" si="0"/>
        <v>Ostatní pevná paliva</v>
      </c>
      <c r="L21" s="23">
        <f t="shared" si="0"/>
        <v>92536</v>
      </c>
      <c r="M21" s="23">
        <f t="shared" si="1"/>
        <v>96852</v>
      </c>
      <c r="N21" s="23">
        <f t="shared" si="2"/>
        <v>103740</v>
      </c>
      <c r="O21" s="40"/>
    </row>
    <row r="22" spans="1:18" x14ac:dyDescent="0.2">
      <c r="A22" s="108" t="s">
        <v>33</v>
      </c>
      <c r="B22" s="132">
        <v>0</v>
      </c>
      <c r="C22" s="134">
        <v>0</v>
      </c>
      <c r="D22" s="138">
        <v>0</v>
      </c>
      <c r="E22" s="136">
        <v>0</v>
      </c>
      <c r="F22" s="138">
        <v>0</v>
      </c>
      <c r="G22" s="135">
        <v>0</v>
      </c>
      <c r="H22" s="138">
        <v>0</v>
      </c>
      <c r="I22" s="141">
        <v>0</v>
      </c>
      <c r="J22" s="25"/>
      <c r="K22" s="26" t="str">
        <f t="shared" si="0"/>
        <v>Ostatní plyny</v>
      </c>
      <c r="L22" s="23">
        <f t="shared" si="0"/>
        <v>0</v>
      </c>
      <c r="M22" s="23">
        <f t="shared" si="1"/>
        <v>0</v>
      </c>
      <c r="N22" s="23">
        <f t="shared" si="2"/>
        <v>0</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284.11799999999999</v>
      </c>
      <c r="C24" s="134">
        <v>1.4232995353253994E-2</v>
      </c>
      <c r="D24" s="138">
        <v>3215.8379999999997</v>
      </c>
      <c r="E24" s="136">
        <v>0.45686188267264027</v>
      </c>
      <c r="F24" s="138">
        <v>0</v>
      </c>
      <c r="G24" s="135">
        <v>0</v>
      </c>
      <c r="H24" s="138">
        <v>3499.9559999999997</v>
      </c>
      <c r="I24" s="141">
        <v>0.11468402956643881</v>
      </c>
      <c r="J24" s="25"/>
      <c r="K24" s="26" t="str">
        <f t="shared" si="0"/>
        <v>Topné oleje</v>
      </c>
      <c r="L24" s="23">
        <f t="shared" si="0"/>
        <v>284.11799999999999</v>
      </c>
      <c r="M24" s="23">
        <f t="shared" si="1"/>
        <v>3215.8379999999997</v>
      </c>
      <c r="N24" s="23">
        <f t="shared" si="2"/>
        <v>0</v>
      </c>
      <c r="O24" s="40"/>
    </row>
    <row r="25" spans="1:18" x14ac:dyDescent="0.2">
      <c r="A25" s="108" t="s">
        <v>31</v>
      </c>
      <c r="B25" s="132">
        <v>56333.927999999993</v>
      </c>
      <c r="C25" s="133">
        <v>6.9406717308827845E-2</v>
      </c>
      <c r="D25" s="137">
        <v>58441.853999999992</v>
      </c>
      <c r="E25" s="135">
        <v>6.9034703006775264E-2</v>
      </c>
      <c r="F25" s="137">
        <v>94248.05200000004</v>
      </c>
      <c r="G25" s="135">
        <v>8.771445827389901E-2</v>
      </c>
      <c r="H25" s="137">
        <v>209023.83400000003</v>
      </c>
      <c r="I25" s="141">
        <v>7.6490019749180335E-2</v>
      </c>
      <c r="J25" s="25"/>
      <c r="K25" s="26" t="str">
        <f t="shared" si="0"/>
        <v>Zemní plyn</v>
      </c>
      <c r="L25" s="23">
        <f t="shared" si="0"/>
        <v>56333.927999999993</v>
      </c>
      <c r="M25" s="23">
        <f t="shared" si="1"/>
        <v>58441.853999999992</v>
      </c>
      <c r="N25" s="23">
        <f t="shared" si="2"/>
        <v>94248.05200000004</v>
      </c>
      <c r="O25" s="24"/>
    </row>
    <row r="26" spans="1:18" ht="13.5" customHeight="1" x14ac:dyDescent="0.2">
      <c r="A26" s="110" t="s">
        <v>169</v>
      </c>
      <c r="B26" s="129">
        <v>111977.85200000001</v>
      </c>
      <c r="C26" s="131">
        <v>4.8331807261846764E-2</v>
      </c>
      <c r="D26" s="129">
        <v>116891.197</v>
      </c>
      <c r="E26" s="131">
        <v>4.6778728859132465E-2</v>
      </c>
      <c r="F26" s="129">
        <v>162214.13999999998</v>
      </c>
      <c r="G26" s="131">
        <v>4.8080416859765052E-2</v>
      </c>
      <c r="H26" s="129">
        <v>391083.18900000001</v>
      </c>
      <c r="I26" s="140">
        <v>4.7754359774603017E-2</v>
      </c>
      <c r="J26" s="7"/>
      <c r="K26" s="26"/>
      <c r="L26" s="26" t="str">
        <f>+L9</f>
        <v>Červenec</v>
      </c>
      <c r="M26" s="26" t="str">
        <f>+M9</f>
        <v>Srpen</v>
      </c>
      <c r="N26" s="26" t="str">
        <f>+N9</f>
        <v>Září</v>
      </c>
      <c r="O26" s="22"/>
      <c r="P26" s="34"/>
      <c r="Q26" s="34"/>
      <c r="R26" s="34"/>
    </row>
    <row r="27" spans="1:18" ht="12.75" customHeight="1" x14ac:dyDescent="0.2">
      <c r="A27" s="108" t="s">
        <v>26</v>
      </c>
      <c r="B27" s="132">
        <v>13386.11</v>
      </c>
      <c r="C27" s="135">
        <v>1.3351988858951063E-2</v>
      </c>
      <c r="D27" s="137">
        <v>12917.85</v>
      </c>
      <c r="E27" s="135">
        <v>1.1337603438456478E-2</v>
      </c>
      <c r="F27" s="137">
        <v>16885.019</v>
      </c>
      <c r="G27" s="135">
        <v>1.3130463705874937E-2</v>
      </c>
      <c r="H27" s="137">
        <v>43188.978999999999</v>
      </c>
      <c r="I27" s="141">
        <v>1.2599330676809645E-2</v>
      </c>
      <c r="J27" s="25"/>
      <c r="K27" s="26" t="str">
        <f>+A27</f>
        <v>Průmysl</v>
      </c>
      <c r="L27" s="23">
        <f t="shared" ref="L27:L34" si="3">+B27</f>
        <v>13386.11</v>
      </c>
      <c r="M27" s="23">
        <f t="shared" ref="M27:M34" si="4">+D27</f>
        <v>12917.85</v>
      </c>
      <c r="N27" s="23">
        <f t="shared" ref="N27:N34" si="5">+F27</f>
        <v>16885.019</v>
      </c>
      <c r="O27" s="22"/>
      <c r="P27" s="40"/>
      <c r="Q27" s="40"/>
      <c r="R27" s="40"/>
    </row>
    <row r="28" spans="1:18" ht="12.75" customHeight="1" x14ac:dyDescent="0.2">
      <c r="A28" s="108" t="s">
        <v>0</v>
      </c>
      <c r="B28" s="132">
        <v>137.72</v>
      </c>
      <c r="C28" s="136">
        <v>1.8336303462999704E-3</v>
      </c>
      <c r="D28" s="138">
        <v>157.21</v>
      </c>
      <c r="E28" s="136">
        <v>2.1561645775282096E-3</v>
      </c>
      <c r="F28" s="138">
        <v>181.51</v>
      </c>
      <c r="G28" s="135">
        <v>1.5450061631709685E-3</v>
      </c>
      <c r="H28" s="138">
        <v>476.44</v>
      </c>
      <c r="I28" s="141">
        <v>1.7944912223036623E-3</v>
      </c>
      <c r="J28" s="25"/>
      <c r="K28" s="26" t="str">
        <f t="shared" ref="K28:K34" si="6">+A28</f>
        <v>Energetika</v>
      </c>
      <c r="L28" s="23">
        <f t="shared" si="3"/>
        <v>137.72</v>
      </c>
      <c r="M28" s="23">
        <f t="shared" si="4"/>
        <v>157.21</v>
      </c>
      <c r="N28" s="23">
        <f t="shared" si="5"/>
        <v>181.51</v>
      </c>
      <c r="O28" s="22"/>
    </row>
    <row r="29" spans="1:18" ht="12.75" customHeight="1" x14ac:dyDescent="0.2">
      <c r="A29" s="108" t="s">
        <v>1</v>
      </c>
      <c r="B29" s="132">
        <v>3</v>
      </c>
      <c r="C29" s="136">
        <v>5.544884732936173E-4</v>
      </c>
      <c r="D29" s="138">
        <v>3</v>
      </c>
      <c r="E29" s="136">
        <v>5.08506120888177E-4</v>
      </c>
      <c r="F29" s="138">
        <v>7</v>
      </c>
      <c r="G29" s="135">
        <v>5.6437771994787423E-4</v>
      </c>
      <c r="H29" s="138">
        <v>13</v>
      </c>
      <c r="I29" s="141">
        <v>5.4822094501736122E-4</v>
      </c>
      <c r="J29" s="25"/>
      <c r="K29" s="26" t="str">
        <f t="shared" si="6"/>
        <v>Doprava</v>
      </c>
      <c r="L29" s="23">
        <f t="shared" si="3"/>
        <v>3</v>
      </c>
      <c r="M29" s="23">
        <f t="shared" si="4"/>
        <v>3</v>
      </c>
      <c r="N29" s="23">
        <f t="shared" si="5"/>
        <v>7</v>
      </c>
      <c r="O29" s="22"/>
    </row>
    <row r="30" spans="1:18" ht="12.75" customHeight="1" x14ac:dyDescent="0.2">
      <c r="A30" s="108" t="s">
        <v>2</v>
      </c>
      <c r="B30" s="132">
        <v>0</v>
      </c>
      <c r="C30" s="136">
        <v>0</v>
      </c>
      <c r="D30" s="138">
        <v>0</v>
      </c>
      <c r="E30" s="136">
        <v>0</v>
      </c>
      <c r="F30" s="138">
        <v>0</v>
      </c>
      <c r="G30" s="135">
        <v>0</v>
      </c>
      <c r="H30" s="138">
        <v>0</v>
      </c>
      <c r="I30" s="141">
        <v>0</v>
      </c>
      <c r="J30" s="25"/>
      <c r="K30" s="26" t="str">
        <f t="shared" si="6"/>
        <v>Stavebnictví</v>
      </c>
      <c r="L30" s="23">
        <f t="shared" si="3"/>
        <v>0</v>
      </c>
      <c r="M30" s="23">
        <f t="shared" si="4"/>
        <v>0</v>
      </c>
      <c r="N30" s="23">
        <f t="shared" si="5"/>
        <v>0</v>
      </c>
    </row>
    <row r="31" spans="1:18" x14ac:dyDescent="0.2">
      <c r="A31" s="108" t="s">
        <v>6</v>
      </c>
      <c r="B31" s="132">
        <v>3003.433</v>
      </c>
      <c r="C31" s="136">
        <v>0.20317939723746972</v>
      </c>
      <c r="D31" s="138">
        <v>1920.7740000000001</v>
      </c>
      <c r="E31" s="136">
        <v>0.1351836458230623</v>
      </c>
      <c r="F31" s="138">
        <v>2219.1279999999997</v>
      </c>
      <c r="G31" s="135">
        <v>0.10121165113795193</v>
      </c>
      <c r="H31" s="138">
        <v>7143.335</v>
      </c>
      <c r="I31" s="141">
        <v>0.14029531692508296</v>
      </c>
      <c r="J31" s="25"/>
      <c r="K31" s="26" t="str">
        <f t="shared" si="6"/>
        <v>Zemědělství a lesnictví</v>
      </c>
      <c r="L31" s="23">
        <f t="shared" si="3"/>
        <v>3003.433</v>
      </c>
      <c r="M31" s="23">
        <f t="shared" si="4"/>
        <v>1920.7740000000001</v>
      </c>
      <c r="N31" s="23">
        <f t="shared" si="5"/>
        <v>2219.1279999999997</v>
      </c>
    </row>
    <row r="32" spans="1:18" x14ac:dyDescent="0.2">
      <c r="A32" s="108" t="s">
        <v>25</v>
      </c>
      <c r="B32" s="132">
        <v>71985.06700000001</v>
      </c>
      <c r="C32" s="136">
        <v>8.7597256913284099E-2</v>
      </c>
      <c r="D32" s="138">
        <v>74857.231</v>
      </c>
      <c r="E32" s="136">
        <v>8.8152300590774765E-2</v>
      </c>
      <c r="F32" s="138">
        <v>99798.430999999997</v>
      </c>
      <c r="G32" s="135">
        <v>7.5372947468910712E-2</v>
      </c>
      <c r="H32" s="138">
        <v>246640.72899999999</v>
      </c>
      <c r="I32" s="141">
        <v>8.2350403395183569E-2</v>
      </c>
      <c r="J32" s="25"/>
      <c r="K32" s="26" t="str">
        <f t="shared" si="6"/>
        <v>Domácnosti</v>
      </c>
      <c r="L32" s="23">
        <f t="shared" si="3"/>
        <v>71985.06700000001</v>
      </c>
      <c r="M32" s="23">
        <f t="shared" si="4"/>
        <v>74857.231</v>
      </c>
      <c r="N32" s="23">
        <f t="shared" si="5"/>
        <v>99798.430999999997</v>
      </c>
    </row>
    <row r="33" spans="1:14" x14ac:dyDescent="0.2">
      <c r="A33" s="108" t="s">
        <v>5</v>
      </c>
      <c r="B33" s="132">
        <v>14476.416999999999</v>
      </c>
      <c r="C33" s="136">
        <v>3.9682287908454232E-2</v>
      </c>
      <c r="D33" s="138">
        <v>16255.214999999998</v>
      </c>
      <c r="E33" s="136">
        <v>4.2735234406101476E-2</v>
      </c>
      <c r="F33" s="138">
        <v>23289.916000000001</v>
      </c>
      <c r="G33" s="135">
        <v>4.2322324874108301E-2</v>
      </c>
      <c r="H33" s="138">
        <v>54021.547999999995</v>
      </c>
      <c r="I33" s="141">
        <v>4.1700123038469039E-2</v>
      </c>
      <c r="J33" s="25"/>
      <c r="K33" s="26" t="str">
        <f t="shared" si="6"/>
        <v>Obchod, služby, školství, zdravotnictví</v>
      </c>
      <c r="L33" s="23">
        <f t="shared" si="3"/>
        <v>14476.416999999999</v>
      </c>
      <c r="M33" s="23">
        <f t="shared" si="4"/>
        <v>16255.214999999998</v>
      </c>
      <c r="N33" s="23">
        <f t="shared" si="5"/>
        <v>23289.916000000001</v>
      </c>
    </row>
    <row r="34" spans="1:14" x14ac:dyDescent="0.2">
      <c r="A34" s="108" t="s">
        <v>3</v>
      </c>
      <c r="B34" s="132">
        <v>8986.1049999999996</v>
      </c>
      <c r="C34" s="135">
        <v>0.31420294713745783</v>
      </c>
      <c r="D34" s="137">
        <v>10779.916999999999</v>
      </c>
      <c r="E34" s="135">
        <v>0.33241377149670576</v>
      </c>
      <c r="F34" s="137">
        <v>19833.135999999999</v>
      </c>
      <c r="G34" s="135">
        <v>0.38537311441616851</v>
      </c>
      <c r="H34" s="137">
        <v>39599.157999999996</v>
      </c>
      <c r="I34" s="141">
        <v>0.3520123534072942</v>
      </c>
      <c r="J34" s="25"/>
      <c r="K34" s="26" t="str">
        <f t="shared" si="6"/>
        <v>Ostatní</v>
      </c>
      <c r="L34" s="23">
        <f t="shared" si="3"/>
        <v>8986.1049999999996</v>
      </c>
      <c r="M34" s="23">
        <f t="shared" si="4"/>
        <v>10779.916999999999</v>
      </c>
      <c r="N34" s="23">
        <f t="shared" si="5"/>
        <v>19833.135999999999</v>
      </c>
    </row>
    <row r="35" spans="1:14" ht="18" customHeight="1" x14ac:dyDescent="0.2">
      <c r="A35" s="45" t="s">
        <v>158</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155</v>
      </c>
      <c r="M39" s="32">
        <v>4.8595472811138928E-2</v>
      </c>
    </row>
    <row r="40" spans="1:14" x14ac:dyDescent="0.2">
      <c r="B40" s="34"/>
      <c r="C40" s="34"/>
      <c r="D40" s="34"/>
      <c r="L40" s="28" t="s">
        <v>50</v>
      </c>
      <c r="M40" s="32">
        <v>3.6484950835256665E-2</v>
      </c>
    </row>
    <row r="41" spans="1:14" x14ac:dyDescent="0.2">
      <c r="B41" s="22"/>
      <c r="C41" s="22"/>
      <c r="D41" s="22"/>
      <c r="L41" s="28" t="s">
        <v>111</v>
      </c>
      <c r="M41" s="32">
        <v>6.0195287915742302E-2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{A2114701-FD57-49C2-8F47-7A0CE22685F1}</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{3DEBDB0F-FA8E-470B-8442-800A885C4329}</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A2114701-FD57-49C2-8F47-7A0CE22685F1}">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3DEBDB0F-FA8E-470B-8442-800A885C4329}">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0"/>
  <sheetViews>
    <sheetView showGridLines="0" zoomScaleNormal="100" workbookViewId="0">
      <selection activeCell="F40" sqref="F40"/>
    </sheetView>
  </sheetViews>
  <sheetFormatPr defaultRowHeight="12" x14ac:dyDescent="0.2"/>
  <cols>
    <col min="1" max="1" width="4.7109375" style="81" customWidth="1"/>
    <col min="2" max="6" width="9.140625" style="81"/>
    <col min="7" max="7" width="9.140625" style="81" customWidth="1"/>
    <col min="8" max="8" width="9.140625" style="180" customWidth="1"/>
    <col min="9" max="9" width="9.140625" style="81" customWidth="1"/>
    <col min="10" max="10" width="9" style="81" customWidth="1"/>
    <col min="11" max="11" width="12.42578125" style="81" customWidth="1"/>
    <col min="12" max="16384" width="9.140625" style="81"/>
  </cols>
  <sheetData>
    <row r="1" spans="1:11" ht="18.75" x14ac:dyDescent="0.3">
      <c r="A1" s="221" t="s">
        <v>43</v>
      </c>
      <c r="J1" s="181"/>
      <c r="K1" s="181"/>
    </row>
    <row r="2" spans="1:11" ht="6" customHeight="1" x14ac:dyDescent="0.2">
      <c r="A2" s="182"/>
      <c r="B2" s="53"/>
      <c r="C2" s="53"/>
      <c r="D2" s="53"/>
      <c r="E2" s="53"/>
      <c r="F2" s="53"/>
      <c r="G2" s="53"/>
      <c r="H2" s="183"/>
      <c r="I2" s="53"/>
      <c r="J2" s="184"/>
      <c r="K2" s="184"/>
    </row>
    <row r="3" spans="1:11" s="53" customFormat="1" ht="15" x14ac:dyDescent="0.25">
      <c r="A3" s="185" t="s">
        <v>175</v>
      </c>
      <c r="B3" s="186" t="s">
        <v>30</v>
      </c>
      <c r="C3" s="85"/>
      <c r="D3" s="85"/>
      <c r="E3" s="85"/>
      <c r="F3" s="85"/>
      <c r="G3" s="85"/>
      <c r="H3" s="187"/>
      <c r="I3" s="188"/>
      <c r="J3" s="189"/>
      <c r="K3" s="190">
        <v>4</v>
      </c>
    </row>
    <row r="4" spans="1:11" s="53" customFormat="1" ht="15" x14ac:dyDescent="0.25">
      <c r="A4" s="185" t="s">
        <v>176</v>
      </c>
      <c r="B4" s="186" t="s">
        <v>177</v>
      </c>
      <c r="C4" s="85"/>
      <c r="D4" s="85"/>
      <c r="E4" s="85"/>
      <c r="F4" s="85"/>
      <c r="G4" s="85"/>
      <c r="H4" s="187"/>
      <c r="I4" s="188"/>
      <c r="J4" s="189"/>
      <c r="K4" s="190">
        <v>5</v>
      </c>
    </row>
    <row r="5" spans="1:11" s="53" customFormat="1" ht="15" x14ac:dyDescent="0.25">
      <c r="A5" s="185" t="s">
        <v>178</v>
      </c>
      <c r="B5" s="186" t="s">
        <v>211</v>
      </c>
      <c r="C5" s="85"/>
      <c r="D5" s="85"/>
      <c r="E5" s="188"/>
      <c r="F5" s="188"/>
      <c r="G5" s="188"/>
      <c r="H5" s="85"/>
      <c r="I5" s="188"/>
      <c r="J5" s="85"/>
      <c r="K5" s="190">
        <v>6</v>
      </c>
    </row>
    <row r="6" spans="1:11" s="53" customFormat="1" ht="15" x14ac:dyDescent="0.25">
      <c r="A6" s="185" t="s">
        <v>179</v>
      </c>
      <c r="B6" s="186" t="s">
        <v>212</v>
      </c>
      <c r="C6" s="85"/>
      <c r="D6" s="85"/>
      <c r="E6" s="188"/>
      <c r="F6" s="188"/>
      <c r="G6" s="188"/>
      <c r="H6" s="85"/>
      <c r="I6" s="188"/>
      <c r="J6" s="85"/>
      <c r="K6" s="190">
        <v>7</v>
      </c>
    </row>
    <row r="7" spans="1:11" s="53" customFormat="1" ht="15" x14ac:dyDescent="0.25">
      <c r="A7" s="191" t="s">
        <v>180</v>
      </c>
      <c r="B7" s="192" t="s">
        <v>213</v>
      </c>
      <c r="C7" s="85"/>
      <c r="D7" s="85"/>
      <c r="E7" s="188"/>
      <c r="F7" s="188"/>
      <c r="G7" s="188"/>
      <c r="H7" s="85"/>
      <c r="I7" s="188"/>
      <c r="J7" s="85"/>
      <c r="K7" s="193">
        <v>7</v>
      </c>
    </row>
    <row r="8" spans="1:11" s="53" customFormat="1" ht="15" x14ac:dyDescent="0.25">
      <c r="A8" s="191" t="s">
        <v>181</v>
      </c>
      <c r="B8" s="192" t="s">
        <v>214</v>
      </c>
      <c r="C8" s="85"/>
      <c r="D8" s="85"/>
      <c r="E8" s="188"/>
      <c r="F8" s="188"/>
      <c r="G8" s="188"/>
      <c r="H8" s="85"/>
      <c r="I8" s="188"/>
      <c r="J8" s="85"/>
      <c r="K8" s="193">
        <v>8</v>
      </c>
    </row>
    <row r="9" spans="1:11" s="53" customFormat="1" ht="15" x14ac:dyDescent="0.25">
      <c r="A9" s="191" t="s">
        <v>182</v>
      </c>
      <c r="B9" s="192" t="s">
        <v>215</v>
      </c>
      <c r="C9" s="85"/>
      <c r="D9" s="85"/>
      <c r="E9" s="188"/>
      <c r="F9" s="188"/>
      <c r="G9" s="188"/>
      <c r="H9" s="85"/>
      <c r="I9" s="188"/>
      <c r="J9" s="85"/>
      <c r="K9" s="193">
        <v>9</v>
      </c>
    </row>
    <row r="10" spans="1:11" s="53" customFormat="1" ht="15" x14ac:dyDescent="0.25">
      <c r="A10" s="185" t="s">
        <v>183</v>
      </c>
      <c r="B10" s="186" t="s">
        <v>111</v>
      </c>
      <c r="C10" s="194"/>
      <c r="D10" s="194"/>
      <c r="E10" s="195"/>
      <c r="F10" s="195"/>
      <c r="G10" s="195"/>
      <c r="H10" s="194"/>
      <c r="I10" s="195"/>
      <c r="J10" s="194"/>
      <c r="K10" s="190">
        <v>10</v>
      </c>
    </row>
    <row r="11" spans="1:11" s="53" customFormat="1" ht="15" x14ac:dyDescent="0.25">
      <c r="A11" s="191" t="s">
        <v>216</v>
      </c>
      <c r="B11" s="192" t="s">
        <v>217</v>
      </c>
      <c r="C11" s="85"/>
      <c r="D11" s="85"/>
      <c r="E11" s="188"/>
      <c r="F11" s="188"/>
      <c r="G11" s="188"/>
      <c r="H11" s="85"/>
      <c r="I11" s="188"/>
      <c r="J11" s="85"/>
      <c r="K11" s="193">
        <v>10</v>
      </c>
    </row>
    <row r="12" spans="1:11" s="53" customFormat="1" ht="15" x14ac:dyDescent="0.25">
      <c r="A12" s="191" t="s">
        <v>218</v>
      </c>
      <c r="B12" s="192" t="s">
        <v>219</v>
      </c>
      <c r="C12" s="85"/>
      <c r="D12" s="85"/>
      <c r="E12" s="188"/>
      <c r="F12" s="188"/>
      <c r="G12" s="188"/>
      <c r="H12" s="85"/>
      <c r="I12" s="188"/>
      <c r="J12" s="85"/>
      <c r="K12" s="193">
        <v>11</v>
      </c>
    </row>
    <row r="13" spans="1:11" s="53" customFormat="1" ht="15" x14ac:dyDescent="0.25">
      <c r="A13" s="191" t="s">
        <v>220</v>
      </c>
      <c r="B13" s="192" t="s">
        <v>221</v>
      </c>
      <c r="C13" s="85"/>
      <c r="D13" s="196"/>
      <c r="E13" s="188"/>
      <c r="F13" s="188"/>
      <c r="G13" s="188"/>
      <c r="H13" s="85"/>
      <c r="I13" s="188"/>
      <c r="J13" s="85"/>
      <c r="K13" s="193">
        <v>12</v>
      </c>
    </row>
    <row r="14" spans="1:11" s="53" customFormat="1" ht="15" x14ac:dyDescent="0.25">
      <c r="A14" s="191" t="s">
        <v>222</v>
      </c>
      <c r="B14" s="192" t="s">
        <v>223</v>
      </c>
      <c r="C14" s="85"/>
      <c r="D14" s="85"/>
      <c r="E14" s="188"/>
      <c r="F14" s="188"/>
      <c r="G14" s="188"/>
      <c r="H14" s="85"/>
      <c r="I14" s="188"/>
      <c r="J14" s="85"/>
      <c r="K14" s="193">
        <v>13</v>
      </c>
    </row>
    <row r="15" spans="1:11" s="53" customFormat="1" ht="15" x14ac:dyDescent="0.25">
      <c r="A15" s="185" t="s">
        <v>184</v>
      </c>
      <c r="B15" s="186" t="s">
        <v>224</v>
      </c>
      <c r="C15" s="194"/>
      <c r="D15" s="194"/>
      <c r="E15" s="195"/>
      <c r="F15" s="195"/>
      <c r="G15" s="195"/>
      <c r="H15" s="194"/>
      <c r="I15" s="195"/>
      <c r="J15" s="194"/>
      <c r="K15" s="190">
        <v>14</v>
      </c>
    </row>
    <row r="16" spans="1:11" s="53" customFormat="1" ht="15" x14ac:dyDescent="0.25">
      <c r="A16" s="185" t="s">
        <v>185</v>
      </c>
      <c r="B16" s="186" t="s">
        <v>225</v>
      </c>
      <c r="C16" s="194"/>
      <c r="D16" s="194"/>
      <c r="E16" s="195"/>
      <c r="F16" s="195"/>
      <c r="G16" s="195"/>
      <c r="H16" s="194"/>
      <c r="I16" s="195"/>
      <c r="J16" s="194"/>
      <c r="K16" s="190">
        <v>15</v>
      </c>
    </row>
    <row r="17" spans="1:12" s="53" customFormat="1" ht="15" x14ac:dyDescent="0.25">
      <c r="A17" s="191" t="s">
        <v>186</v>
      </c>
      <c r="B17" s="192" t="s">
        <v>226</v>
      </c>
      <c r="C17" s="85"/>
      <c r="D17" s="85"/>
      <c r="E17" s="188"/>
      <c r="F17" s="188"/>
      <c r="G17" s="188"/>
      <c r="H17" s="85"/>
      <c r="I17" s="188"/>
      <c r="J17" s="85"/>
      <c r="K17" s="193">
        <v>15</v>
      </c>
    </row>
    <row r="18" spans="1:12" s="53" customFormat="1" ht="15" x14ac:dyDescent="0.25">
      <c r="A18" s="191" t="s">
        <v>187</v>
      </c>
      <c r="B18" s="192" t="s">
        <v>227</v>
      </c>
      <c r="C18" s="85"/>
      <c r="D18" s="85"/>
      <c r="E18" s="188"/>
      <c r="F18" s="188"/>
      <c r="G18" s="188"/>
      <c r="H18" s="85"/>
      <c r="I18" s="188"/>
      <c r="J18" s="85"/>
      <c r="K18" s="193">
        <v>16</v>
      </c>
    </row>
    <row r="19" spans="1:12" s="197" customFormat="1" ht="15" x14ac:dyDescent="0.25">
      <c r="A19" s="185" t="s">
        <v>188</v>
      </c>
      <c r="B19" s="186" t="s">
        <v>270</v>
      </c>
      <c r="C19" s="194"/>
      <c r="D19" s="194"/>
      <c r="E19" s="195"/>
      <c r="F19" s="195"/>
      <c r="G19" s="195"/>
      <c r="H19" s="194"/>
      <c r="I19" s="195"/>
      <c r="J19" s="194"/>
      <c r="K19" s="190">
        <v>17</v>
      </c>
      <c r="L19" s="53"/>
    </row>
    <row r="20" spans="1:12" s="53" customFormat="1" ht="15" x14ac:dyDescent="0.25">
      <c r="A20" s="191" t="s">
        <v>228</v>
      </c>
      <c r="B20" s="192" t="s">
        <v>229</v>
      </c>
      <c r="C20" s="85"/>
      <c r="D20" s="85"/>
      <c r="E20" s="188"/>
      <c r="F20" s="188"/>
      <c r="G20" s="188"/>
      <c r="H20" s="85"/>
      <c r="I20" s="188"/>
      <c r="J20" s="85"/>
      <c r="K20" s="193">
        <v>17</v>
      </c>
    </row>
    <row r="21" spans="1:12" s="53" customFormat="1" ht="15" x14ac:dyDescent="0.25">
      <c r="A21" s="191" t="s">
        <v>230</v>
      </c>
      <c r="B21" s="192" t="s">
        <v>231</v>
      </c>
      <c r="C21" s="85"/>
      <c r="D21" s="85"/>
      <c r="E21" s="188"/>
      <c r="F21" s="188"/>
      <c r="G21" s="188"/>
      <c r="H21" s="85"/>
      <c r="I21" s="188"/>
      <c r="J21" s="85"/>
      <c r="K21" s="193">
        <v>18</v>
      </c>
    </row>
    <row r="22" spans="1:12" s="53" customFormat="1" ht="15" x14ac:dyDescent="0.25">
      <c r="A22" s="191" t="s">
        <v>232</v>
      </c>
      <c r="B22" s="192" t="s">
        <v>233</v>
      </c>
      <c r="C22" s="85"/>
      <c r="D22" s="85"/>
      <c r="E22" s="188"/>
      <c r="F22" s="188"/>
      <c r="G22" s="188"/>
      <c r="H22" s="85"/>
      <c r="I22" s="188"/>
      <c r="J22" s="85"/>
      <c r="K22" s="193">
        <v>19</v>
      </c>
    </row>
    <row r="23" spans="1:12" s="53" customFormat="1" ht="15" x14ac:dyDescent="0.25">
      <c r="A23" s="191" t="s">
        <v>234</v>
      </c>
      <c r="B23" s="192" t="s">
        <v>235</v>
      </c>
      <c r="C23" s="85"/>
      <c r="D23" s="85"/>
      <c r="E23" s="188"/>
      <c r="F23" s="188"/>
      <c r="G23" s="188"/>
      <c r="H23" s="85"/>
      <c r="I23" s="188"/>
      <c r="J23" s="85"/>
      <c r="K23" s="193">
        <v>20</v>
      </c>
    </row>
    <row r="24" spans="1:12" s="53" customFormat="1" ht="15" x14ac:dyDescent="0.25">
      <c r="A24" s="191" t="s">
        <v>236</v>
      </c>
      <c r="B24" s="192" t="s">
        <v>237</v>
      </c>
      <c r="C24" s="85"/>
      <c r="D24" s="85"/>
      <c r="E24" s="188"/>
      <c r="F24" s="188"/>
      <c r="G24" s="188"/>
      <c r="H24" s="85"/>
      <c r="I24" s="188"/>
      <c r="J24" s="85"/>
      <c r="K24" s="193">
        <v>21</v>
      </c>
    </row>
    <row r="25" spans="1:12" s="53" customFormat="1" ht="15" x14ac:dyDescent="0.25">
      <c r="A25" s="191" t="s">
        <v>238</v>
      </c>
      <c r="B25" s="192" t="s">
        <v>239</v>
      </c>
      <c r="C25" s="85"/>
      <c r="D25" s="85"/>
      <c r="E25" s="188"/>
      <c r="F25" s="188"/>
      <c r="G25" s="188"/>
      <c r="H25" s="85"/>
      <c r="I25" s="188"/>
      <c r="J25" s="85"/>
      <c r="K25" s="193">
        <v>22</v>
      </c>
    </row>
    <row r="26" spans="1:12" s="53" customFormat="1" ht="15" x14ac:dyDescent="0.25">
      <c r="A26" s="191" t="s">
        <v>240</v>
      </c>
      <c r="B26" s="192" t="s">
        <v>241</v>
      </c>
      <c r="C26" s="85"/>
      <c r="D26" s="85"/>
      <c r="E26" s="188"/>
      <c r="F26" s="188"/>
      <c r="G26" s="188"/>
      <c r="H26" s="85"/>
      <c r="I26" s="188"/>
      <c r="J26" s="85"/>
      <c r="K26" s="193">
        <v>23</v>
      </c>
    </row>
    <row r="27" spans="1:12" s="53" customFormat="1" ht="15" x14ac:dyDescent="0.25">
      <c r="A27" s="191" t="s">
        <v>242</v>
      </c>
      <c r="B27" s="192" t="s">
        <v>243</v>
      </c>
      <c r="C27" s="85"/>
      <c r="D27" s="85"/>
      <c r="E27" s="188"/>
      <c r="F27" s="188"/>
      <c r="G27" s="188"/>
      <c r="H27" s="85"/>
      <c r="I27" s="188"/>
      <c r="J27" s="85"/>
      <c r="K27" s="193">
        <v>24</v>
      </c>
    </row>
    <row r="28" spans="1:12" s="53" customFormat="1" ht="15" x14ac:dyDescent="0.25">
      <c r="A28" s="191" t="s">
        <v>244</v>
      </c>
      <c r="B28" s="192" t="s">
        <v>245</v>
      </c>
      <c r="C28" s="85"/>
      <c r="D28" s="85"/>
      <c r="E28" s="188"/>
      <c r="F28" s="188"/>
      <c r="G28" s="188"/>
      <c r="H28" s="85"/>
      <c r="I28" s="188"/>
      <c r="J28" s="85"/>
      <c r="K28" s="193">
        <v>25</v>
      </c>
    </row>
    <row r="29" spans="1:12" s="53" customFormat="1" ht="15" x14ac:dyDescent="0.25">
      <c r="A29" s="191" t="s">
        <v>246</v>
      </c>
      <c r="B29" s="192" t="s">
        <v>247</v>
      </c>
      <c r="C29" s="85"/>
      <c r="D29" s="85"/>
      <c r="E29" s="188"/>
      <c r="F29" s="188"/>
      <c r="G29" s="188"/>
      <c r="H29" s="85"/>
      <c r="I29" s="188"/>
      <c r="J29" s="85"/>
      <c r="K29" s="193">
        <v>26</v>
      </c>
    </row>
    <row r="30" spans="1:12" s="53" customFormat="1" ht="15" x14ac:dyDescent="0.25">
      <c r="A30" s="191" t="s">
        <v>248</v>
      </c>
      <c r="B30" s="192" t="s">
        <v>249</v>
      </c>
      <c r="C30" s="85"/>
      <c r="D30" s="85"/>
      <c r="E30" s="188"/>
      <c r="F30" s="188"/>
      <c r="G30" s="188"/>
      <c r="H30" s="85"/>
      <c r="I30" s="188"/>
      <c r="J30" s="85"/>
      <c r="K30" s="193">
        <v>27</v>
      </c>
    </row>
    <row r="31" spans="1:12" s="53" customFormat="1" ht="15" x14ac:dyDescent="0.25">
      <c r="A31" s="191" t="s">
        <v>250</v>
      </c>
      <c r="B31" s="192" t="s">
        <v>251</v>
      </c>
      <c r="C31" s="85"/>
      <c r="D31" s="85"/>
      <c r="E31" s="188"/>
      <c r="F31" s="188"/>
      <c r="G31" s="188"/>
      <c r="H31" s="85"/>
      <c r="I31" s="188"/>
      <c r="J31" s="85"/>
      <c r="K31" s="193">
        <v>28</v>
      </c>
    </row>
    <row r="32" spans="1:12" s="53" customFormat="1" ht="15" x14ac:dyDescent="0.25">
      <c r="A32" s="191" t="s">
        <v>252</v>
      </c>
      <c r="B32" s="192" t="s">
        <v>253</v>
      </c>
      <c r="C32" s="85"/>
      <c r="D32" s="85"/>
      <c r="E32" s="188"/>
      <c r="F32" s="188"/>
      <c r="G32" s="188"/>
      <c r="H32" s="85"/>
      <c r="I32" s="188"/>
      <c r="J32" s="85"/>
      <c r="K32" s="193">
        <v>29</v>
      </c>
    </row>
    <row r="33" spans="1:12" s="53" customFormat="1" ht="15" x14ac:dyDescent="0.25">
      <c r="A33" s="191" t="s">
        <v>254</v>
      </c>
      <c r="B33" s="192" t="s">
        <v>255</v>
      </c>
      <c r="C33" s="85"/>
      <c r="D33" s="85"/>
      <c r="E33" s="188"/>
      <c r="F33" s="188"/>
      <c r="G33" s="188"/>
      <c r="H33" s="85"/>
      <c r="I33" s="188"/>
      <c r="J33" s="85"/>
      <c r="K33" s="193">
        <v>30</v>
      </c>
    </row>
    <row r="34" spans="1:12" s="198" customFormat="1" ht="15" x14ac:dyDescent="0.25">
      <c r="A34" s="185" t="s">
        <v>189</v>
      </c>
      <c r="B34" s="186" t="s">
        <v>256</v>
      </c>
      <c r="C34" s="194"/>
      <c r="D34" s="194"/>
      <c r="E34" s="195"/>
      <c r="F34" s="195"/>
      <c r="G34" s="195"/>
      <c r="H34" s="194"/>
      <c r="I34" s="195"/>
      <c r="J34" s="194"/>
      <c r="K34" s="190">
        <v>31</v>
      </c>
      <c r="L34" s="53"/>
    </row>
    <row r="35" spans="1:12" ht="15" x14ac:dyDescent="0.25">
      <c r="A35" s="199" t="s">
        <v>190</v>
      </c>
      <c r="B35" s="200" t="s">
        <v>257</v>
      </c>
      <c r="C35" s="201"/>
      <c r="D35" s="201"/>
      <c r="E35" s="202"/>
      <c r="F35" s="202"/>
      <c r="G35" s="202"/>
      <c r="H35" s="201"/>
      <c r="I35" s="202"/>
      <c r="J35" s="201"/>
      <c r="K35" s="51">
        <v>32</v>
      </c>
      <c r="L35" s="53"/>
    </row>
    <row r="36" spans="1:12" ht="15" x14ac:dyDescent="0.25">
      <c r="A36" s="191" t="s">
        <v>258</v>
      </c>
      <c r="B36" s="192" t="s">
        <v>272</v>
      </c>
      <c r="C36" s="85"/>
      <c r="D36" s="85"/>
      <c r="E36" s="188"/>
      <c r="F36" s="188"/>
      <c r="G36" s="188"/>
      <c r="H36" s="85"/>
      <c r="I36" s="188"/>
      <c r="J36" s="85"/>
      <c r="K36" s="193">
        <v>32</v>
      </c>
      <c r="L36" s="53"/>
    </row>
    <row r="37" spans="1:12" ht="15" x14ac:dyDescent="0.25">
      <c r="A37" s="191" t="s">
        <v>259</v>
      </c>
      <c r="B37" s="192" t="s">
        <v>273</v>
      </c>
      <c r="C37" s="85"/>
      <c r="D37" s="85"/>
      <c r="E37" s="188"/>
      <c r="F37" s="188"/>
      <c r="G37" s="188"/>
      <c r="H37" s="85"/>
      <c r="I37" s="188"/>
      <c r="J37" s="85"/>
      <c r="K37" s="193">
        <v>33</v>
      </c>
      <c r="L37" s="53"/>
    </row>
    <row r="38" spans="1:12" ht="15" x14ac:dyDescent="0.25">
      <c r="A38" s="203" t="s">
        <v>260</v>
      </c>
      <c r="B38" s="192" t="s">
        <v>261</v>
      </c>
      <c r="C38" s="85"/>
      <c r="D38" s="85"/>
      <c r="E38" s="188"/>
      <c r="F38" s="188"/>
      <c r="G38" s="188"/>
      <c r="H38" s="85"/>
      <c r="I38" s="188"/>
      <c r="J38" s="85"/>
      <c r="K38" s="193">
        <v>34</v>
      </c>
      <c r="L38" s="53"/>
    </row>
    <row r="39" spans="1:12" ht="15" x14ac:dyDescent="0.25">
      <c r="A39" s="203" t="s">
        <v>262</v>
      </c>
      <c r="B39" s="204" t="s">
        <v>281</v>
      </c>
      <c r="C39" s="205"/>
      <c r="D39" s="205"/>
      <c r="E39" s="206"/>
      <c r="F39" s="206"/>
      <c r="G39" s="206"/>
      <c r="H39" s="205"/>
      <c r="I39" s="206"/>
      <c r="J39" s="205"/>
      <c r="K39" s="52">
        <v>35</v>
      </c>
      <c r="L39" s="53"/>
    </row>
    <row r="40" spans="1:12" ht="15" x14ac:dyDescent="0.25">
      <c r="A40" s="203" t="s">
        <v>280</v>
      </c>
      <c r="B40" s="204" t="s">
        <v>263</v>
      </c>
      <c r="C40" s="205"/>
      <c r="D40" s="205"/>
      <c r="E40" s="206"/>
      <c r="F40" s="206"/>
      <c r="G40" s="206"/>
      <c r="H40" s="205"/>
      <c r="I40" s="206"/>
      <c r="J40" s="205"/>
      <c r="K40" s="52">
        <v>36</v>
      </c>
      <c r="L40" s="53"/>
    </row>
  </sheetData>
  <pageMargins left="0.31496062992125984" right="0.31496062992125984" top="0.35433070866141736" bottom="0.35433070866141736" header="0.31496062992125984" footer="0.19685039370078741"/>
  <pageSetup paperSize="9" orientation="portrait" r:id="rId1"/>
  <headerFooter differentFirst="1"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41"/>
  <sheetViews>
    <sheetView showGridLines="0" zoomScaleNormal="100" zoomScaleSheetLayoutView="100" workbookViewId="0">
      <selection activeCell="P19" sqref="P19"/>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129</v>
      </c>
      <c r="I1" s="105" t="str">
        <f>'3'!N1</f>
        <v>III.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43" t="s">
        <v>14</v>
      </c>
      <c r="C5" s="344"/>
      <c r="D5" s="343" t="s">
        <v>15</v>
      </c>
      <c r="E5" s="344"/>
      <c r="F5" s="343" t="s">
        <v>16</v>
      </c>
      <c r="G5" s="344"/>
      <c r="H5" s="343" t="s">
        <v>7</v>
      </c>
      <c r="I5" s="345"/>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2819.212</v>
      </c>
      <c r="C7" s="130">
        <v>7.1737199655814779E-2</v>
      </c>
      <c r="D7" s="129">
        <v>2825.212</v>
      </c>
      <c r="E7" s="130">
        <v>7.281973387311852E-2</v>
      </c>
      <c r="F7" s="129">
        <v>2825.212</v>
      </c>
      <c r="G7" s="130">
        <v>7.2802901739200551E-2</v>
      </c>
      <c r="H7" s="129">
        <v>2825.212</v>
      </c>
      <c r="I7" s="139">
        <v>7.2802901739200551E-2</v>
      </c>
      <c r="J7" s="30"/>
      <c r="O7" s="13"/>
    </row>
    <row r="8" spans="1:15" x14ac:dyDescent="0.2">
      <c r="A8" s="109" t="s">
        <v>167</v>
      </c>
      <c r="B8" s="129">
        <v>415136.97499999998</v>
      </c>
      <c r="C8" s="130">
        <v>5.5604935950286496E-2</v>
      </c>
      <c r="D8" s="129">
        <v>444889.77099999995</v>
      </c>
      <c r="E8" s="130">
        <v>5.6752841399522289E-2</v>
      </c>
      <c r="F8" s="129">
        <v>512794.46300000005</v>
      </c>
      <c r="G8" s="130">
        <v>5.7770595617521694E-2</v>
      </c>
      <c r="H8" s="129">
        <v>1372821.209</v>
      </c>
      <c r="I8" s="139">
        <v>5.6772026439159282E-2</v>
      </c>
      <c r="J8" s="30"/>
      <c r="O8" s="13"/>
    </row>
    <row r="9" spans="1:15" x14ac:dyDescent="0.2">
      <c r="A9" s="109" t="s">
        <v>168</v>
      </c>
      <c r="B9" s="129">
        <v>121258.838</v>
      </c>
      <c r="C9" s="131">
        <v>4.4149434610904106E-2</v>
      </c>
      <c r="D9" s="129">
        <v>119195.13999999998</v>
      </c>
      <c r="E9" s="131">
        <v>3.9601960824520999E-2</v>
      </c>
      <c r="F9" s="129">
        <v>165533.511</v>
      </c>
      <c r="G9" s="131">
        <v>4.2595934083872328E-2</v>
      </c>
      <c r="H9" s="129">
        <v>405987.489</v>
      </c>
      <c r="I9" s="140">
        <v>4.2103886875960443E-2</v>
      </c>
      <c r="J9" s="25"/>
      <c r="K9" s="26"/>
      <c r="L9" s="26" t="str">
        <f>+B5</f>
        <v>Červenec</v>
      </c>
      <c r="M9" s="26" t="str">
        <f>+D5</f>
        <v>Srpen</v>
      </c>
      <c r="N9" s="26" t="str">
        <f>+F5</f>
        <v>Září</v>
      </c>
      <c r="O9" s="27"/>
    </row>
    <row r="10" spans="1:15" x14ac:dyDescent="0.2">
      <c r="A10" s="108" t="s">
        <v>41</v>
      </c>
      <c r="B10" s="132">
        <v>9772.4330000000009</v>
      </c>
      <c r="C10" s="133">
        <v>3.0469917127524278E-2</v>
      </c>
      <c r="D10" s="137">
        <v>10787.067999999999</v>
      </c>
      <c r="E10" s="135">
        <v>3.1321709443164369E-2</v>
      </c>
      <c r="F10" s="137">
        <v>18720.879000000001</v>
      </c>
      <c r="G10" s="135">
        <v>4.1597634851761406E-2</v>
      </c>
      <c r="H10" s="137">
        <v>39280.380000000005</v>
      </c>
      <c r="I10" s="141">
        <v>3.5223777831563864E-2</v>
      </c>
      <c r="J10" s="25"/>
      <c r="K10" s="26" t="str">
        <f>+A10</f>
        <v>Biomasa</v>
      </c>
      <c r="L10" s="23">
        <f>+B10</f>
        <v>9772.4330000000009</v>
      </c>
      <c r="M10" s="23">
        <f>+D10</f>
        <v>10787.067999999999</v>
      </c>
      <c r="N10" s="23">
        <f>+F10</f>
        <v>18720.879000000001</v>
      </c>
      <c r="O10" s="40"/>
    </row>
    <row r="11" spans="1:15" x14ac:dyDescent="0.2">
      <c r="A11" s="108" t="s">
        <v>40</v>
      </c>
      <c r="B11" s="132">
        <v>136</v>
      </c>
      <c r="C11" s="134">
        <v>4.7738105384114134E-3</v>
      </c>
      <c r="D11" s="138">
        <v>202</v>
      </c>
      <c r="E11" s="136">
        <v>6.8788086720664157E-3</v>
      </c>
      <c r="F11" s="138">
        <v>470</v>
      </c>
      <c r="G11" s="135">
        <v>1.2860103768998172E-2</v>
      </c>
      <c r="H11" s="138">
        <v>808</v>
      </c>
      <c r="I11" s="141">
        <v>8.5591895659326688E-3</v>
      </c>
      <c r="J11" s="25"/>
      <c r="K11" s="26" t="str">
        <f t="shared" ref="K11:L25" si="0">+A11</f>
        <v>Bioplyn</v>
      </c>
      <c r="L11" s="23">
        <f t="shared" si="0"/>
        <v>136</v>
      </c>
      <c r="M11" s="23">
        <f t="shared" ref="M11:M25" si="1">+D11</f>
        <v>202</v>
      </c>
      <c r="N11" s="23">
        <f t="shared" ref="N11:N25" si="2">+F11</f>
        <v>470</v>
      </c>
      <c r="O11" s="40"/>
    </row>
    <row r="12" spans="1:15" x14ac:dyDescent="0.2">
      <c r="A12" s="108" t="s">
        <v>39</v>
      </c>
      <c r="B12" s="132">
        <v>0</v>
      </c>
      <c r="C12" s="134">
        <v>0</v>
      </c>
      <c r="D12" s="138">
        <v>0</v>
      </c>
      <c r="E12" s="136">
        <v>0</v>
      </c>
      <c r="F12" s="138">
        <v>0</v>
      </c>
      <c r="G12" s="135">
        <v>0</v>
      </c>
      <c r="H12" s="138">
        <v>0</v>
      </c>
      <c r="I12" s="141">
        <v>0</v>
      </c>
      <c r="J12" s="25"/>
      <c r="K12" s="26" t="str">
        <f t="shared" si="0"/>
        <v>Černé uhlí</v>
      </c>
      <c r="L12" s="23">
        <f t="shared" si="0"/>
        <v>0</v>
      </c>
      <c r="M12" s="23">
        <f t="shared" si="1"/>
        <v>0</v>
      </c>
      <c r="N12" s="23">
        <f t="shared" si="2"/>
        <v>0</v>
      </c>
      <c r="O12" s="40"/>
    </row>
    <row r="13" spans="1:15" x14ac:dyDescent="0.2">
      <c r="A13" s="108" t="s">
        <v>51</v>
      </c>
      <c r="B13" s="132">
        <v>0</v>
      </c>
      <c r="C13" s="134">
        <v>0</v>
      </c>
      <c r="D13" s="138">
        <v>0</v>
      </c>
      <c r="E13" s="136">
        <v>0</v>
      </c>
      <c r="F13" s="138">
        <v>0</v>
      </c>
      <c r="G13" s="135">
        <v>0</v>
      </c>
      <c r="H13" s="138">
        <v>0</v>
      </c>
      <c r="I13" s="141">
        <v>0</v>
      </c>
      <c r="J13" s="25"/>
      <c r="K13" s="26" t="str">
        <f t="shared" si="0"/>
        <v>Elektrická energie</v>
      </c>
      <c r="L13" s="23">
        <f t="shared" si="0"/>
        <v>0</v>
      </c>
      <c r="M13" s="23">
        <f t="shared" si="1"/>
        <v>0</v>
      </c>
      <c r="N13" s="23">
        <f t="shared" si="2"/>
        <v>0</v>
      </c>
      <c r="O13" s="40"/>
    </row>
    <row r="14" spans="1:15" x14ac:dyDescent="0.2">
      <c r="A14" s="108" t="s">
        <v>52</v>
      </c>
      <c r="B14" s="132">
        <v>356.41</v>
      </c>
      <c r="C14" s="134">
        <v>0.49958649304046759</v>
      </c>
      <c r="D14" s="138">
        <v>429.38</v>
      </c>
      <c r="E14" s="136">
        <v>0.58548092394120377</v>
      </c>
      <c r="F14" s="138">
        <v>455.72</v>
      </c>
      <c r="G14" s="135">
        <v>0.29674680280259425</v>
      </c>
      <c r="H14" s="138">
        <v>1241.51</v>
      </c>
      <c r="I14" s="141">
        <v>0.41626348277122288</v>
      </c>
      <c r="J14" s="25"/>
      <c r="K14" s="26" t="str">
        <f t="shared" si="0"/>
        <v>Energie prostředí (tepelné čerpadlo)</v>
      </c>
      <c r="L14" s="23">
        <f t="shared" si="0"/>
        <v>356.41</v>
      </c>
      <c r="M14" s="23">
        <f t="shared" si="1"/>
        <v>429.38</v>
      </c>
      <c r="N14" s="23">
        <f t="shared" si="2"/>
        <v>455.72</v>
      </c>
      <c r="O14" s="40"/>
    </row>
    <row r="15" spans="1:15" x14ac:dyDescent="0.2">
      <c r="A15" s="108" t="s">
        <v>53</v>
      </c>
      <c r="B15" s="132">
        <v>15.95</v>
      </c>
      <c r="C15" s="134">
        <v>0.19534598897734229</v>
      </c>
      <c r="D15" s="138">
        <v>17.64</v>
      </c>
      <c r="E15" s="136">
        <v>0.26914861153494052</v>
      </c>
      <c r="F15" s="138">
        <v>10.42</v>
      </c>
      <c r="G15" s="135">
        <v>0.18801876578852397</v>
      </c>
      <c r="H15" s="138">
        <v>44.010000000000005</v>
      </c>
      <c r="I15" s="141">
        <v>0.21721533981540894</v>
      </c>
      <c r="J15" s="25"/>
      <c r="K15" s="26" t="str">
        <f t="shared" si="0"/>
        <v>Energie Slunce (solární kolektor)</v>
      </c>
      <c r="L15" s="23">
        <f t="shared" si="0"/>
        <v>15.95</v>
      </c>
      <c r="M15" s="23">
        <f t="shared" si="1"/>
        <v>17.64</v>
      </c>
      <c r="N15" s="23">
        <f t="shared" si="2"/>
        <v>10.42</v>
      </c>
      <c r="O15" s="40"/>
    </row>
    <row r="16" spans="1:15" x14ac:dyDescent="0.2">
      <c r="A16" s="108" t="s">
        <v>38</v>
      </c>
      <c r="B16" s="132">
        <v>73979.294999999998</v>
      </c>
      <c r="C16" s="134">
        <v>8.4447076810553509E-2</v>
      </c>
      <c r="D16" s="138">
        <v>56408.750999999997</v>
      </c>
      <c r="E16" s="136">
        <v>5.5637061836650174E-2</v>
      </c>
      <c r="F16" s="138">
        <v>94796.170000000013</v>
      </c>
      <c r="G16" s="135">
        <v>6.5766722871874558E-2</v>
      </c>
      <c r="H16" s="138">
        <v>225184.21600000001</v>
      </c>
      <c r="I16" s="141">
        <v>6.759622302791897E-2</v>
      </c>
      <c r="J16" s="25"/>
      <c r="K16" s="26" t="str">
        <f t="shared" si="0"/>
        <v>Hnědé uhlí</v>
      </c>
      <c r="L16" s="23">
        <f t="shared" si="0"/>
        <v>73979.294999999998</v>
      </c>
      <c r="M16" s="23">
        <f t="shared" si="1"/>
        <v>56408.750999999997</v>
      </c>
      <c r="N16" s="23">
        <f t="shared" si="2"/>
        <v>94796.170000000013</v>
      </c>
      <c r="O16" s="40"/>
    </row>
    <row r="17" spans="1:18" x14ac:dyDescent="0.2">
      <c r="A17" s="108" t="s">
        <v>63</v>
      </c>
      <c r="B17" s="132">
        <v>0</v>
      </c>
      <c r="C17" s="134">
        <v>0</v>
      </c>
      <c r="D17" s="138">
        <v>0</v>
      </c>
      <c r="E17" s="136">
        <v>0</v>
      </c>
      <c r="F17" s="138">
        <v>0</v>
      </c>
      <c r="G17" s="135">
        <v>0</v>
      </c>
      <c r="H17" s="138">
        <v>0</v>
      </c>
      <c r="I17" s="141">
        <v>0</v>
      </c>
      <c r="J17" s="25"/>
      <c r="K17" s="26" t="str">
        <f t="shared" si="0"/>
        <v>Jaderné palivo</v>
      </c>
      <c r="L17" s="23">
        <f t="shared" si="0"/>
        <v>0</v>
      </c>
      <c r="M17" s="23">
        <f t="shared" si="1"/>
        <v>0</v>
      </c>
      <c r="N17" s="23">
        <f t="shared" si="2"/>
        <v>0</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0</v>
      </c>
      <c r="C19" s="134">
        <v>0</v>
      </c>
      <c r="D19" s="138">
        <v>13.4</v>
      </c>
      <c r="E19" s="136">
        <v>2.5094734025502279E-4</v>
      </c>
      <c r="F19" s="138">
        <v>0</v>
      </c>
      <c r="G19" s="135">
        <v>0</v>
      </c>
      <c r="H19" s="138">
        <v>13.4</v>
      </c>
      <c r="I19" s="141">
        <v>8.3061759089496335E-5</v>
      </c>
      <c r="J19" s="25"/>
      <c r="K19" s="26" t="str">
        <f t="shared" si="0"/>
        <v>Odpadní teplo</v>
      </c>
      <c r="L19" s="23">
        <f t="shared" si="0"/>
        <v>0</v>
      </c>
      <c r="M19" s="23">
        <f t="shared" si="1"/>
        <v>13.4</v>
      </c>
      <c r="N19" s="23">
        <f t="shared" si="2"/>
        <v>0</v>
      </c>
      <c r="O19" s="40"/>
    </row>
    <row r="20" spans="1:18" x14ac:dyDescent="0.2">
      <c r="A20" s="108" t="s">
        <v>35</v>
      </c>
      <c r="B20" s="132">
        <v>0</v>
      </c>
      <c r="C20" s="134">
        <v>0</v>
      </c>
      <c r="D20" s="138">
        <v>0</v>
      </c>
      <c r="E20" s="136">
        <v>0</v>
      </c>
      <c r="F20" s="138">
        <v>0</v>
      </c>
      <c r="G20" s="135">
        <v>0</v>
      </c>
      <c r="H20" s="138">
        <v>0</v>
      </c>
      <c r="I20" s="141">
        <v>0</v>
      </c>
      <c r="J20" s="25"/>
      <c r="K20" s="26" t="str">
        <f t="shared" si="0"/>
        <v>Ostatní kapalná paliva</v>
      </c>
      <c r="L20" s="23">
        <f t="shared" si="0"/>
        <v>0</v>
      </c>
      <c r="M20" s="23">
        <f t="shared" si="1"/>
        <v>0</v>
      </c>
      <c r="N20" s="23">
        <f t="shared" si="2"/>
        <v>0</v>
      </c>
      <c r="O20" s="40"/>
    </row>
    <row r="21" spans="1:18" x14ac:dyDescent="0.2">
      <c r="A21" s="108" t="s">
        <v>34</v>
      </c>
      <c r="B21" s="132">
        <v>0</v>
      </c>
      <c r="C21" s="134">
        <v>0</v>
      </c>
      <c r="D21" s="138">
        <v>0</v>
      </c>
      <c r="E21" s="136">
        <v>0</v>
      </c>
      <c r="F21" s="138">
        <v>0</v>
      </c>
      <c r="G21" s="135">
        <v>0</v>
      </c>
      <c r="H21" s="138">
        <v>0</v>
      </c>
      <c r="I21" s="141">
        <v>0</v>
      </c>
      <c r="J21" s="25"/>
      <c r="K21" s="26" t="str">
        <f t="shared" si="0"/>
        <v>Ostatní pevná paliva</v>
      </c>
      <c r="L21" s="23">
        <f t="shared" si="0"/>
        <v>0</v>
      </c>
      <c r="M21" s="23">
        <f t="shared" si="1"/>
        <v>0</v>
      </c>
      <c r="N21" s="23">
        <f t="shared" si="2"/>
        <v>0</v>
      </c>
      <c r="O21" s="40"/>
    </row>
    <row r="22" spans="1:18" x14ac:dyDescent="0.2">
      <c r="A22" s="108" t="s">
        <v>33</v>
      </c>
      <c r="B22" s="132">
        <v>0</v>
      </c>
      <c r="C22" s="134">
        <v>0</v>
      </c>
      <c r="D22" s="138">
        <v>0</v>
      </c>
      <c r="E22" s="136">
        <v>0</v>
      </c>
      <c r="F22" s="138">
        <v>0</v>
      </c>
      <c r="G22" s="135">
        <v>0</v>
      </c>
      <c r="H22" s="138">
        <v>0</v>
      </c>
      <c r="I22" s="141">
        <v>0</v>
      </c>
      <c r="J22" s="25"/>
      <c r="K22" s="26" t="str">
        <f t="shared" si="0"/>
        <v>Ostatní plyny</v>
      </c>
      <c r="L22" s="23">
        <f t="shared" si="0"/>
        <v>0</v>
      </c>
      <c r="M22" s="23">
        <f t="shared" si="1"/>
        <v>0</v>
      </c>
      <c r="N22" s="23">
        <f t="shared" si="2"/>
        <v>0</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0</v>
      </c>
      <c r="C24" s="134">
        <v>0</v>
      </c>
      <c r="D24" s="138">
        <v>0</v>
      </c>
      <c r="E24" s="136">
        <v>0</v>
      </c>
      <c r="F24" s="138">
        <v>0</v>
      </c>
      <c r="G24" s="135">
        <v>0</v>
      </c>
      <c r="H24" s="138">
        <v>0</v>
      </c>
      <c r="I24" s="141">
        <v>0</v>
      </c>
      <c r="J24" s="25"/>
      <c r="K24" s="26" t="str">
        <f t="shared" si="0"/>
        <v>Topné oleje</v>
      </c>
      <c r="L24" s="23">
        <f t="shared" si="0"/>
        <v>0</v>
      </c>
      <c r="M24" s="23">
        <f t="shared" si="1"/>
        <v>0</v>
      </c>
      <c r="N24" s="23">
        <f t="shared" si="2"/>
        <v>0</v>
      </c>
      <c r="O24" s="40"/>
    </row>
    <row r="25" spans="1:18" x14ac:dyDescent="0.2">
      <c r="A25" s="108" t="s">
        <v>31</v>
      </c>
      <c r="B25" s="132">
        <v>36998.75</v>
      </c>
      <c r="C25" s="133">
        <v>4.5584639189903367E-2</v>
      </c>
      <c r="D25" s="137">
        <v>51336.901000000005</v>
      </c>
      <c r="E25" s="135">
        <v>6.064194530555489E-2</v>
      </c>
      <c r="F25" s="137">
        <v>51080.321999999993</v>
      </c>
      <c r="G25" s="135">
        <v>4.7539261317425668E-2</v>
      </c>
      <c r="H25" s="137">
        <v>139415.973</v>
      </c>
      <c r="I25" s="141">
        <v>5.1017773064679271E-2</v>
      </c>
      <c r="J25" s="25"/>
      <c r="K25" s="26" t="str">
        <f t="shared" si="0"/>
        <v>Zemní plyn</v>
      </c>
      <c r="L25" s="23">
        <f t="shared" si="0"/>
        <v>36998.75</v>
      </c>
      <c r="M25" s="23">
        <f t="shared" si="1"/>
        <v>51336.901000000005</v>
      </c>
      <c r="N25" s="23">
        <f t="shared" si="2"/>
        <v>51080.321999999993</v>
      </c>
      <c r="O25" s="24"/>
    </row>
    <row r="26" spans="1:18" ht="13.5" customHeight="1" x14ac:dyDescent="0.2">
      <c r="A26" s="110" t="s">
        <v>169</v>
      </c>
      <c r="B26" s="129">
        <v>69242.078000000009</v>
      </c>
      <c r="C26" s="131">
        <v>2.9886220431391733E-2</v>
      </c>
      <c r="D26" s="129">
        <v>79694.495999999999</v>
      </c>
      <c r="E26" s="131">
        <v>3.1892968124444962E-2</v>
      </c>
      <c r="F26" s="129">
        <v>132035.40599999999</v>
      </c>
      <c r="G26" s="131">
        <v>3.9135412983900934E-2</v>
      </c>
      <c r="H26" s="129">
        <v>280971.98</v>
      </c>
      <c r="I26" s="140">
        <v>3.4308907661849311E-2</v>
      </c>
      <c r="J26" s="7"/>
      <c r="K26" s="26"/>
      <c r="L26" s="26" t="str">
        <f>+L9</f>
        <v>Červenec</v>
      </c>
      <c r="M26" s="26" t="str">
        <f>+M9</f>
        <v>Srpen</v>
      </c>
      <c r="N26" s="26" t="str">
        <f>+N9</f>
        <v>Září</v>
      </c>
      <c r="O26" s="22"/>
      <c r="P26" s="34"/>
      <c r="Q26" s="34"/>
      <c r="R26" s="34"/>
    </row>
    <row r="27" spans="1:18" ht="12.75" customHeight="1" x14ac:dyDescent="0.2">
      <c r="A27" s="108" t="s">
        <v>26</v>
      </c>
      <c r="B27" s="132">
        <v>6177.6829999999991</v>
      </c>
      <c r="C27" s="135">
        <v>6.1619361106498727E-3</v>
      </c>
      <c r="D27" s="137">
        <v>5015.9259999999995</v>
      </c>
      <c r="E27" s="135">
        <v>4.4023254538985397E-3</v>
      </c>
      <c r="F27" s="137">
        <v>8353.1260000000002</v>
      </c>
      <c r="G27" s="135">
        <v>6.4957236810690164E-3</v>
      </c>
      <c r="H27" s="137">
        <v>19546.735000000001</v>
      </c>
      <c r="I27" s="141">
        <v>5.702282934657214E-3</v>
      </c>
      <c r="J27" s="25"/>
      <c r="K27" s="26" t="str">
        <f>+A27</f>
        <v>Průmysl</v>
      </c>
      <c r="L27" s="23">
        <f t="shared" ref="L27:L34" si="3">+B27</f>
        <v>6177.6829999999991</v>
      </c>
      <c r="M27" s="23">
        <f t="shared" ref="M27:M34" si="4">+D27</f>
        <v>5015.9259999999995</v>
      </c>
      <c r="N27" s="23">
        <f t="shared" ref="N27:N34" si="5">+F27</f>
        <v>8353.1260000000002</v>
      </c>
      <c r="O27" s="22"/>
      <c r="P27" s="40"/>
      <c r="Q27" s="40"/>
      <c r="R27" s="40"/>
    </row>
    <row r="28" spans="1:18" ht="12.75" customHeight="1" x14ac:dyDescent="0.2">
      <c r="A28" s="108" t="s">
        <v>0</v>
      </c>
      <c r="B28" s="132">
        <v>2432.65</v>
      </c>
      <c r="C28" s="136">
        <v>3.2388766061041407E-2</v>
      </c>
      <c r="D28" s="138">
        <v>2694.91</v>
      </c>
      <c r="E28" s="136">
        <v>3.6961195099717237E-2</v>
      </c>
      <c r="F28" s="138">
        <v>5529.1100000000006</v>
      </c>
      <c r="G28" s="135">
        <v>4.7063572402899212E-2</v>
      </c>
      <c r="H28" s="138">
        <v>10656.67</v>
      </c>
      <c r="I28" s="141">
        <v>4.0137899366104374E-2</v>
      </c>
      <c r="J28" s="25"/>
      <c r="K28" s="26" t="str">
        <f t="shared" ref="K28:K34" si="6">+A28</f>
        <v>Energetika</v>
      </c>
      <c r="L28" s="23">
        <f t="shared" si="3"/>
        <v>2432.65</v>
      </c>
      <c r="M28" s="23">
        <f t="shared" si="4"/>
        <v>2694.91</v>
      </c>
      <c r="N28" s="23">
        <f t="shared" si="5"/>
        <v>5529.1100000000006</v>
      </c>
      <c r="O28" s="22"/>
    </row>
    <row r="29" spans="1:18" ht="12.75" customHeight="1" x14ac:dyDescent="0.2">
      <c r="A29" s="108" t="s">
        <v>1</v>
      </c>
      <c r="B29" s="132">
        <v>307.82300000000004</v>
      </c>
      <c r="C29" s="136">
        <v>5.6894768438220389E-2</v>
      </c>
      <c r="D29" s="138">
        <v>404.12</v>
      </c>
      <c r="E29" s="136">
        <v>6.8499164524443379E-2</v>
      </c>
      <c r="F29" s="138">
        <v>664.45899999999995</v>
      </c>
      <c r="G29" s="135">
        <v>5.3572265059834936E-2</v>
      </c>
      <c r="H29" s="138">
        <v>1376.402</v>
      </c>
      <c r="I29" s="141">
        <v>5.8044031166445083E-2</v>
      </c>
      <c r="J29" s="25"/>
      <c r="K29" s="26" t="str">
        <f t="shared" si="6"/>
        <v>Doprava</v>
      </c>
      <c r="L29" s="23">
        <f t="shared" si="3"/>
        <v>307.82300000000004</v>
      </c>
      <c r="M29" s="23">
        <f t="shared" si="4"/>
        <v>404.12</v>
      </c>
      <c r="N29" s="23">
        <f t="shared" si="5"/>
        <v>664.45899999999995</v>
      </c>
      <c r="O29" s="22"/>
    </row>
    <row r="30" spans="1:18" ht="12.75" customHeight="1" x14ac:dyDescent="0.2">
      <c r="A30" s="108" t="s">
        <v>2</v>
      </c>
      <c r="B30" s="132">
        <v>205.46199999999999</v>
      </c>
      <c r="C30" s="136">
        <v>5.3791355661965488E-2</v>
      </c>
      <c r="D30" s="138">
        <v>277.03399999999999</v>
      </c>
      <c r="E30" s="136">
        <v>6.2542597682595763E-2</v>
      </c>
      <c r="F30" s="138">
        <v>481.40199999999999</v>
      </c>
      <c r="G30" s="135">
        <v>4.7052409461385065E-2</v>
      </c>
      <c r="H30" s="138">
        <v>963.89799999999991</v>
      </c>
      <c r="I30" s="141">
        <v>5.2158073869059199E-2</v>
      </c>
      <c r="J30" s="25"/>
      <c r="K30" s="26" t="str">
        <f t="shared" si="6"/>
        <v>Stavebnictví</v>
      </c>
      <c r="L30" s="23">
        <f t="shared" si="3"/>
        <v>205.46199999999999</v>
      </c>
      <c r="M30" s="23">
        <f t="shared" si="4"/>
        <v>277.03399999999999</v>
      </c>
      <c r="N30" s="23">
        <f t="shared" si="5"/>
        <v>481.40199999999999</v>
      </c>
    </row>
    <row r="31" spans="1:18" x14ac:dyDescent="0.2">
      <c r="A31" s="108" t="s">
        <v>6</v>
      </c>
      <c r="B31" s="132">
        <v>142.32</v>
      </c>
      <c r="C31" s="136">
        <v>9.6278131773995593E-3</v>
      </c>
      <c r="D31" s="138">
        <v>210.98</v>
      </c>
      <c r="E31" s="136">
        <v>1.4848725355377406E-2</v>
      </c>
      <c r="F31" s="138">
        <v>479.6</v>
      </c>
      <c r="G31" s="135">
        <v>2.1873955844710965E-2</v>
      </c>
      <c r="H31" s="138">
        <v>832.9</v>
      </c>
      <c r="I31" s="141">
        <v>1.6358181363033037E-2</v>
      </c>
      <c r="J31" s="25"/>
      <c r="K31" s="26" t="str">
        <f t="shared" si="6"/>
        <v>Zemědělství a lesnictví</v>
      </c>
      <c r="L31" s="23">
        <f t="shared" si="3"/>
        <v>142.32</v>
      </c>
      <c r="M31" s="23">
        <f t="shared" si="4"/>
        <v>210.98</v>
      </c>
      <c r="N31" s="23">
        <f t="shared" si="5"/>
        <v>479.6</v>
      </c>
    </row>
    <row r="32" spans="1:18" x14ac:dyDescent="0.2">
      <c r="A32" s="108" t="s">
        <v>25</v>
      </c>
      <c r="B32" s="132">
        <v>41008.901999999995</v>
      </c>
      <c r="C32" s="136">
        <v>4.9902951736166185E-2</v>
      </c>
      <c r="D32" s="138">
        <v>47419.065000000002</v>
      </c>
      <c r="E32" s="136">
        <v>5.5840960395843228E-2</v>
      </c>
      <c r="F32" s="138">
        <v>78799.430999999997</v>
      </c>
      <c r="G32" s="135">
        <v>5.9513414327556455E-2</v>
      </c>
      <c r="H32" s="138">
        <v>167227.39799999999</v>
      </c>
      <c r="I32" s="141">
        <v>5.5835237512726101E-2</v>
      </c>
      <c r="J32" s="25"/>
      <c r="K32" s="26" t="str">
        <f t="shared" si="6"/>
        <v>Domácnosti</v>
      </c>
      <c r="L32" s="23">
        <f t="shared" si="3"/>
        <v>41008.901999999995</v>
      </c>
      <c r="M32" s="23">
        <f t="shared" si="4"/>
        <v>47419.065000000002</v>
      </c>
      <c r="N32" s="23">
        <f t="shared" si="5"/>
        <v>78799.430999999997</v>
      </c>
    </row>
    <row r="33" spans="1:14" x14ac:dyDescent="0.2">
      <c r="A33" s="108" t="s">
        <v>5</v>
      </c>
      <c r="B33" s="132">
        <v>15964.137999999999</v>
      </c>
      <c r="C33" s="136">
        <v>4.3760380785265771E-2</v>
      </c>
      <c r="D33" s="138">
        <v>19696.612000000001</v>
      </c>
      <c r="E33" s="136">
        <v>5.1782725163956995E-2</v>
      </c>
      <c r="F33" s="138">
        <v>31529.895</v>
      </c>
      <c r="G33" s="135">
        <v>5.7295975624666193E-2</v>
      </c>
      <c r="H33" s="138">
        <v>67190.645000000004</v>
      </c>
      <c r="I33" s="141">
        <v>5.186556600588519E-2</v>
      </c>
      <c r="J33" s="25"/>
      <c r="K33" s="26" t="str">
        <f t="shared" si="6"/>
        <v>Obchod, služby, školství, zdravotnictví</v>
      </c>
      <c r="L33" s="23">
        <f t="shared" si="3"/>
        <v>15964.137999999999</v>
      </c>
      <c r="M33" s="23">
        <f t="shared" si="4"/>
        <v>19696.612000000001</v>
      </c>
      <c r="N33" s="23">
        <f t="shared" si="5"/>
        <v>31529.895</v>
      </c>
    </row>
    <row r="34" spans="1:14" x14ac:dyDescent="0.2">
      <c r="A34" s="108" t="s">
        <v>3</v>
      </c>
      <c r="B34" s="132">
        <v>3003.1000000000004</v>
      </c>
      <c r="C34" s="135">
        <v>0.10500465669480824</v>
      </c>
      <c r="D34" s="137">
        <v>3975.8489999999997</v>
      </c>
      <c r="E34" s="135">
        <v>0.12260084757530194</v>
      </c>
      <c r="F34" s="137">
        <v>6198.3830000000007</v>
      </c>
      <c r="G34" s="135">
        <v>0.12043935770189013</v>
      </c>
      <c r="H34" s="137">
        <v>13177.332000000002</v>
      </c>
      <c r="I34" s="141">
        <v>0.11713844140194213</v>
      </c>
      <c r="J34" s="25"/>
      <c r="K34" s="26" t="str">
        <f t="shared" si="6"/>
        <v>Ostatní</v>
      </c>
      <c r="L34" s="23">
        <f t="shared" si="3"/>
        <v>3003.1000000000004</v>
      </c>
      <c r="M34" s="23">
        <f t="shared" si="4"/>
        <v>3975.8489999999997</v>
      </c>
      <c r="N34" s="23">
        <f t="shared" si="5"/>
        <v>6198.3830000000007</v>
      </c>
    </row>
    <row r="35" spans="1:14" ht="18" customHeight="1" x14ac:dyDescent="0.2">
      <c r="A35" s="45" t="s">
        <v>158</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155</v>
      </c>
      <c r="M39" s="32">
        <v>7.2802901739200551E-2</v>
      </c>
    </row>
    <row r="40" spans="1:14" x14ac:dyDescent="0.2">
      <c r="B40" s="34"/>
      <c r="C40" s="34"/>
      <c r="D40" s="34"/>
      <c r="L40" s="28" t="s">
        <v>50</v>
      </c>
      <c r="M40" s="32">
        <v>5.6772026439159282E-2</v>
      </c>
    </row>
    <row r="41" spans="1:14" x14ac:dyDescent="0.2">
      <c r="B41" s="22"/>
      <c r="C41" s="22"/>
      <c r="D41" s="22"/>
      <c r="L41" s="28" t="s">
        <v>111</v>
      </c>
      <c r="M41" s="32">
        <v>4.2103886875960443E-2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{E2F80854-277F-4852-BBD6-81C6A27940A3}</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{4C143600-BB62-4F60-8701-D3B17794FEB2}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E2F80854-277F-4852-BBD6-81C6A27940A3}">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4C143600-BB62-4F60-8701-D3B17794FEB2}">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41"/>
  <sheetViews>
    <sheetView showGridLines="0" topLeftCell="A10" zoomScaleNormal="100" zoomScaleSheetLayoutView="100" workbookViewId="0">
      <selection activeCell="M25" sqref="M25"/>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123</v>
      </c>
      <c r="I1" s="105" t="str">
        <f>'3'!N1</f>
        <v>III.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43" t="s">
        <v>14</v>
      </c>
      <c r="C5" s="344"/>
      <c r="D5" s="343" t="s">
        <v>15</v>
      </c>
      <c r="E5" s="344"/>
      <c r="F5" s="343" t="s">
        <v>16</v>
      </c>
      <c r="G5" s="344"/>
      <c r="H5" s="343" t="s">
        <v>7</v>
      </c>
      <c r="I5" s="345"/>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602.42800000000045</v>
      </c>
      <c r="C7" s="130">
        <v>1.5329282691139657E-2</v>
      </c>
      <c r="D7" s="129">
        <v>602.42500000000041</v>
      </c>
      <c r="E7" s="130">
        <v>1.5527481894637802E-2</v>
      </c>
      <c r="F7" s="129">
        <v>602.54100000000039</v>
      </c>
      <c r="G7" s="130">
        <v>1.5526881953226756E-2</v>
      </c>
      <c r="H7" s="129">
        <v>602.54100000000039</v>
      </c>
      <c r="I7" s="139">
        <v>1.5526881953226756E-2</v>
      </c>
      <c r="J7" s="30"/>
      <c r="O7" s="13"/>
    </row>
    <row r="8" spans="1:15" x14ac:dyDescent="0.2">
      <c r="A8" s="109" t="s">
        <v>167</v>
      </c>
      <c r="B8" s="129">
        <v>170244.73700000005</v>
      </c>
      <c r="C8" s="130">
        <v>2.2803190914898328E-2</v>
      </c>
      <c r="D8" s="129">
        <v>177652.62800000003</v>
      </c>
      <c r="E8" s="130">
        <v>2.2662448269893654E-2</v>
      </c>
      <c r="F8" s="129">
        <v>163632.16299999997</v>
      </c>
      <c r="G8" s="130">
        <v>1.8434535083295924E-2</v>
      </c>
      <c r="H8" s="129">
        <v>511529.52800000005</v>
      </c>
      <c r="I8" s="139">
        <v>2.1153933008640362E-2</v>
      </c>
      <c r="J8" s="30"/>
      <c r="O8" s="13"/>
    </row>
    <row r="9" spans="1:15" x14ac:dyDescent="0.2">
      <c r="A9" s="109" t="s">
        <v>168</v>
      </c>
      <c r="B9" s="129">
        <v>39793.418999999994</v>
      </c>
      <c r="C9" s="131">
        <v>1.4488485780185434E-2</v>
      </c>
      <c r="D9" s="129">
        <v>40932.94</v>
      </c>
      <c r="E9" s="131">
        <v>1.3599754875177537E-2</v>
      </c>
      <c r="F9" s="129">
        <v>60004.356</v>
      </c>
      <c r="G9" s="131">
        <v>1.5440629377583908E-2</v>
      </c>
      <c r="H9" s="129">
        <v>140730.715</v>
      </c>
      <c r="I9" s="140">
        <v>1.4594809605901499E-2</v>
      </c>
      <c r="J9" s="25"/>
      <c r="K9" s="26"/>
      <c r="L9" s="26" t="str">
        <f>+B5</f>
        <v>Červenec</v>
      </c>
      <c r="M9" s="26" t="str">
        <f>+D5</f>
        <v>Srpen</v>
      </c>
      <c r="N9" s="26" t="str">
        <f>+F5</f>
        <v>Září</v>
      </c>
      <c r="O9" s="27"/>
    </row>
    <row r="10" spans="1:15" x14ac:dyDescent="0.2">
      <c r="A10" s="108" t="s">
        <v>41</v>
      </c>
      <c r="B10" s="132">
        <v>11598.161</v>
      </c>
      <c r="C10" s="133">
        <v>3.6162438207730262E-2</v>
      </c>
      <c r="D10" s="137">
        <v>11793.026000000002</v>
      </c>
      <c r="E10" s="135">
        <v>3.4242644417156076E-2</v>
      </c>
      <c r="F10" s="137">
        <v>18455.09</v>
      </c>
      <c r="G10" s="135">
        <v>4.1007053941024531E-2</v>
      </c>
      <c r="H10" s="137">
        <v>41846.277000000002</v>
      </c>
      <c r="I10" s="141">
        <v>3.7524686984343858E-2</v>
      </c>
      <c r="J10" s="25"/>
      <c r="K10" s="26" t="str">
        <f>+A10</f>
        <v>Biomasa</v>
      </c>
      <c r="L10" s="23">
        <f>+B10</f>
        <v>11598.161</v>
      </c>
      <c r="M10" s="23">
        <f>+D10</f>
        <v>11793.026000000002</v>
      </c>
      <c r="N10" s="23">
        <f>+F10</f>
        <v>18455.09</v>
      </c>
      <c r="O10" s="40"/>
    </row>
    <row r="11" spans="1:15" x14ac:dyDescent="0.2">
      <c r="A11" s="108" t="s">
        <v>40</v>
      </c>
      <c r="B11" s="132">
        <v>2253.674</v>
      </c>
      <c r="C11" s="134">
        <v>7.9107446259880906E-2</v>
      </c>
      <c r="D11" s="138">
        <v>2053.6610000000001</v>
      </c>
      <c r="E11" s="136">
        <v>6.9934361862795003E-2</v>
      </c>
      <c r="F11" s="138">
        <v>2419.5739999999996</v>
      </c>
      <c r="G11" s="135">
        <v>6.6204197269723347E-2</v>
      </c>
      <c r="H11" s="138">
        <v>6726.9089999999997</v>
      </c>
      <c r="I11" s="141">
        <v>7.1258526390815063E-2</v>
      </c>
      <c r="J11" s="25"/>
      <c r="K11" s="26" t="str">
        <f t="shared" ref="K11:L25" si="0">+A11</f>
        <v>Bioplyn</v>
      </c>
      <c r="L11" s="23">
        <f t="shared" si="0"/>
        <v>2253.674</v>
      </c>
      <c r="M11" s="23">
        <f t="shared" ref="M11:M25" si="1">+D11</f>
        <v>2053.6610000000001</v>
      </c>
      <c r="N11" s="23">
        <f t="shared" ref="N11:N25" si="2">+F11</f>
        <v>2419.5739999999996</v>
      </c>
      <c r="O11" s="40"/>
    </row>
    <row r="12" spans="1:15" x14ac:dyDescent="0.2">
      <c r="A12" s="108" t="s">
        <v>39</v>
      </c>
      <c r="B12" s="132">
        <v>0</v>
      </c>
      <c r="C12" s="134">
        <v>0</v>
      </c>
      <c r="D12" s="138">
        <v>0</v>
      </c>
      <c r="E12" s="136">
        <v>0</v>
      </c>
      <c r="F12" s="138">
        <v>0</v>
      </c>
      <c r="G12" s="135">
        <v>0</v>
      </c>
      <c r="H12" s="138">
        <v>0</v>
      </c>
      <c r="I12" s="141">
        <v>0</v>
      </c>
      <c r="J12" s="25"/>
      <c r="K12" s="26" t="str">
        <f t="shared" si="0"/>
        <v>Černé uhlí</v>
      </c>
      <c r="L12" s="23">
        <f t="shared" si="0"/>
        <v>0</v>
      </c>
      <c r="M12" s="23">
        <f t="shared" si="1"/>
        <v>0</v>
      </c>
      <c r="N12" s="23">
        <f t="shared" si="2"/>
        <v>0</v>
      </c>
      <c r="O12" s="40"/>
    </row>
    <row r="13" spans="1:15" x14ac:dyDescent="0.2">
      <c r="A13" s="108" t="s">
        <v>51</v>
      </c>
      <c r="B13" s="132">
        <v>10</v>
      </c>
      <c r="C13" s="134">
        <v>2.5816391756516319E-3</v>
      </c>
      <c r="D13" s="138">
        <v>18</v>
      </c>
      <c r="E13" s="136">
        <v>5.1427983680186508E-3</v>
      </c>
      <c r="F13" s="138">
        <v>15</v>
      </c>
      <c r="G13" s="135">
        <v>4.2913199756939632E-3</v>
      </c>
      <c r="H13" s="138">
        <v>43</v>
      </c>
      <c r="I13" s="141">
        <v>3.9562144584733647E-3</v>
      </c>
      <c r="J13" s="25"/>
      <c r="K13" s="26" t="str">
        <f t="shared" si="0"/>
        <v>Elektrická energie</v>
      </c>
      <c r="L13" s="23">
        <f t="shared" si="0"/>
        <v>10</v>
      </c>
      <c r="M13" s="23">
        <f t="shared" si="1"/>
        <v>18</v>
      </c>
      <c r="N13" s="23">
        <f t="shared" si="2"/>
        <v>15</v>
      </c>
      <c r="O13" s="40"/>
    </row>
    <row r="14" spans="1:15" x14ac:dyDescent="0.2">
      <c r="A14" s="108" t="s">
        <v>52</v>
      </c>
      <c r="B14" s="132">
        <v>0</v>
      </c>
      <c r="C14" s="134">
        <v>0</v>
      </c>
      <c r="D14" s="138">
        <v>0</v>
      </c>
      <c r="E14" s="136">
        <v>0</v>
      </c>
      <c r="F14" s="138">
        <v>0</v>
      </c>
      <c r="G14" s="135">
        <v>0</v>
      </c>
      <c r="H14" s="138">
        <v>0</v>
      </c>
      <c r="I14" s="141">
        <v>0</v>
      </c>
      <c r="J14" s="25"/>
      <c r="K14" s="26" t="str">
        <f t="shared" si="0"/>
        <v>Energie prostředí (tepelné čerpadlo)</v>
      </c>
      <c r="L14" s="23">
        <f t="shared" si="0"/>
        <v>0</v>
      </c>
      <c r="M14" s="23">
        <f t="shared" si="1"/>
        <v>0</v>
      </c>
      <c r="N14" s="23">
        <f t="shared" si="2"/>
        <v>0</v>
      </c>
      <c r="O14" s="40"/>
    </row>
    <row r="15" spans="1:15" x14ac:dyDescent="0.2">
      <c r="A15" s="108" t="s">
        <v>53</v>
      </c>
      <c r="B15" s="132">
        <v>24.7</v>
      </c>
      <c r="C15" s="134">
        <v>0.30251071647274957</v>
      </c>
      <c r="D15" s="138">
        <v>17.899999999999999</v>
      </c>
      <c r="E15" s="136">
        <v>0.27311565456209952</v>
      </c>
      <c r="F15" s="138">
        <v>16</v>
      </c>
      <c r="G15" s="135">
        <v>0.28870443883074698</v>
      </c>
      <c r="H15" s="138">
        <v>58.599999999999994</v>
      </c>
      <c r="I15" s="141">
        <v>0.28922560584373919</v>
      </c>
      <c r="J15" s="25"/>
      <c r="K15" s="26" t="str">
        <f t="shared" si="0"/>
        <v>Energie Slunce (solární kolektor)</v>
      </c>
      <c r="L15" s="23">
        <f t="shared" si="0"/>
        <v>24.7</v>
      </c>
      <c r="M15" s="23">
        <f t="shared" si="1"/>
        <v>17.899999999999999</v>
      </c>
      <c r="N15" s="23">
        <f t="shared" si="2"/>
        <v>16</v>
      </c>
      <c r="O15" s="40"/>
    </row>
    <row r="16" spans="1:15" x14ac:dyDescent="0.2">
      <c r="A16" s="108" t="s">
        <v>38</v>
      </c>
      <c r="B16" s="132">
        <v>471</v>
      </c>
      <c r="C16" s="134">
        <v>5.3764466365583373E-4</v>
      </c>
      <c r="D16" s="138">
        <v>504</v>
      </c>
      <c r="E16" s="136">
        <v>4.9710512409097108E-4</v>
      </c>
      <c r="F16" s="138">
        <v>786</v>
      </c>
      <c r="G16" s="135">
        <v>5.4530308742740778E-4</v>
      </c>
      <c r="H16" s="138">
        <v>1761</v>
      </c>
      <c r="I16" s="141">
        <v>5.2862030415206935E-4</v>
      </c>
      <c r="J16" s="25"/>
      <c r="K16" s="26" t="str">
        <f t="shared" si="0"/>
        <v>Hnědé uhlí</v>
      </c>
      <c r="L16" s="23">
        <f t="shared" si="0"/>
        <v>471</v>
      </c>
      <c r="M16" s="23">
        <f t="shared" si="1"/>
        <v>504</v>
      </c>
      <c r="N16" s="23">
        <f t="shared" si="2"/>
        <v>786</v>
      </c>
      <c r="O16" s="40"/>
    </row>
    <row r="17" spans="1:18" x14ac:dyDescent="0.2">
      <c r="A17" s="108" t="s">
        <v>63</v>
      </c>
      <c r="B17" s="132">
        <v>1406.58</v>
      </c>
      <c r="C17" s="134">
        <v>0.20109973064319658</v>
      </c>
      <c r="D17" s="138">
        <v>1405.34</v>
      </c>
      <c r="E17" s="136">
        <v>0.19877004545853144</v>
      </c>
      <c r="F17" s="138">
        <v>1660.21</v>
      </c>
      <c r="G17" s="135">
        <v>0.23204077810483004</v>
      </c>
      <c r="H17" s="138">
        <v>4472.13</v>
      </c>
      <c r="I17" s="141">
        <v>0.21075626877994894</v>
      </c>
      <c r="J17" s="25"/>
      <c r="K17" s="26" t="str">
        <f t="shared" si="0"/>
        <v>Jaderné palivo</v>
      </c>
      <c r="L17" s="23">
        <f t="shared" si="0"/>
        <v>1406.58</v>
      </c>
      <c r="M17" s="23">
        <f t="shared" si="1"/>
        <v>1405.34</v>
      </c>
      <c r="N17" s="23">
        <f t="shared" si="2"/>
        <v>1660.21</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1419.2539999999999</v>
      </c>
      <c r="C19" s="134">
        <v>2.1925845262319034E-2</v>
      </c>
      <c r="D19" s="138">
        <v>1209.415</v>
      </c>
      <c r="E19" s="136">
        <v>2.2649214739890178E-2</v>
      </c>
      <c r="F19" s="138">
        <v>1918.886</v>
      </c>
      <c r="G19" s="135">
        <v>4.4420345791846998E-2</v>
      </c>
      <c r="H19" s="138">
        <v>4547.5550000000003</v>
      </c>
      <c r="I19" s="141">
        <v>2.8188650586286161E-2</v>
      </c>
      <c r="J19" s="25"/>
      <c r="K19" s="26" t="str">
        <f t="shared" si="0"/>
        <v>Odpadní teplo</v>
      </c>
      <c r="L19" s="23">
        <f t="shared" si="0"/>
        <v>1419.2539999999999</v>
      </c>
      <c r="M19" s="23">
        <f t="shared" si="1"/>
        <v>1209.415</v>
      </c>
      <c r="N19" s="23">
        <f t="shared" si="2"/>
        <v>1918.886</v>
      </c>
      <c r="O19" s="40"/>
    </row>
    <row r="20" spans="1:18" x14ac:dyDescent="0.2">
      <c r="A20" s="108" t="s">
        <v>35</v>
      </c>
      <c r="B20" s="132">
        <v>0</v>
      </c>
      <c r="C20" s="134">
        <v>0</v>
      </c>
      <c r="D20" s="138">
        <v>0</v>
      </c>
      <c r="E20" s="136">
        <v>0</v>
      </c>
      <c r="F20" s="138">
        <v>0</v>
      </c>
      <c r="G20" s="135">
        <v>0</v>
      </c>
      <c r="H20" s="138">
        <v>0</v>
      </c>
      <c r="I20" s="141">
        <v>0</v>
      </c>
      <c r="J20" s="25"/>
      <c r="K20" s="26" t="str">
        <f t="shared" si="0"/>
        <v>Ostatní kapalná paliva</v>
      </c>
      <c r="L20" s="23">
        <f t="shared" si="0"/>
        <v>0</v>
      </c>
      <c r="M20" s="23">
        <f t="shared" si="1"/>
        <v>0</v>
      </c>
      <c r="N20" s="23">
        <f t="shared" si="2"/>
        <v>0</v>
      </c>
      <c r="O20" s="40"/>
    </row>
    <row r="21" spans="1:18" x14ac:dyDescent="0.2">
      <c r="A21" s="108" t="s">
        <v>34</v>
      </c>
      <c r="B21" s="132">
        <v>278.279</v>
      </c>
      <c r="C21" s="134">
        <v>1.4540446436469309E-3</v>
      </c>
      <c r="D21" s="138">
        <v>247.726</v>
      </c>
      <c r="E21" s="136">
        <v>1.2359476105413658E-3</v>
      </c>
      <c r="F21" s="138">
        <v>248.5</v>
      </c>
      <c r="G21" s="135">
        <v>1.271614992233298E-3</v>
      </c>
      <c r="H21" s="138">
        <v>774.505</v>
      </c>
      <c r="I21" s="141">
        <v>1.318895555511424E-3</v>
      </c>
      <c r="J21" s="25"/>
      <c r="K21" s="26" t="str">
        <f t="shared" si="0"/>
        <v>Ostatní pevná paliva</v>
      </c>
      <c r="L21" s="23">
        <f t="shared" si="0"/>
        <v>278.279</v>
      </c>
      <c r="M21" s="23">
        <f t="shared" si="1"/>
        <v>247.726</v>
      </c>
      <c r="N21" s="23">
        <f t="shared" si="2"/>
        <v>248.5</v>
      </c>
      <c r="O21" s="40"/>
    </row>
    <row r="22" spans="1:18" x14ac:dyDescent="0.2">
      <c r="A22" s="108" t="s">
        <v>33</v>
      </c>
      <c r="B22" s="132">
        <v>0</v>
      </c>
      <c r="C22" s="134">
        <v>0</v>
      </c>
      <c r="D22" s="138">
        <v>0</v>
      </c>
      <c r="E22" s="136">
        <v>0</v>
      </c>
      <c r="F22" s="138">
        <v>0</v>
      </c>
      <c r="G22" s="135">
        <v>0</v>
      </c>
      <c r="H22" s="138">
        <v>0</v>
      </c>
      <c r="I22" s="141">
        <v>0</v>
      </c>
      <c r="J22" s="25"/>
      <c r="K22" s="26" t="str">
        <f t="shared" si="0"/>
        <v>Ostatní plyny</v>
      </c>
      <c r="L22" s="23">
        <f t="shared" si="0"/>
        <v>0</v>
      </c>
      <c r="M22" s="23">
        <f t="shared" si="1"/>
        <v>0</v>
      </c>
      <c r="N22" s="23">
        <f t="shared" si="2"/>
        <v>0</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3.2729999999999997</v>
      </c>
      <c r="C24" s="134">
        <v>1.6396213471585861E-4</v>
      </c>
      <c r="D24" s="138">
        <v>8.9770000000000003</v>
      </c>
      <c r="E24" s="136">
        <v>1.2753282723670448E-3</v>
      </c>
      <c r="F24" s="138">
        <v>19.863</v>
      </c>
      <c r="G24" s="135">
        <v>5.6471443156259852E-3</v>
      </c>
      <c r="H24" s="138">
        <v>32.113</v>
      </c>
      <c r="I24" s="141">
        <v>1.0522555830607726E-3</v>
      </c>
      <c r="J24" s="25"/>
      <c r="K24" s="26" t="str">
        <f t="shared" si="0"/>
        <v>Topné oleje</v>
      </c>
      <c r="L24" s="23">
        <f t="shared" si="0"/>
        <v>3.2729999999999997</v>
      </c>
      <c r="M24" s="23">
        <f t="shared" si="1"/>
        <v>8.9770000000000003</v>
      </c>
      <c r="N24" s="23">
        <f t="shared" si="2"/>
        <v>19.863</v>
      </c>
      <c r="O24" s="40"/>
    </row>
    <row r="25" spans="1:18" x14ac:dyDescent="0.2">
      <c r="A25" s="108" t="s">
        <v>31</v>
      </c>
      <c r="B25" s="132">
        <v>22328.498</v>
      </c>
      <c r="C25" s="133">
        <v>2.7510024662521816E-2</v>
      </c>
      <c r="D25" s="137">
        <v>23674.895000000004</v>
      </c>
      <c r="E25" s="135">
        <v>2.7966076248053133E-2</v>
      </c>
      <c r="F25" s="137">
        <v>34465.233</v>
      </c>
      <c r="G25" s="135">
        <v>3.2075986481701561E-2</v>
      </c>
      <c r="H25" s="137">
        <v>80468.626000000004</v>
      </c>
      <c r="I25" s="141">
        <v>2.9446626607803041E-2</v>
      </c>
      <c r="J25" s="25"/>
      <c r="K25" s="26" t="str">
        <f t="shared" si="0"/>
        <v>Zemní plyn</v>
      </c>
      <c r="L25" s="23">
        <f t="shared" si="0"/>
        <v>22328.498</v>
      </c>
      <c r="M25" s="23">
        <f t="shared" si="1"/>
        <v>23674.895000000004</v>
      </c>
      <c r="N25" s="23">
        <f t="shared" si="2"/>
        <v>34465.233</v>
      </c>
      <c r="O25" s="24"/>
    </row>
    <row r="26" spans="1:18" ht="13.5" customHeight="1" x14ac:dyDescent="0.2">
      <c r="A26" s="110" t="s">
        <v>169</v>
      </c>
      <c r="B26" s="129">
        <v>32478.076000000001</v>
      </c>
      <c r="C26" s="131">
        <v>1.4018165926844274E-2</v>
      </c>
      <c r="D26" s="129">
        <v>33150.643000000011</v>
      </c>
      <c r="E26" s="131">
        <v>1.3266567373785197E-2</v>
      </c>
      <c r="F26" s="129">
        <v>52054.955000000002</v>
      </c>
      <c r="G26" s="131">
        <v>1.5429135437985318E-2</v>
      </c>
      <c r="H26" s="129">
        <v>117683.67400000001</v>
      </c>
      <c r="I26" s="140">
        <v>1.4370110160355411E-2</v>
      </c>
      <c r="J26" s="7"/>
      <c r="K26" s="26"/>
      <c r="L26" s="26" t="str">
        <f>+L9</f>
        <v>Červenec</v>
      </c>
      <c r="M26" s="26" t="str">
        <f>+M9</f>
        <v>Srpen</v>
      </c>
      <c r="N26" s="26" t="str">
        <f>+N9</f>
        <v>Září</v>
      </c>
      <c r="O26" s="22"/>
      <c r="P26" s="34"/>
      <c r="Q26" s="34"/>
      <c r="R26" s="34"/>
    </row>
    <row r="27" spans="1:18" ht="12.75" customHeight="1" x14ac:dyDescent="0.2">
      <c r="A27" s="108" t="s">
        <v>26</v>
      </c>
      <c r="B27" s="132">
        <v>3718.3649999999998</v>
      </c>
      <c r="C27" s="135">
        <v>3.7088869024319662E-3</v>
      </c>
      <c r="D27" s="137">
        <v>3373.1350000000002</v>
      </c>
      <c r="E27" s="135">
        <v>2.960497836279094E-3</v>
      </c>
      <c r="F27" s="137">
        <v>3897.4850000000006</v>
      </c>
      <c r="G27" s="135">
        <v>3.0308396654272038E-3</v>
      </c>
      <c r="H27" s="137">
        <v>10988.985000000001</v>
      </c>
      <c r="I27" s="141">
        <v>3.2057682080769041E-3</v>
      </c>
      <c r="J27" s="25"/>
      <c r="K27" s="26" t="str">
        <f>+A27</f>
        <v>Průmysl</v>
      </c>
      <c r="L27" s="23">
        <f t="shared" ref="L27:L34" si="3">+B27</f>
        <v>3718.3649999999998</v>
      </c>
      <c r="M27" s="23">
        <f t="shared" ref="M27:M34" si="4">+D27</f>
        <v>3373.1350000000002</v>
      </c>
      <c r="N27" s="23">
        <f t="shared" ref="N27:N34" si="5">+F27</f>
        <v>3897.4850000000006</v>
      </c>
      <c r="O27" s="22"/>
      <c r="P27" s="40"/>
      <c r="Q27" s="40"/>
      <c r="R27" s="40"/>
    </row>
    <row r="28" spans="1:18" ht="12.75" customHeight="1" x14ac:dyDescent="0.2">
      <c r="A28" s="108" t="s">
        <v>0</v>
      </c>
      <c r="B28" s="132">
        <v>1406.58</v>
      </c>
      <c r="C28" s="136">
        <v>1.872747438642617E-2</v>
      </c>
      <c r="D28" s="138">
        <v>1405.34</v>
      </c>
      <c r="E28" s="136">
        <v>1.927450116012654E-2</v>
      </c>
      <c r="F28" s="138">
        <v>1660.21</v>
      </c>
      <c r="G28" s="135">
        <v>1.4131643888260008E-2</v>
      </c>
      <c r="H28" s="138">
        <v>4472.13</v>
      </c>
      <c r="I28" s="141">
        <v>1.6844089560072363E-2</v>
      </c>
      <c r="J28" s="25"/>
      <c r="K28" s="26" t="str">
        <f t="shared" ref="K28:K34" si="6">+A28</f>
        <v>Energetika</v>
      </c>
      <c r="L28" s="23">
        <f t="shared" si="3"/>
        <v>1406.58</v>
      </c>
      <c r="M28" s="23">
        <f t="shared" si="4"/>
        <v>1405.34</v>
      </c>
      <c r="N28" s="23">
        <f t="shared" si="5"/>
        <v>1660.21</v>
      </c>
      <c r="O28" s="22"/>
    </row>
    <row r="29" spans="1:18" ht="12.75" customHeight="1" x14ac:dyDescent="0.2">
      <c r="A29" s="108" t="s">
        <v>1</v>
      </c>
      <c r="B29" s="132">
        <v>19.709999999999997</v>
      </c>
      <c r="C29" s="136">
        <v>3.6429892695390648E-3</v>
      </c>
      <c r="D29" s="138">
        <v>19.97</v>
      </c>
      <c r="E29" s="136">
        <v>3.3849557447122986E-3</v>
      </c>
      <c r="F29" s="138">
        <v>54.629999999999995</v>
      </c>
      <c r="G29" s="135">
        <v>4.4045649772503385E-3</v>
      </c>
      <c r="H29" s="138">
        <v>94.309999999999988</v>
      </c>
      <c r="I29" s="141">
        <v>3.9771321018913326E-3</v>
      </c>
      <c r="J29" s="25"/>
      <c r="K29" s="26" t="str">
        <f t="shared" si="6"/>
        <v>Doprava</v>
      </c>
      <c r="L29" s="23">
        <f t="shared" si="3"/>
        <v>19.709999999999997</v>
      </c>
      <c r="M29" s="23">
        <f t="shared" si="4"/>
        <v>19.97</v>
      </c>
      <c r="N29" s="23">
        <f t="shared" si="5"/>
        <v>54.629999999999995</v>
      </c>
      <c r="O29" s="22"/>
    </row>
    <row r="30" spans="1:18" ht="12.75" customHeight="1" x14ac:dyDescent="0.2">
      <c r="A30" s="108" t="s">
        <v>2</v>
      </c>
      <c r="B30" s="132">
        <v>12.71</v>
      </c>
      <c r="C30" s="136">
        <v>3.3275648560978743E-3</v>
      </c>
      <c r="D30" s="138">
        <v>23.6</v>
      </c>
      <c r="E30" s="136">
        <v>5.3278850441074391E-3</v>
      </c>
      <c r="F30" s="138">
        <v>79.650000000000006</v>
      </c>
      <c r="G30" s="135">
        <v>7.7850204477740445E-3</v>
      </c>
      <c r="H30" s="138">
        <v>115.96000000000001</v>
      </c>
      <c r="I30" s="141">
        <v>6.2747824415613539E-3</v>
      </c>
      <c r="J30" s="25"/>
      <c r="K30" s="26" t="str">
        <f t="shared" si="6"/>
        <v>Stavebnictví</v>
      </c>
      <c r="L30" s="23">
        <f t="shared" si="3"/>
        <v>12.71</v>
      </c>
      <c r="M30" s="23">
        <f t="shared" si="4"/>
        <v>23.6</v>
      </c>
      <c r="N30" s="23">
        <f t="shared" si="5"/>
        <v>79.650000000000006</v>
      </c>
    </row>
    <row r="31" spans="1:18" x14ac:dyDescent="0.2">
      <c r="A31" s="108" t="s">
        <v>6</v>
      </c>
      <c r="B31" s="132">
        <v>2640.01</v>
      </c>
      <c r="C31" s="136">
        <v>0.17859417556539217</v>
      </c>
      <c r="D31" s="138">
        <v>2568.54</v>
      </c>
      <c r="E31" s="136">
        <v>0.18077327246327177</v>
      </c>
      <c r="F31" s="138">
        <v>4456.7860000000001</v>
      </c>
      <c r="G31" s="135">
        <v>0.2032684323880859</v>
      </c>
      <c r="H31" s="138">
        <v>9665.3359999999993</v>
      </c>
      <c r="I31" s="141">
        <v>0.18982749336373186</v>
      </c>
      <c r="J31" s="25"/>
      <c r="K31" s="26" t="str">
        <f t="shared" si="6"/>
        <v>Zemědělství a lesnictví</v>
      </c>
      <c r="L31" s="23">
        <f t="shared" si="3"/>
        <v>2640.01</v>
      </c>
      <c r="M31" s="23">
        <f t="shared" si="4"/>
        <v>2568.54</v>
      </c>
      <c r="N31" s="23">
        <f t="shared" si="5"/>
        <v>4456.7860000000001</v>
      </c>
    </row>
    <row r="32" spans="1:18" x14ac:dyDescent="0.2">
      <c r="A32" s="108" t="s">
        <v>25</v>
      </c>
      <c r="B32" s="132">
        <v>19868.995000000003</v>
      </c>
      <c r="C32" s="136">
        <v>2.4178201565385183E-2</v>
      </c>
      <c r="D32" s="138">
        <v>20187.933000000008</v>
      </c>
      <c r="E32" s="136">
        <v>2.3773424615751847E-2</v>
      </c>
      <c r="F32" s="138">
        <v>32293.323000000004</v>
      </c>
      <c r="G32" s="135">
        <v>2.4389591235913981E-2</v>
      </c>
      <c r="H32" s="138">
        <v>72350.251000000018</v>
      </c>
      <c r="I32" s="141">
        <v>2.4156887549553037E-2</v>
      </c>
      <c r="J32" s="25"/>
      <c r="K32" s="26" t="str">
        <f t="shared" si="6"/>
        <v>Domácnosti</v>
      </c>
      <c r="L32" s="23">
        <f t="shared" si="3"/>
        <v>19868.995000000003</v>
      </c>
      <c r="M32" s="23">
        <f t="shared" si="4"/>
        <v>20187.933000000008</v>
      </c>
      <c r="N32" s="23">
        <f t="shared" si="5"/>
        <v>32293.323000000004</v>
      </c>
    </row>
    <row r="33" spans="1:14" x14ac:dyDescent="0.2">
      <c r="A33" s="108" t="s">
        <v>5</v>
      </c>
      <c r="B33" s="132">
        <v>4810.9220000000005</v>
      </c>
      <c r="C33" s="136">
        <v>1.318754439783798E-2</v>
      </c>
      <c r="D33" s="138">
        <v>5572.0349999999999</v>
      </c>
      <c r="E33" s="136">
        <v>1.4648973996591349E-2</v>
      </c>
      <c r="F33" s="138">
        <v>9607.8209999999999</v>
      </c>
      <c r="G33" s="135">
        <v>1.745928674428367E-2</v>
      </c>
      <c r="H33" s="138">
        <v>19990.777999999998</v>
      </c>
      <c r="I33" s="141">
        <v>1.5431210935212743E-2</v>
      </c>
      <c r="J33" s="25"/>
      <c r="K33" s="26" t="str">
        <f t="shared" si="6"/>
        <v>Obchod, služby, školství, zdravotnictví</v>
      </c>
      <c r="L33" s="23">
        <f t="shared" si="3"/>
        <v>4810.9220000000005</v>
      </c>
      <c r="M33" s="23">
        <f t="shared" si="4"/>
        <v>5572.0349999999999</v>
      </c>
      <c r="N33" s="23">
        <f t="shared" si="5"/>
        <v>9607.8209999999999</v>
      </c>
    </row>
    <row r="34" spans="1:14" x14ac:dyDescent="0.2">
      <c r="A34" s="108" t="s">
        <v>3</v>
      </c>
      <c r="B34" s="132">
        <v>0.78400000000000003</v>
      </c>
      <c r="C34" s="135">
        <v>2.7412890296270406E-5</v>
      </c>
      <c r="D34" s="137">
        <v>0.09</v>
      </c>
      <c r="E34" s="135">
        <v>2.7752754900342478E-6</v>
      </c>
      <c r="F34" s="137">
        <v>5.0500000000000007</v>
      </c>
      <c r="G34" s="135">
        <v>9.8125391153554913E-5</v>
      </c>
      <c r="H34" s="137">
        <v>5.9240000000000004</v>
      </c>
      <c r="I34" s="141">
        <v>5.266074550334659E-5</v>
      </c>
      <c r="J34" s="25"/>
      <c r="K34" s="26" t="str">
        <f t="shared" si="6"/>
        <v>Ostatní</v>
      </c>
      <c r="L34" s="23">
        <f t="shared" si="3"/>
        <v>0.78400000000000003</v>
      </c>
      <c r="M34" s="23">
        <f t="shared" si="4"/>
        <v>0.09</v>
      </c>
      <c r="N34" s="23">
        <f t="shared" si="5"/>
        <v>5.0500000000000007</v>
      </c>
    </row>
    <row r="35" spans="1:14" ht="18" customHeight="1" x14ac:dyDescent="0.2">
      <c r="A35" s="45" t="s">
        <v>158</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155</v>
      </c>
      <c r="M39" s="32">
        <v>1.5526881953226756E-2</v>
      </c>
    </row>
    <row r="40" spans="1:14" x14ac:dyDescent="0.2">
      <c r="B40" s="34"/>
      <c r="C40" s="34"/>
      <c r="D40" s="34"/>
      <c r="L40" s="28" t="s">
        <v>50</v>
      </c>
      <c r="M40" s="32">
        <v>2.1153933008640362E-2</v>
      </c>
    </row>
    <row r="41" spans="1:14" x14ac:dyDescent="0.2">
      <c r="B41" s="22"/>
      <c r="C41" s="22"/>
      <c r="D41" s="22"/>
      <c r="L41" s="28" t="s">
        <v>111</v>
      </c>
      <c r="M41" s="32">
        <v>1.4594809605901499E-2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{2CEE5C94-BD2E-4BE2-9A16-F78F63749D57}</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{60E320AC-9687-4D32-953A-A54E63CCC965}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2CEE5C94-BD2E-4BE2-9A16-F78F63749D57}">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60E320AC-9687-4D32-953A-A54E63CCC965}">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42"/>
  <sheetViews>
    <sheetView showGridLines="0" zoomScaleNormal="100" zoomScaleSheetLayoutView="100" workbookViewId="0">
      <selection activeCell="M28" sqref="M28"/>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124</v>
      </c>
      <c r="I1" s="105" t="str">
        <f>'3'!N1</f>
        <v>III.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43" t="s">
        <v>14</v>
      </c>
      <c r="C5" s="344"/>
      <c r="D5" s="343" t="s">
        <v>15</v>
      </c>
      <c r="E5" s="344"/>
      <c r="F5" s="343" t="s">
        <v>16</v>
      </c>
      <c r="G5" s="344"/>
      <c r="H5" s="343" t="s">
        <v>7</v>
      </c>
      <c r="I5" s="345"/>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1071.9404999999997</v>
      </c>
      <c r="C7" s="130">
        <v>2.7276419676013686E-2</v>
      </c>
      <c r="D7" s="129">
        <v>1071.9404999999997</v>
      </c>
      <c r="E7" s="130">
        <v>2.7629226386486249E-2</v>
      </c>
      <c r="F7" s="129">
        <v>1071.9404999999997</v>
      </c>
      <c r="G7" s="130">
        <v>2.7622839946796731E-2</v>
      </c>
      <c r="H7" s="129">
        <v>1071.9404999999997</v>
      </c>
      <c r="I7" s="139">
        <v>2.7622839946796731E-2</v>
      </c>
      <c r="J7" s="30"/>
      <c r="O7" s="13"/>
    </row>
    <row r="8" spans="1:15" x14ac:dyDescent="0.2">
      <c r="A8" s="109" t="s">
        <v>167</v>
      </c>
      <c r="B8" s="129">
        <v>172717.43400000001</v>
      </c>
      <c r="C8" s="130">
        <v>2.313439282315876E-2</v>
      </c>
      <c r="D8" s="129">
        <v>179200.67499999996</v>
      </c>
      <c r="E8" s="130">
        <v>2.2859926547878166E-2</v>
      </c>
      <c r="F8" s="129">
        <v>289923.94099999999</v>
      </c>
      <c r="G8" s="130">
        <v>3.2662362727869813E-2</v>
      </c>
      <c r="H8" s="129">
        <v>641842.04999999993</v>
      </c>
      <c r="I8" s="139">
        <v>2.6542912939775388E-2</v>
      </c>
      <c r="J8" s="30"/>
      <c r="O8" s="13"/>
    </row>
    <row r="9" spans="1:15" x14ac:dyDescent="0.2">
      <c r="A9" s="109" t="s">
        <v>168</v>
      </c>
      <c r="B9" s="129">
        <v>100267.23</v>
      </c>
      <c r="C9" s="131">
        <v>3.6506547378439197E-2</v>
      </c>
      <c r="D9" s="129">
        <v>111161.88700000002</v>
      </c>
      <c r="E9" s="131">
        <v>3.6932954599942849E-2</v>
      </c>
      <c r="F9" s="129">
        <v>146349.57</v>
      </c>
      <c r="G9" s="131">
        <v>3.7659423758148035E-2</v>
      </c>
      <c r="H9" s="129">
        <v>357778.68700000003</v>
      </c>
      <c r="I9" s="140">
        <v>3.7104279743156471E-2</v>
      </c>
      <c r="J9" s="25"/>
      <c r="K9" s="26"/>
      <c r="L9" s="26" t="str">
        <f>+B5</f>
        <v>Červenec</v>
      </c>
      <c r="M9" s="26" t="str">
        <f>+D5</f>
        <v>Srpen</v>
      </c>
      <c r="N9" s="26" t="str">
        <f>+F5</f>
        <v>Září</v>
      </c>
    </row>
    <row r="10" spans="1:15" x14ac:dyDescent="0.2">
      <c r="A10" s="108" t="s">
        <v>41</v>
      </c>
      <c r="B10" s="132">
        <v>11411.12</v>
      </c>
      <c r="C10" s="133">
        <v>3.5579254493966324E-2</v>
      </c>
      <c r="D10" s="137">
        <v>40742.089999999997</v>
      </c>
      <c r="E10" s="135">
        <v>0.11830016322204073</v>
      </c>
      <c r="F10" s="137">
        <v>62449.920000000006</v>
      </c>
      <c r="G10" s="135">
        <v>0.13876319422190123</v>
      </c>
      <c r="H10" s="137">
        <v>114603.13</v>
      </c>
      <c r="I10" s="141">
        <v>0.10276772245894342</v>
      </c>
      <c r="J10" s="25"/>
      <c r="K10" s="26" t="str">
        <f>+A10</f>
        <v>Biomasa</v>
      </c>
      <c r="L10" s="23">
        <f>+B10</f>
        <v>11411.12</v>
      </c>
      <c r="M10" s="23">
        <f>+D10</f>
        <v>40742.089999999997</v>
      </c>
      <c r="N10" s="23">
        <f>+F10</f>
        <v>62449.920000000006</v>
      </c>
    </row>
    <row r="11" spans="1:15" x14ac:dyDescent="0.2">
      <c r="A11" s="108" t="s">
        <v>40</v>
      </c>
      <c r="B11" s="132">
        <v>1606.8239999999998</v>
      </c>
      <c r="C11" s="134">
        <v>5.6402009886561612E-2</v>
      </c>
      <c r="D11" s="138">
        <v>1204.232</v>
      </c>
      <c r="E11" s="136">
        <v>4.1008324380098438E-2</v>
      </c>
      <c r="F11" s="138">
        <v>2306.1120000000001</v>
      </c>
      <c r="G11" s="135">
        <v>6.309965877219556E-2</v>
      </c>
      <c r="H11" s="138">
        <v>5117.1679999999997</v>
      </c>
      <c r="I11" s="141">
        <v>5.4206449198916519E-2</v>
      </c>
      <c r="J11" s="25"/>
      <c r="K11" s="26" t="str">
        <f t="shared" ref="K11:L25" si="0">+A11</f>
        <v>Bioplyn</v>
      </c>
      <c r="L11" s="23">
        <f t="shared" si="0"/>
        <v>1606.8239999999998</v>
      </c>
      <c r="M11" s="23">
        <f t="shared" ref="M11:M25" si="1">+D11</f>
        <v>1204.232</v>
      </c>
      <c r="N11" s="23">
        <f t="shared" ref="N11:N25" si="2">+F11</f>
        <v>2306.1120000000001</v>
      </c>
      <c r="O11" s="40"/>
    </row>
    <row r="12" spans="1:15" x14ac:dyDescent="0.2">
      <c r="A12" s="108" t="s">
        <v>39</v>
      </c>
      <c r="B12" s="132">
        <v>375.58</v>
      </c>
      <c r="C12" s="134">
        <v>1.8465386098351923E-3</v>
      </c>
      <c r="D12" s="138">
        <v>2974.94</v>
      </c>
      <c r="E12" s="136">
        <v>1.347794003395395E-2</v>
      </c>
      <c r="F12" s="138">
        <v>580.35</v>
      </c>
      <c r="G12" s="135">
        <v>1.7908418320532577E-3</v>
      </c>
      <c r="H12" s="138">
        <v>3930.87</v>
      </c>
      <c r="I12" s="141">
        <v>5.2538473057046542E-3</v>
      </c>
      <c r="J12" s="25"/>
      <c r="K12" s="26" t="str">
        <f t="shared" si="0"/>
        <v>Černé uhlí</v>
      </c>
      <c r="L12" s="23">
        <f t="shared" si="0"/>
        <v>375.58</v>
      </c>
      <c r="M12" s="23">
        <f t="shared" si="1"/>
        <v>2974.94</v>
      </c>
      <c r="N12" s="23">
        <f t="shared" si="2"/>
        <v>580.35</v>
      </c>
      <c r="O12" s="40"/>
    </row>
    <row r="13" spans="1:15" x14ac:dyDescent="0.2">
      <c r="A13" s="108" t="s">
        <v>51</v>
      </c>
      <c r="B13" s="132">
        <v>0</v>
      </c>
      <c r="C13" s="134">
        <v>0</v>
      </c>
      <c r="D13" s="138">
        <v>0</v>
      </c>
      <c r="E13" s="136">
        <v>0</v>
      </c>
      <c r="F13" s="138">
        <v>0</v>
      </c>
      <c r="G13" s="135">
        <v>0</v>
      </c>
      <c r="H13" s="138">
        <v>0</v>
      </c>
      <c r="I13" s="141">
        <v>0</v>
      </c>
      <c r="J13" s="25"/>
      <c r="K13" s="26" t="str">
        <f t="shared" si="0"/>
        <v>Elektrická energie</v>
      </c>
      <c r="L13" s="23">
        <f t="shared" si="0"/>
        <v>0</v>
      </c>
      <c r="M13" s="23">
        <f t="shared" si="1"/>
        <v>0</v>
      </c>
      <c r="N13" s="23">
        <f t="shared" si="2"/>
        <v>0</v>
      </c>
      <c r="O13" s="40"/>
    </row>
    <row r="14" spans="1:15" x14ac:dyDescent="0.2">
      <c r="A14" s="108" t="s">
        <v>52</v>
      </c>
      <c r="B14" s="132">
        <v>0</v>
      </c>
      <c r="C14" s="134">
        <v>0</v>
      </c>
      <c r="D14" s="138">
        <v>0</v>
      </c>
      <c r="E14" s="136">
        <v>0</v>
      </c>
      <c r="F14" s="138">
        <v>0</v>
      </c>
      <c r="G14" s="135">
        <v>0</v>
      </c>
      <c r="H14" s="138">
        <v>0</v>
      </c>
      <c r="I14" s="141">
        <v>0</v>
      </c>
      <c r="J14" s="25"/>
      <c r="K14" s="26" t="str">
        <f t="shared" si="0"/>
        <v>Energie prostředí (tepelné čerpadlo)</v>
      </c>
      <c r="L14" s="23">
        <f t="shared" si="0"/>
        <v>0</v>
      </c>
      <c r="M14" s="23">
        <f t="shared" si="1"/>
        <v>0</v>
      </c>
      <c r="N14" s="23">
        <f t="shared" si="2"/>
        <v>0</v>
      </c>
      <c r="O14" s="40"/>
    </row>
    <row r="15" spans="1:15" x14ac:dyDescent="0.2">
      <c r="A15" s="108" t="s">
        <v>53</v>
      </c>
      <c r="B15" s="132">
        <v>0</v>
      </c>
      <c r="C15" s="134">
        <v>0</v>
      </c>
      <c r="D15" s="138">
        <v>0</v>
      </c>
      <c r="E15" s="136">
        <v>0</v>
      </c>
      <c r="F15" s="138">
        <v>0</v>
      </c>
      <c r="G15" s="135">
        <v>0</v>
      </c>
      <c r="H15" s="138">
        <v>0</v>
      </c>
      <c r="I15" s="141">
        <v>0</v>
      </c>
      <c r="J15" s="25"/>
      <c r="K15" s="26" t="str">
        <f t="shared" si="0"/>
        <v>Energie Slunce (solární kolektor)</v>
      </c>
      <c r="L15" s="23">
        <f t="shared" si="0"/>
        <v>0</v>
      </c>
      <c r="M15" s="23">
        <f t="shared" si="1"/>
        <v>0</v>
      </c>
      <c r="N15" s="23">
        <f t="shared" si="2"/>
        <v>0</v>
      </c>
      <c r="O15" s="40"/>
    </row>
    <row r="16" spans="1:15" x14ac:dyDescent="0.2">
      <c r="A16" s="108" t="s">
        <v>38</v>
      </c>
      <c r="B16" s="132">
        <v>49608.35</v>
      </c>
      <c r="C16" s="134">
        <v>5.6627738110978515E-2</v>
      </c>
      <c r="D16" s="138">
        <v>24946.620000000003</v>
      </c>
      <c r="E16" s="136">
        <v>2.4605342521329968E-2</v>
      </c>
      <c r="F16" s="138">
        <v>34282.15</v>
      </c>
      <c r="G16" s="135">
        <v>2.37839214232182E-2</v>
      </c>
      <c r="H16" s="138">
        <v>108837.12</v>
      </c>
      <c r="I16" s="141">
        <v>3.2670932128015487E-2</v>
      </c>
      <c r="J16" s="25"/>
      <c r="K16" s="26" t="str">
        <f t="shared" si="0"/>
        <v>Hnědé uhlí</v>
      </c>
      <c r="L16" s="23">
        <f t="shared" si="0"/>
        <v>49608.35</v>
      </c>
      <c r="M16" s="23">
        <f t="shared" si="1"/>
        <v>24946.620000000003</v>
      </c>
      <c r="N16" s="23">
        <f t="shared" si="2"/>
        <v>34282.15</v>
      </c>
      <c r="O16" s="40"/>
    </row>
    <row r="17" spans="1:15" x14ac:dyDescent="0.2">
      <c r="A17" s="108" t="s">
        <v>63</v>
      </c>
      <c r="B17" s="132">
        <v>0</v>
      </c>
      <c r="C17" s="134">
        <v>0</v>
      </c>
      <c r="D17" s="138">
        <v>0</v>
      </c>
      <c r="E17" s="136">
        <v>0</v>
      </c>
      <c r="F17" s="138">
        <v>0</v>
      </c>
      <c r="G17" s="135">
        <v>0</v>
      </c>
      <c r="H17" s="138">
        <v>0</v>
      </c>
      <c r="I17" s="141">
        <v>0</v>
      </c>
      <c r="J17" s="25"/>
      <c r="K17" s="26" t="str">
        <f t="shared" si="0"/>
        <v>Jaderné palivo</v>
      </c>
      <c r="L17" s="23">
        <f t="shared" si="0"/>
        <v>0</v>
      </c>
      <c r="M17" s="23">
        <f t="shared" si="1"/>
        <v>0</v>
      </c>
      <c r="N17" s="23">
        <f t="shared" si="2"/>
        <v>0</v>
      </c>
      <c r="O17" s="40"/>
    </row>
    <row r="18" spans="1:15"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5" x14ac:dyDescent="0.2">
      <c r="A19" s="108" t="s">
        <v>36</v>
      </c>
      <c r="B19" s="132">
        <v>0</v>
      </c>
      <c r="C19" s="134">
        <v>0</v>
      </c>
      <c r="D19" s="138">
        <v>0</v>
      </c>
      <c r="E19" s="136">
        <v>0</v>
      </c>
      <c r="F19" s="138">
        <v>0</v>
      </c>
      <c r="G19" s="135">
        <v>0</v>
      </c>
      <c r="H19" s="138">
        <v>0</v>
      </c>
      <c r="I19" s="141">
        <v>0</v>
      </c>
      <c r="J19" s="25"/>
      <c r="K19" s="26" t="str">
        <f t="shared" si="0"/>
        <v>Odpadní teplo</v>
      </c>
      <c r="L19" s="23">
        <f t="shared" si="0"/>
        <v>0</v>
      </c>
      <c r="M19" s="23">
        <f t="shared" si="1"/>
        <v>0</v>
      </c>
      <c r="N19" s="23">
        <f t="shared" si="2"/>
        <v>0</v>
      </c>
      <c r="O19" s="40"/>
    </row>
    <row r="20" spans="1:15" x14ac:dyDescent="0.2">
      <c r="A20" s="108" t="s">
        <v>35</v>
      </c>
      <c r="B20" s="132">
        <v>0</v>
      </c>
      <c r="C20" s="134">
        <v>0</v>
      </c>
      <c r="D20" s="138">
        <v>0</v>
      </c>
      <c r="E20" s="136">
        <v>0</v>
      </c>
      <c r="F20" s="138">
        <v>0</v>
      </c>
      <c r="G20" s="135">
        <v>0</v>
      </c>
      <c r="H20" s="138">
        <v>0</v>
      </c>
      <c r="I20" s="141">
        <v>0</v>
      </c>
      <c r="J20" s="25"/>
      <c r="K20" s="26" t="str">
        <f t="shared" si="0"/>
        <v>Ostatní kapalná paliva</v>
      </c>
      <c r="L20" s="23">
        <f t="shared" si="0"/>
        <v>0</v>
      </c>
      <c r="M20" s="23">
        <f t="shared" si="1"/>
        <v>0</v>
      </c>
      <c r="N20" s="23">
        <f t="shared" si="2"/>
        <v>0</v>
      </c>
      <c r="O20" s="40"/>
    </row>
    <row r="21" spans="1:15" x14ac:dyDescent="0.2">
      <c r="A21" s="108" t="s">
        <v>34</v>
      </c>
      <c r="B21" s="132">
        <v>0</v>
      </c>
      <c r="C21" s="134">
        <v>0</v>
      </c>
      <c r="D21" s="138">
        <v>0</v>
      </c>
      <c r="E21" s="136">
        <v>0</v>
      </c>
      <c r="F21" s="138">
        <v>0</v>
      </c>
      <c r="G21" s="135">
        <v>0</v>
      </c>
      <c r="H21" s="138">
        <v>0</v>
      </c>
      <c r="I21" s="141">
        <v>0</v>
      </c>
      <c r="J21" s="25"/>
      <c r="K21" s="26" t="str">
        <f t="shared" si="0"/>
        <v>Ostatní pevná paliva</v>
      </c>
      <c r="L21" s="23">
        <f t="shared" si="0"/>
        <v>0</v>
      </c>
      <c r="M21" s="23">
        <f t="shared" si="1"/>
        <v>0</v>
      </c>
      <c r="N21" s="23">
        <f t="shared" si="2"/>
        <v>0</v>
      </c>
      <c r="O21" s="40"/>
    </row>
    <row r="22" spans="1:15" x14ac:dyDescent="0.2">
      <c r="A22" s="108" t="s">
        <v>33</v>
      </c>
      <c r="B22" s="132">
        <v>0</v>
      </c>
      <c r="C22" s="134">
        <v>0</v>
      </c>
      <c r="D22" s="138">
        <v>0</v>
      </c>
      <c r="E22" s="136">
        <v>0</v>
      </c>
      <c r="F22" s="138">
        <v>0</v>
      </c>
      <c r="G22" s="135">
        <v>0</v>
      </c>
      <c r="H22" s="138">
        <v>0</v>
      </c>
      <c r="I22" s="141">
        <v>0</v>
      </c>
      <c r="J22" s="25"/>
      <c r="K22" s="26" t="str">
        <f t="shared" si="0"/>
        <v>Ostatní plyny</v>
      </c>
      <c r="L22" s="23">
        <f t="shared" si="0"/>
        <v>0</v>
      </c>
      <c r="M22" s="23">
        <f t="shared" si="1"/>
        <v>0</v>
      </c>
      <c r="N22" s="23">
        <f t="shared" si="2"/>
        <v>0</v>
      </c>
      <c r="O22" s="40"/>
    </row>
    <row r="23" spans="1:15"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5" x14ac:dyDescent="0.2">
      <c r="A24" s="108" t="s">
        <v>32</v>
      </c>
      <c r="B24" s="132">
        <v>44.04</v>
      </c>
      <c r="C24" s="134">
        <v>2.206199942831168E-3</v>
      </c>
      <c r="D24" s="138">
        <v>0</v>
      </c>
      <c r="E24" s="136">
        <v>0</v>
      </c>
      <c r="F24" s="138">
        <v>0</v>
      </c>
      <c r="G24" s="135">
        <v>0</v>
      </c>
      <c r="H24" s="138">
        <v>44.04</v>
      </c>
      <c r="I24" s="141">
        <v>1.4430709020644731E-3</v>
      </c>
      <c r="J24" s="25"/>
      <c r="K24" s="26" t="str">
        <f t="shared" si="0"/>
        <v>Topné oleje</v>
      </c>
      <c r="L24" s="23">
        <f t="shared" si="0"/>
        <v>44.04</v>
      </c>
      <c r="M24" s="23">
        <f t="shared" si="1"/>
        <v>0</v>
      </c>
      <c r="N24" s="23">
        <f t="shared" si="2"/>
        <v>0</v>
      </c>
    </row>
    <row r="25" spans="1:15" x14ac:dyDescent="0.2">
      <c r="A25" s="108" t="s">
        <v>31</v>
      </c>
      <c r="B25" s="132">
        <v>37221.315999999999</v>
      </c>
      <c r="C25" s="133">
        <v>4.5858853610821378E-2</v>
      </c>
      <c r="D25" s="137">
        <v>41294.004999999997</v>
      </c>
      <c r="E25" s="135">
        <v>4.8778729215799566E-2</v>
      </c>
      <c r="F25" s="137">
        <v>46731.038</v>
      </c>
      <c r="G25" s="135">
        <v>4.3491484394255563E-2</v>
      </c>
      <c r="H25" s="137">
        <v>125246.359</v>
      </c>
      <c r="I25" s="141">
        <v>4.5832555503804072E-2</v>
      </c>
      <c r="J25" s="25"/>
      <c r="K25" s="26" t="str">
        <f t="shared" si="0"/>
        <v>Zemní plyn</v>
      </c>
      <c r="L25" s="23">
        <f t="shared" si="0"/>
        <v>37221.315999999999</v>
      </c>
      <c r="M25" s="23">
        <f t="shared" si="1"/>
        <v>41294.004999999997</v>
      </c>
      <c r="N25" s="23">
        <f t="shared" si="2"/>
        <v>46731.038</v>
      </c>
    </row>
    <row r="26" spans="1:15" x14ac:dyDescent="0.2">
      <c r="A26" s="110" t="s">
        <v>172</v>
      </c>
      <c r="B26" s="129">
        <v>21025.300000000003</v>
      </c>
      <c r="C26" s="131"/>
      <c r="D26" s="129">
        <v>23437.200000000001</v>
      </c>
      <c r="E26" s="131"/>
      <c r="F26" s="129">
        <v>35445</v>
      </c>
      <c r="G26" s="131"/>
      <c r="H26" s="129">
        <v>79907.5</v>
      </c>
      <c r="I26" s="140"/>
      <c r="J26" s="25"/>
      <c r="K26" s="26"/>
      <c r="L26" s="23"/>
      <c r="M26" s="23"/>
      <c r="N26" s="23"/>
    </row>
    <row r="27" spans="1:15" ht="13.5" customHeight="1" x14ac:dyDescent="0.2">
      <c r="A27" s="110" t="s">
        <v>169</v>
      </c>
      <c r="B27" s="129">
        <v>102984.16099999999</v>
      </c>
      <c r="C27" s="131">
        <v>4.4449956233086119E-2</v>
      </c>
      <c r="D27" s="129">
        <v>92052.835999999996</v>
      </c>
      <c r="E27" s="131">
        <v>3.6838656515410545E-2</v>
      </c>
      <c r="F27" s="129">
        <v>132467.05100000001</v>
      </c>
      <c r="G27" s="131">
        <v>3.9263352949772186E-2</v>
      </c>
      <c r="H27" s="129">
        <v>327504.04799999995</v>
      </c>
      <c r="I27" s="140">
        <v>3.999084229578289E-2</v>
      </c>
      <c r="J27" s="7"/>
      <c r="K27" s="26"/>
      <c r="L27" s="26" t="str">
        <f>+L9</f>
        <v>Červenec</v>
      </c>
      <c r="M27" s="26" t="str">
        <f>+M9</f>
        <v>Srpen</v>
      </c>
      <c r="N27" s="26" t="str">
        <f>+N9</f>
        <v>Září</v>
      </c>
    </row>
    <row r="28" spans="1:15" ht="12.75" customHeight="1" x14ac:dyDescent="0.2">
      <c r="A28" s="108" t="s">
        <v>26</v>
      </c>
      <c r="B28" s="132">
        <v>31357.516</v>
      </c>
      <c r="C28" s="135">
        <v>3.1277585816669645E-2</v>
      </c>
      <c r="D28" s="137">
        <v>29223.63</v>
      </c>
      <c r="E28" s="135">
        <v>2.5648689834003327E-2</v>
      </c>
      <c r="F28" s="137">
        <v>41026.976999999992</v>
      </c>
      <c r="G28" s="135">
        <v>3.190421239444656E-2</v>
      </c>
      <c r="H28" s="137">
        <v>101608.12299999999</v>
      </c>
      <c r="I28" s="141">
        <v>2.9641690328612479E-2</v>
      </c>
      <c r="J28" s="25"/>
      <c r="K28" s="26" t="str">
        <f>+A28</f>
        <v>Průmysl</v>
      </c>
      <c r="L28" s="23">
        <f t="shared" ref="L28:L35" si="3">+B28</f>
        <v>31357.516</v>
      </c>
      <c r="M28" s="23">
        <f t="shared" ref="M28:M35" si="4">+D28</f>
        <v>29223.63</v>
      </c>
      <c r="N28" s="23">
        <f t="shared" ref="N28:N35" si="5">+F28</f>
        <v>41026.976999999992</v>
      </c>
    </row>
    <row r="29" spans="1:15" ht="12.75" customHeight="1" x14ac:dyDescent="0.2">
      <c r="A29" s="108" t="s">
        <v>0</v>
      </c>
      <c r="B29" s="132">
        <v>228.26000000000002</v>
      </c>
      <c r="C29" s="136">
        <v>3.0390971743133261E-3</v>
      </c>
      <c r="D29" s="138">
        <v>283.88</v>
      </c>
      <c r="E29" s="136">
        <v>3.8934673383926475E-3</v>
      </c>
      <c r="F29" s="138">
        <v>357.36</v>
      </c>
      <c r="G29" s="135">
        <v>3.0418346232757281E-3</v>
      </c>
      <c r="H29" s="138">
        <v>869.5</v>
      </c>
      <c r="I29" s="141">
        <v>3.2749351813303549E-3</v>
      </c>
      <c r="J29" s="25"/>
      <c r="K29" s="26" t="str">
        <f t="shared" ref="K29:K35" si="6">+A29</f>
        <v>Energetika</v>
      </c>
      <c r="L29" s="23">
        <f t="shared" si="3"/>
        <v>228.26000000000002</v>
      </c>
      <c r="M29" s="23">
        <f t="shared" si="4"/>
        <v>283.88</v>
      </c>
      <c r="N29" s="23">
        <f t="shared" si="5"/>
        <v>357.36</v>
      </c>
    </row>
    <row r="30" spans="1:15" ht="12.75" customHeight="1" x14ac:dyDescent="0.2">
      <c r="A30" s="108" t="s">
        <v>1</v>
      </c>
      <c r="B30" s="132">
        <v>179.4</v>
      </c>
      <c r="C30" s="136">
        <v>3.3158410702958316E-2</v>
      </c>
      <c r="D30" s="138">
        <v>221.7</v>
      </c>
      <c r="E30" s="136">
        <v>3.7578602333636281E-2</v>
      </c>
      <c r="F30" s="138">
        <v>489</v>
      </c>
      <c r="G30" s="135">
        <v>3.9425815007787211E-2</v>
      </c>
      <c r="H30" s="138">
        <v>890.1</v>
      </c>
      <c r="I30" s="141">
        <v>3.7536266396919482E-2</v>
      </c>
      <c r="J30" s="25"/>
      <c r="K30" s="26" t="str">
        <f t="shared" si="6"/>
        <v>Doprava</v>
      </c>
      <c r="L30" s="23">
        <f t="shared" si="3"/>
        <v>179.4</v>
      </c>
      <c r="M30" s="23">
        <f t="shared" si="4"/>
        <v>221.7</v>
      </c>
      <c r="N30" s="23">
        <f t="shared" si="5"/>
        <v>489</v>
      </c>
    </row>
    <row r="31" spans="1:15" ht="12.75" customHeight="1" x14ac:dyDescent="0.2">
      <c r="A31" s="108" t="s">
        <v>2</v>
      </c>
      <c r="B31" s="132">
        <v>27</v>
      </c>
      <c r="C31" s="136">
        <v>7.068784509413264E-3</v>
      </c>
      <c r="D31" s="138">
        <v>39</v>
      </c>
      <c r="E31" s="136">
        <v>8.8045557932283931E-3</v>
      </c>
      <c r="F31" s="138">
        <v>139</v>
      </c>
      <c r="G31" s="135">
        <v>1.358591139034014E-2</v>
      </c>
      <c r="H31" s="138">
        <v>205</v>
      </c>
      <c r="I31" s="141">
        <v>1.1092880308037921E-2</v>
      </c>
      <c r="J31" s="25"/>
      <c r="K31" s="26" t="str">
        <f t="shared" si="6"/>
        <v>Stavebnictví</v>
      </c>
      <c r="L31" s="23">
        <f t="shared" si="3"/>
        <v>27</v>
      </c>
      <c r="M31" s="23">
        <f t="shared" si="4"/>
        <v>39</v>
      </c>
      <c r="N31" s="23">
        <f t="shared" si="5"/>
        <v>139</v>
      </c>
    </row>
    <row r="32" spans="1:15" x14ac:dyDescent="0.2">
      <c r="A32" s="108" t="s">
        <v>6</v>
      </c>
      <c r="B32" s="132">
        <v>11</v>
      </c>
      <c r="C32" s="136">
        <v>7.4413957947860562E-4</v>
      </c>
      <c r="D32" s="138">
        <v>14</v>
      </c>
      <c r="E32" s="136">
        <v>9.8531687825994738E-4</v>
      </c>
      <c r="F32" s="138">
        <v>20</v>
      </c>
      <c r="G32" s="135">
        <v>9.1217497267351809E-4</v>
      </c>
      <c r="H32" s="138">
        <v>45</v>
      </c>
      <c r="I32" s="141">
        <v>8.8380137031634858E-4</v>
      </c>
      <c r="J32" s="25"/>
      <c r="K32" s="26" t="str">
        <f t="shared" si="6"/>
        <v>Zemědělství a lesnictví</v>
      </c>
      <c r="L32" s="23">
        <f t="shared" si="3"/>
        <v>11</v>
      </c>
      <c r="M32" s="23">
        <f t="shared" si="4"/>
        <v>14</v>
      </c>
      <c r="N32" s="23">
        <f t="shared" si="5"/>
        <v>20</v>
      </c>
    </row>
    <row r="33" spans="1:14" x14ac:dyDescent="0.2">
      <c r="A33" s="108" t="s">
        <v>25</v>
      </c>
      <c r="B33" s="132">
        <v>52041.049999999996</v>
      </c>
      <c r="C33" s="136">
        <v>6.3327762505063209E-2</v>
      </c>
      <c r="D33" s="138">
        <v>38920.14</v>
      </c>
      <c r="E33" s="136">
        <v>4.5832578021955381E-2</v>
      </c>
      <c r="F33" s="138">
        <v>56201.520000000004</v>
      </c>
      <c r="G33" s="135">
        <v>4.2446300730248306E-2</v>
      </c>
      <c r="H33" s="138">
        <v>147162.71000000002</v>
      </c>
      <c r="I33" s="141">
        <v>4.9135877040115371E-2</v>
      </c>
      <c r="J33" s="25"/>
      <c r="K33" s="26" t="str">
        <f t="shared" si="6"/>
        <v>Domácnosti</v>
      </c>
      <c r="L33" s="23">
        <f t="shared" si="3"/>
        <v>52041.049999999996</v>
      </c>
      <c r="M33" s="23">
        <f t="shared" si="4"/>
        <v>38920.14</v>
      </c>
      <c r="N33" s="23">
        <f t="shared" si="5"/>
        <v>56201.520000000004</v>
      </c>
    </row>
    <row r="34" spans="1:14" x14ac:dyDescent="0.2">
      <c r="A34" s="108" t="s">
        <v>5</v>
      </c>
      <c r="B34" s="132">
        <v>16251.367000000002</v>
      </c>
      <c r="C34" s="136">
        <v>4.454772366670235E-2</v>
      </c>
      <c r="D34" s="138">
        <v>20336.362000000001</v>
      </c>
      <c r="E34" s="136">
        <v>5.3464638704399464E-2</v>
      </c>
      <c r="F34" s="138">
        <v>31312.232</v>
      </c>
      <c r="G34" s="135">
        <v>5.6900439453600862E-2</v>
      </c>
      <c r="H34" s="138">
        <v>67899.96100000001</v>
      </c>
      <c r="I34" s="141">
        <v>5.241309871400298E-2</v>
      </c>
      <c r="J34" s="25"/>
      <c r="K34" s="26" t="str">
        <f t="shared" si="6"/>
        <v>Obchod, služby, školství, zdravotnictví</v>
      </c>
      <c r="L34" s="23">
        <f t="shared" si="3"/>
        <v>16251.367000000002</v>
      </c>
      <c r="M34" s="23">
        <f t="shared" si="4"/>
        <v>20336.362000000001</v>
      </c>
      <c r="N34" s="23">
        <f t="shared" si="5"/>
        <v>31312.232</v>
      </c>
    </row>
    <row r="35" spans="1:14" x14ac:dyDescent="0.2">
      <c r="A35" s="108" t="s">
        <v>3</v>
      </c>
      <c r="B35" s="132">
        <v>2888.5679999999998</v>
      </c>
      <c r="C35" s="135">
        <v>0.10099999706290459</v>
      </c>
      <c r="D35" s="137">
        <v>3014.1240000000007</v>
      </c>
      <c r="E35" s="135">
        <v>9.2944716234710997E-2</v>
      </c>
      <c r="F35" s="137">
        <v>2920.9620000000004</v>
      </c>
      <c r="G35" s="135">
        <v>5.6756542335578232E-2</v>
      </c>
      <c r="H35" s="137">
        <v>8823.6540000000023</v>
      </c>
      <c r="I35" s="141">
        <v>7.8436900355095582E-2</v>
      </c>
      <c r="J35" s="25"/>
      <c r="K35" s="26" t="str">
        <f t="shared" si="6"/>
        <v>Ostatní</v>
      </c>
      <c r="L35" s="23">
        <f t="shared" si="3"/>
        <v>2888.5679999999998</v>
      </c>
      <c r="M35" s="23">
        <f t="shared" si="4"/>
        <v>3014.1240000000007</v>
      </c>
      <c r="N35" s="23">
        <f t="shared" si="5"/>
        <v>2920.9620000000004</v>
      </c>
    </row>
    <row r="36" spans="1:14" ht="18" customHeight="1" x14ac:dyDescent="0.2">
      <c r="A36" s="45" t="s">
        <v>158</v>
      </c>
      <c r="B36" s="18"/>
      <c r="C36" s="18"/>
      <c r="D36" s="6"/>
      <c r="F36" s="7"/>
      <c r="G36" s="26"/>
      <c r="H36" s="26"/>
      <c r="I36" s="3" t="s">
        <v>65</v>
      </c>
      <c r="J36" s="26"/>
    </row>
    <row r="37" spans="1:14" x14ac:dyDescent="0.2">
      <c r="A37" s="18"/>
      <c r="B37" s="18"/>
      <c r="C37" s="18"/>
    </row>
    <row r="38" spans="1:14" x14ac:dyDescent="0.2">
      <c r="B38" s="22"/>
      <c r="C38" s="22"/>
      <c r="D38" s="22"/>
    </row>
    <row r="39" spans="1:14" x14ac:dyDescent="0.2">
      <c r="B39" s="22"/>
      <c r="C39" s="22"/>
      <c r="D39" s="22"/>
    </row>
    <row r="40" spans="1:14" x14ac:dyDescent="0.2">
      <c r="B40" s="22"/>
      <c r="C40" s="22"/>
      <c r="D40" s="22"/>
      <c r="L40" s="28" t="s">
        <v>155</v>
      </c>
      <c r="M40" s="32">
        <v>2.7622839946796731E-2</v>
      </c>
    </row>
    <row r="41" spans="1:14" x14ac:dyDescent="0.2">
      <c r="B41" s="34"/>
      <c r="C41" s="34"/>
      <c r="D41" s="34"/>
      <c r="L41" s="28" t="s">
        <v>50</v>
      </c>
      <c r="M41" s="32">
        <v>2.6542912939775388E-2</v>
      </c>
    </row>
    <row r="42" spans="1:14" x14ac:dyDescent="0.2">
      <c r="B42" s="22"/>
      <c r="C42" s="22"/>
      <c r="D42" s="22"/>
      <c r="L42" s="28" t="s">
        <v>111</v>
      </c>
      <c r="M42" s="32">
        <v>3.7104279743156471E-2</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{04F64BF8-179A-4E73-8E63-2BF694721290}</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4F64BF8-179A-4E73-8E63-2BF694721290}">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41"/>
  <sheetViews>
    <sheetView showGridLines="0" zoomScaleNormal="100" zoomScaleSheetLayoutView="100" workbookViewId="0">
      <selection activeCell="K31" sqref="K31"/>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125</v>
      </c>
      <c r="I1" s="105" t="str">
        <f>'3'!N1</f>
        <v>III.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43" t="s">
        <v>14</v>
      </c>
      <c r="C5" s="344"/>
      <c r="D5" s="343" t="s">
        <v>15</v>
      </c>
      <c r="E5" s="344"/>
      <c r="F5" s="343" t="s">
        <v>16</v>
      </c>
      <c r="G5" s="344"/>
      <c r="H5" s="343" t="s">
        <v>7</v>
      </c>
      <c r="I5" s="345"/>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472.01199999999989</v>
      </c>
      <c r="C7" s="130">
        <v>1.201073884615291E-2</v>
      </c>
      <c r="D7" s="129">
        <v>472.01199999999989</v>
      </c>
      <c r="E7" s="130">
        <v>1.2166091686187944E-2</v>
      </c>
      <c r="F7" s="129">
        <v>472.01199999999989</v>
      </c>
      <c r="G7" s="130">
        <v>1.2163279518748866E-2</v>
      </c>
      <c r="H7" s="129">
        <v>472.01199999999989</v>
      </c>
      <c r="I7" s="139">
        <v>1.2163279518748866E-2</v>
      </c>
      <c r="J7" s="30"/>
      <c r="O7" s="13"/>
    </row>
    <row r="8" spans="1:15" x14ac:dyDescent="0.2">
      <c r="A8" s="109" t="s">
        <v>167</v>
      </c>
      <c r="B8" s="129">
        <v>97931.959999999992</v>
      </c>
      <c r="C8" s="130">
        <v>1.3117358103999334E-2</v>
      </c>
      <c r="D8" s="129">
        <v>99623.773000000016</v>
      </c>
      <c r="E8" s="130">
        <v>1.2708613587546413E-2</v>
      </c>
      <c r="F8" s="129">
        <v>128185.64499999996</v>
      </c>
      <c r="G8" s="130">
        <v>1.4441187640643829E-2</v>
      </c>
      <c r="H8" s="129">
        <v>325741.37799999997</v>
      </c>
      <c r="I8" s="139">
        <v>1.3470798675681137E-2</v>
      </c>
      <c r="J8" s="30"/>
      <c r="O8" s="13"/>
    </row>
    <row r="9" spans="1:15" x14ac:dyDescent="0.2">
      <c r="A9" s="109" t="s">
        <v>168</v>
      </c>
      <c r="B9" s="129">
        <v>60208.315000000002</v>
      </c>
      <c r="C9" s="131">
        <v>2.1921396493385641E-2</v>
      </c>
      <c r="D9" s="129">
        <v>63392.781000000003</v>
      </c>
      <c r="E9" s="131">
        <v>2.1061919384627929E-2</v>
      </c>
      <c r="F9" s="129">
        <v>90080.263999999996</v>
      </c>
      <c r="G9" s="131">
        <v>2.317991664903318E-2</v>
      </c>
      <c r="H9" s="129">
        <v>213681.36</v>
      </c>
      <c r="I9" s="140">
        <v>2.2160327726112216E-2</v>
      </c>
      <c r="J9" s="25"/>
      <c r="K9" s="26"/>
      <c r="L9" s="26" t="str">
        <f>+B5</f>
        <v>Červenec</v>
      </c>
      <c r="M9" s="26" t="str">
        <f>+D5</f>
        <v>Srpen</v>
      </c>
      <c r="N9" s="26" t="str">
        <f>+F5</f>
        <v>Září</v>
      </c>
      <c r="O9" s="27"/>
    </row>
    <row r="10" spans="1:15" x14ac:dyDescent="0.2">
      <c r="A10" s="108" t="s">
        <v>41</v>
      </c>
      <c r="B10" s="132">
        <v>0</v>
      </c>
      <c r="C10" s="133">
        <v>0</v>
      </c>
      <c r="D10" s="137">
        <v>0</v>
      </c>
      <c r="E10" s="135">
        <v>0</v>
      </c>
      <c r="F10" s="137">
        <v>0</v>
      </c>
      <c r="G10" s="135">
        <v>0</v>
      </c>
      <c r="H10" s="137">
        <v>0</v>
      </c>
      <c r="I10" s="141">
        <v>0</v>
      </c>
      <c r="J10" s="25"/>
      <c r="K10" s="26" t="str">
        <f>+A10</f>
        <v>Biomasa</v>
      </c>
      <c r="L10" s="23">
        <f>+B10</f>
        <v>0</v>
      </c>
      <c r="M10" s="23">
        <f>+D10</f>
        <v>0</v>
      </c>
      <c r="N10" s="23">
        <f>+F10</f>
        <v>0</v>
      </c>
      <c r="O10" s="40"/>
    </row>
    <row r="11" spans="1:15" x14ac:dyDescent="0.2">
      <c r="A11" s="108" t="s">
        <v>40</v>
      </c>
      <c r="B11" s="132">
        <v>720.96</v>
      </c>
      <c r="C11" s="134">
        <v>2.5306812101272742E-2</v>
      </c>
      <c r="D11" s="138">
        <v>730.92</v>
      </c>
      <c r="E11" s="136">
        <v>2.489039027023161E-2</v>
      </c>
      <c r="F11" s="138">
        <v>693.17</v>
      </c>
      <c r="G11" s="135">
        <v>1.8966464105439281E-2</v>
      </c>
      <c r="H11" s="138">
        <v>2145.0500000000002</v>
      </c>
      <c r="I11" s="141">
        <v>2.2722635616836483E-2</v>
      </c>
      <c r="J11" s="25"/>
      <c r="K11" s="26" t="str">
        <f t="shared" ref="K11:L25" si="0">+A11</f>
        <v>Bioplyn</v>
      </c>
      <c r="L11" s="23">
        <f t="shared" si="0"/>
        <v>720.96</v>
      </c>
      <c r="M11" s="23">
        <f t="shared" ref="M11:M25" si="1">+D11</f>
        <v>730.92</v>
      </c>
      <c r="N11" s="23">
        <f t="shared" ref="N11:N25" si="2">+F11</f>
        <v>693.17</v>
      </c>
      <c r="O11" s="40"/>
    </row>
    <row r="12" spans="1:15" x14ac:dyDescent="0.2">
      <c r="A12" s="108" t="s">
        <v>39</v>
      </c>
      <c r="B12" s="132">
        <v>0</v>
      </c>
      <c r="C12" s="134">
        <v>0</v>
      </c>
      <c r="D12" s="138">
        <v>0</v>
      </c>
      <c r="E12" s="136">
        <v>0</v>
      </c>
      <c r="F12" s="138">
        <v>0</v>
      </c>
      <c r="G12" s="135">
        <v>0</v>
      </c>
      <c r="H12" s="138">
        <v>0</v>
      </c>
      <c r="I12" s="141">
        <v>0</v>
      </c>
      <c r="J12" s="25"/>
      <c r="K12" s="26" t="str">
        <f t="shared" si="0"/>
        <v>Černé uhlí</v>
      </c>
      <c r="L12" s="23">
        <f t="shared" si="0"/>
        <v>0</v>
      </c>
      <c r="M12" s="23">
        <f t="shared" si="1"/>
        <v>0</v>
      </c>
      <c r="N12" s="23">
        <f t="shared" si="2"/>
        <v>0</v>
      </c>
      <c r="O12" s="40"/>
    </row>
    <row r="13" spans="1:15" x14ac:dyDescent="0.2">
      <c r="A13" s="108" t="s">
        <v>51</v>
      </c>
      <c r="B13" s="132">
        <v>0</v>
      </c>
      <c r="C13" s="134">
        <v>0</v>
      </c>
      <c r="D13" s="138">
        <v>0</v>
      </c>
      <c r="E13" s="136">
        <v>0</v>
      </c>
      <c r="F13" s="138">
        <v>0</v>
      </c>
      <c r="G13" s="135">
        <v>0</v>
      </c>
      <c r="H13" s="138">
        <v>0</v>
      </c>
      <c r="I13" s="141">
        <v>0</v>
      </c>
      <c r="J13" s="25"/>
      <c r="K13" s="26" t="str">
        <f t="shared" si="0"/>
        <v>Elektrická energie</v>
      </c>
      <c r="L13" s="23">
        <f t="shared" si="0"/>
        <v>0</v>
      </c>
      <c r="M13" s="23">
        <f t="shared" si="1"/>
        <v>0</v>
      </c>
      <c r="N13" s="23">
        <f t="shared" si="2"/>
        <v>0</v>
      </c>
      <c r="O13" s="40"/>
    </row>
    <row r="14" spans="1:15" x14ac:dyDescent="0.2">
      <c r="A14" s="108" t="s">
        <v>52</v>
      </c>
      <c r="B14" s="132">
        <v>0</v>
      </c>
      <c r="C14" s="134">
        <v>0</v>
      </c>
      <c r="D14" s="138">
        <v>0</v>
      </c>
      <c r="E14" s="136">
        <v>0</v>
      </c>
      <c r="F14" s="138">
        <v>0</v>
      </c>
      <c r="G14" s="135">
        <v>0</v>
      </c>
      <c r="H14" s="138">
        <v>0</v>
      </c>
      <c r="I14" s="141">
        <v>0</v>
      </c>
      <c r="J14" s="25"/>
      <c r="K14" s="26" t="str">
        <f t="shared" si="0"/>
        <v>Energie prostředí (tepelné čerpadlo)</v>
      </c>
      <c r="L14" s="23">
        <f t="shared" si="0"/>
        <v>0</v>
      </c>
      <c r="M14" s="23">
        <f t="shared" si="1"/>
        <v>0</v>
      </c>
      <c r="N14" s="23">
        <f t="shared" si="2"/>
        <v>0</v>
      </c>
      <c r="O14" s="40"/>
    </row>
    <row r="15" spans="1:15" x14ac:dyDescent="0.2">
      <c r="A15" s="108" t="s">
        <v>53</v>
      </c>
      <c r="B15" s="132">
        <v>0</v>
      </c>
      <c r="C15" s="134">
        <v>0</v>
      </c>
      <c r="D15" s="138">
        <v>0</v>
      </c>
      <c r="E15" s="136">
        <v>0</v>
      </c>
      <c r="F15" s="138">
        <v>0</v>
      </c>
      <c r="G15" s="135">
        <v>0</v>
      </c>
      <c r="H15" s="138">
        <v>0</v>
      </c>
      <c r="I15" s="141">
        <v>0</v>
      </c>
      <c r="J15" s="25"/>
      <c r="K15" s="26" t="str">
        <f t="shared" si="0"/>
        <v>Energie Slunce (solární kolektor)</v>
      </c>
      <c r="L15" s="23">
        <f t="shared" si="0"/>
        <v>0</v>
      </c>
      <c r="M15" s="23">
        <f t="shared" si="1"/>
        <v>0</v>
      </c>
      <c r="N15" s="23">
        <f t="shared" si="2"/>
        <v>0</v>
      </c>
      <c r="O15" s="40"/>
    </row>
    <row r="16" spans="1:15" x14ac:dyDescent="0.2">
      <c r="A16" s="108" t="s">
        <v>38</v>
      </c>
      <c r="B16" s="132">
        <v>141.727</v>
      </c>
      <c r="C16" s="134">
        <v>1.6178081793195403E-4</v>
      </c>
      <c r="D16" s="138">
        <v>135.273</v>
      </c>
      <c r="E16" s="136">
        <v>1.3342242351420226E-4</v>
      </c>
      <c r="F16" s="138">
        <v>119.19</v>
      </c>
      <c r="G16" s="135">
        <v>8.2690426196530185E-5</v>
      </c>
      <c r="H16" s="138">
        <v>396.19</v>
      </c>
      <c r="I16" s="141">
        <v>1.1892906206814785E-4</v>
      </c>
      <c r="J16" s="25"/>
      <c r="K16" s="26" t="str">
        <f t="shared" si="0"/>
        <v>Hnědé uhlí</v>
      </c>
      <c r="L16" s="23">
        <f t="shared" si="0"/>
        <v>141.727</v>
      </c>
      <c r="M16" s="23">
        <f t="shared" si="1"/>
        <v>135.273</v>
      </c>
      <c r="N16" s="23">
        <f t="shared" si="2"/>
        <v>119.19</v>
      </c>
      <c r="O16" s="40"/>
    </row>
    <row r="17" spans="1:18" x14ac:dyDescent="0.2">
      <c r="A17" s="108" t="s">
        <v>63</v>
      </c>
      <c r="B17" s="132">
        <v>0</v>
      </c>
      <c r="C17" s="134">
        <v>0</v>
      </c>
      <c r="D17" s="138">
        <v>0</v>
      </c>
      <c r="E17" s="136">
        <v>0</v>
      </c>
      <c r="F17" s="138">
        <v>0</v>
      </c>
      <c r="G17" s="135">
        <v>0</v>
      </c>
      <c r="H17" s="138">
        <v>0</v>
      </c>
      <c r="I17" s="141">
        <v>0</v>
      </c>
      <c r="J17" s="25"/>
      <c r="K17" s="26" t="str">
        <f t="shared" si="0"/>
        <v>Jaderné palivo</v>
      </c>
      <c r="L17" s="23">
        <f t="shared" si="0"/>
        <v>0</v>
      </c>
      <c r="M17" s="23">
        <f t="shared" si="1"/>
        <v>0</v>
      </c>
      <c r="N17" s="23">
        <f t="shared" si="2"/>
        <v>0</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150.9</v>
      </c>
      <c r="C19" s="134">
        <v>2.3312317950725824E-3</v>
      </c>
      <c r="D19" s="138">
        <v>187.1</v>
      </c>
      <c r="E19" s="136">
        <v>3.5038990568443851E-3</v>
      </c>
      <c r="F19" s="138">
        <v>206</v>
      </c>
      <c r="G19" s="135">
        <v>4.76869977326453E-3</v>
      </c>
      <c r="H19" s="138">
        <v>544</v>
      </c>
      <c r="I19" s="141">
        <v>3.3720594734840308E-3</v>
      </c>
      <c r="J19" s="25"/>
      <c r="K19" s="26" t="str">
        <f t="shared" si="0"/>
        <v>Odpadní teplo</v>
      </c>
      <c r="L19" s="23">
        <f t="shared" si="0"/>
        <v>150.9</v>
      </c>
      <c r="M19" s="23">
        <f t="shared" si="1"/>
        <v>187.1</v>
      </c>
      <c r="N19" s="23">
        <f t="shared" si="2"/>
        <v>206</v>
      </c>
      <c r="O19" s="40"/>
    </row>
    <row r="20" spans="1:18" x14ac:dyDescent="0.2">
      <c r="A20" s="108" t="s">
        <v>35</v>
      </c>
      <c r="B20" s="132">
        <v>0</v>
      </c>
      <c r="C20" s="134">
        <v>0</v>
      </c>
      <c r="D20" s="138">
        <v>0</v>
      </c>
      <c r="E20" s="136">
        <v>0</v>
      </c>
      <c r="F20" s="138">
        <v>0</v>
      </c>
      <c r="G20" s="135">
        <v>0</v>
      </c>
      <c r="H20" s="138">
        <v>0</v>
      </c>
      <c r="I20" s="141">
        <v>0</v>
      </c>
      <c r="J20" s="25"/>
      <c r="K20" s="26" t="str">
        <f t="shared" si="0"/>
        <v>Ostatní kapalná paliva</v>
      </c>
      <c r="L20" s="23">
        <f t="shared" si="0"/>
        <v>0</v>
      </c>
      <c r="M20" s="23">
        <f t="shared" si="1"/>
        <v>0</v>
      </c>
      <c r="N20" s="23">
        <f t="shared" si="2"/>
        <v>0</v>
      </c>
      <c r="O20" s="40"/>
    </row>
    <row r="21" spans="1:18" x14ac:dyDescent="0.2">
      <c r="A21" s="108" t="s">
        <v>34</v>
      </c>
      <c r="B21" s="132">
        <v>30938</v>
      </c>
      <c r="C21" s="134">
        <v>0.1616551489158318</v>
      </c>
      <c r="D21" s="138">
        <v>31162</v>
      </c>
      <c r="E21" s="136">
        <v>0.15547257631290234</v>
      </c>
      <c r="F21" s="138">
        <v>44173</v>
      </c>
      <c r="G21" s="135">
        <v>0.22604043884073027</v>
      </c>
      <c r="H21" s="138">
        <v>106273</v>
      </c>
      <c r="I21" s="141">
        <v>0.18097105553981649</v>
      </c>
      <c r="J21" s="25"/>
      <c r="K21" s="26" t="str">
        <f t="shared" si="0"/>
        <v>Ostatní pevná paliva</v>
      </c>
      <c r="L21" s="23">
        <f t="shared" si="0"/>
        <v>30938</v>
      </c>
      <c r="M21" s="23">
        <f t="shared" si="1"/>
        <v>31162</v>
      </c>
      <c r="N21" s="23">
        <f t="shared" si="2"/>
        <v>44173</v>
      </c>
      <c r="O21" s="40"/>
    </row>
    <row r="22" spans="1:18" x14ac:dyDescent="0.2">
      <c r="A22" s="108" t="s">
        <v>33</v>
      </c>
      <c r="B22" s="132">
        <v>0</v>
      </c>
      <c r="C22" s="134">
        <v>0</v>
      </c>
      <c r="D22" s="138">
        <v>0</v>
      </c>
      <c r="E22" s="136">
        <v>0</v>
      </c>
      <c r="F22" s="138">
        <v>0</v>
      </c>
      <c r="G22" s="135">
        <v>0</v>
      </c>
      <c r="H22" s="138">
        <v>0</v>
      </c>
      <c r="I22" s="141">
        <v>0</v>
      </c>
      <c r="J22" s="25"/>
      <c r="K22" s="26" t="str">
        <f t="shared" si="0"/>
        <v>Ostatní plyny</v>
      </c>
      <c r="L22" s="23">
        <f t="shared" si="0"/>
        <v>0</v>
      </c>
      <c r="M22" s="23">
        <f t="shared" si="1"/>
        <v>0</v>
      </c>
      <c r="N22" s="23">
        <f t="shared" si="2"/>
        <v>0</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0</v>
      </c>
      <c r="C24" s="134">
        <v>0</v>
      </c>
      <c r="D24" s="138">
        <v>0</v>
      </c>
      <c r="E24" s="136">
        <v>0</v>
      </c>
      <c r="F24" s="138">
        <v>0</v>
      </c>
      <c r="G24" s="135">
        <v>0</v>
      </c>
      <c r="H24" s="138">
        <v>0</v>
      </c>
      <c r="I24" s="141">
        <v>0</v>
      </c>
      <c r="J24" s="25"/>
      <c r="K24" s="26" t="str">
        <f t="shared" si="0"/>
        <v>Topné oleje</v>
      </c>
      <c r="L24" s="23">
        <f t="shared" si="0"/>
        <v>0</v>
      </c>
      <c r="M24" s="23">
        <f t="shared" si="1"/>
        <v>0</v>
      </c>
      <c r="N24" s="23">
        <f t="shared" si="2"/>
        <v>0</v>
      </c>
      <c r="O24" s="40"/>
    </row>
    <row r="25" spans="1:18" x14ac:dyDescent="0.2">
      <c r="A25" s="108" t="s">
        <v>31</v>
      </c>
      <c r="B25" s="132">
        <v>28256.727999999999</v>
      </c>
      <c r="C25" s="133">
        <v>3.481395318942504E-2</v>
      </c>
      <c r="D25" s="137">
        <v>31177.488000000005</v>
      </c>
      <c r="E25" s="135">
        <v>3.6828547988523773E-2</v>
      </c>
      <c r="F25" s="137">
        <v>44888.903999999995</v>
      </c>
      <c r="G25" s="135">
        <v>4.1777053353517127E-2</v>
      </c>
      <c r="H25" s="137">
        <v>104323.12</v>
      </c>
      <c r="I25" s="141">
        <v>3.8175921646792239E-2</v>
      </c>
      <c r="J25" s="25"/>
      <c r="K25" s="26" t="str">
        <f t="shared" si="0"/>
        <v>Zemní plyn</v>
      </c>
      <c r="L25" s="23">
        <f t="shared" si="0"/>
        <v>28256.727999999999</v>
      </c>
      <c r="M25" s="23">
        <f t="shared" si="1"/>
        <v>31177.488000000005</v>
      </c>
      <c r="N25" s="23">
        <f t="shared" si="2"/>
        <v>44888.903999999995</v>
      </c>
      <c r="O25" s="24"/>
    </row>
    <row r="26" spans="1:18" ht="13.5" customHeight="1" x14ac:dyDescent="0.2">
      <c r="A26" s="110" t="s">
        <v>169</v>
      </c>
      <c r="B26" s="129">
        <v>41288.450999999994</v>
      </c>
      <c r="C26" s="131">
        <v>1.7820894223548812E-2</v>
      </c>
      <c r="D26" s="129">
        <v>42978.137000000002</v>
      </c>
      <c r="E26" s="131">
        <v>1.71994356221166E-2</v>
      </c>
      <c r="F26" s="129">
        <v>69671.353000000003</v>
      </c>
      <c r="G26" s="131">
        <v>2.065065163507844E-2</v>
      </c>
      <c r="H26" s="129">
        <v>153937.94099999999</v>
      </c>
      <c r="I26" s="140">
        <v>1.8797043760108063E-2</v>
      </c>
      <c r="J26" s="7"/>
      <c r="K26" s="26"/>
      <c r="L26" s="26" t="str">
        <f>+L9</f>
        <v>Červenec</v>
      </c>
      <c r="M26" s="26" t="str">
        <f>+M9</f>
        <v>Srpen</v>
      </c>
      <c r="N26" s="26" t="str">
        <f>+N9</f>
        <v>Září</v>
      </c>
      <c r="O26" s="22"/>
      <c r="P26" s="34"/>
      <c r="Q26" s="34"/>
      <c r="R26" s="34"/>
    </row>
    <row r="27" spans="1:18" ht="12.75" customHeight="1" x14ac:dyDescent="0.2">
      <c r="A27" s="108" t="s">
        <v>26</v>
      </c>
      <c r="B27" s="132">
        <v>5730.5</v>
      </c>
      <c r="C27" s="135">
        <v>5.7158929783349358E-3</v>
      </c>
      <c r="D27" s="137">
        <v>4650.8</v>
      </c>
      <c r="E27" s="135">
        <v>4.0818654862514571E-3</v>
      </c>
      <c r="F27" s="137">
        <v>7756.5</v>
      </c>
      <c r="G27" s="135">
        <v>6.0317635256803056E-3</v>
      </c>
      <c r="H27" s="137">
        <v>18137.8</v>
      </c>
      <c r="I27" s="141">
        <v>5.2912605308367668E-3</v>
      </c>
      <c r="J27" s="25"/>
      <c r="K27" s="26" t="str">
        <f>+A27</f>
        <v>Průmysl</v>
      </c>
      <c r="L27" s="23">
        <f t="shared" ref="L27:L34" si="3">+B27</f>
        <v>5730.5</v>
      </c>
      <c r="M27" s="23">
        <f t="shared" ref="M27:M34" si="4">+D27</f>
        <v>4650.8</v>
      </c>
      <c r="N27" s="23">
        <f t="shared" ref="N27:N34" si="5">+F27</f>
        <v>7756.5</v>
      </c>
      <c r="O27" s="22"/>
      <c r="P27" s="40"/>
      <c r="Q27" s="40"/>
      <c r="R27" s="40"/>
    </row>
    <row r="28" spans="1:18" ht="12.75" customHeight="1" x14ac:dyDescent="0.2">
      <c r="A28" s="108" t="s">
        <v>0</v>
      </c>
      <c r="B28" s="132">
        <v>25</v>
      </c>
      <c r="C28" s="136">
        <v>3.3285476806200445E-4</v>
      </c>
      <c r="D28" s="138">
        <v>30</v>
      </c>
      <c r="E28" s="136">
        <v>4.1145561558327259E-4</v>
      </c>
      <c r="F28" s="138">
        <v>130</v>
      </c>
      <c r="G28" s="135">
        <v>1.1065550174217725E-3</v>
      </c>
      <c r="H28" s="138">
        <v>185</v>
      </c>
      <c r="I28" s="141">
        <v>6.9679471943199047E-4</v>
      </c>
      <c r="J28" s="25"/>
      <c r="K28" s="26" t="str">
        <f t="shared" ref="K28:K34" si="6">+A28</f>
        <v>Energetika</v>
      </c>
      <c r="L28" s="23">
        <f t="shared" si="3"/>
        <v>25</v>
      </c>
      <c r="M28" s="23">
        <f t="shared" si="4"/>
        <v>30</v>
      </c>
      <c r="N28" s="23">
        <f t="shared" si="5"/>
        <v>130</v>
      </c>
      <c r="O28" s="22"/>
    </row>
    <row r="29" spans="1:18" ht="12.75" customHeight="1" x14ac:dyDescent="0.2">
      <c r="A29" s="108" t="s">
        <v>1</v>
      </c>
      <c r="B29" s="132">
        <v>0</v>
      </c>
      <c r="C29" s="136">
        <v>0</v>
      </c>
      <c r="D29" s="138">
        <v>3</v>
      </c>
      <c r="E29" s="136">
        <v>5.08506120888177E-4</v>
      </c>
      <c r="F29" s="138">
        <v>11</v>
      </c>
      <c r="G29" s="135">
        <v>8.8687927420380238E-4</v>
      </c>
      <c r="H29" s="138">
        <v>14</v>
      </c>
      <c r="I29" s="141">
        <v>5.9039178694177369E-4</v>
      </c>
      <c r="J29" s="25"/>
      <c r="K29" s="26" t="str">
        <f t="shared" si="6"/>
        <v>Doprava</v>
      </c>
      <c r="L29" s="23">
        <f t="shared" si="3"/>
        <v>0</v>
      </c>
      <c r="M29" s="23">
        <f t="shared" si="4"/>
        <v>3</v>
      </c>
      <c r="N29" s="23">
        <f t="shared" si="5"/>
        <v>11</v>
      </c>
      <c r="O29" s="22"/>
    </row>
    <row r="30" spans="1:18" ht="12.75" customHeight="1" x14ac:dyDescent="0.2">
      <c r="A30" s="108" t="s">
        <v>2</v>
      </c>
      <c r="B30" s="132">
        <v>5</v>
      </c>
      <c r="C30" s="136">
        <v>1.3090341684098639E-3</v>
      </c>
      <c r="D30" s="138">
        <v>5</v>
      </c>
      <c r="E30" s="136">
        <v>1.1287892042600505E-3</v>
      </c>
      <c r="F30" s="138">
        <v>13</v>
      </c>
      <c r="G30" s="135">
        <v>1.2706248062908045E-3</v>
      </c>
      <c r="H30" s="138">
        <v>23</v>
      </c>
      <c r="I30" s="141">
        <v>1.2445670589505962E-3</v>
      </c>
      <c r="J30" s="25"/>
      <c r="K30" s="26" t="str">
        <f t="shared" si="6"/>
        <v>Stavebnictví</v>
      </c>
      <c r="L30" s="23">
        <f t="shared" si="3"/>
        <v>5</v>
      </c>
      <c r="M30" s="23">
        <f t="shared" si="4"/>
        <v>5</v>
      </c>
      <c r="N30" s="23">
        <f t="shared" si="5"/>
        <v>13</v>
      </c>
    </row>
    <row r="31" spans="1:18" x14ac:dyDescent="0.2">
      <c r="A31" s="108" t="s">
        <v>6</v>
      </c>
      <c r="B31" s="132">
        <v>720.96</v>
      </c>
      <c r="C31" s="136">
        <v>4.8772261020081413E-2</v>
      </c>
      <c r="D31" s="138">
        <v>730.92</v>
      </c>
      <c r="E31" s="136">
        <v>5.1441986618411477E-2</v>
      </c>
      <c r="F31" s="138">
        <v>693.17</v>
      </c>
      <c r="G31" s="135">
        <v>3.1614616290405122E-2</v>
      </c>
      <c r="H31" s="138">
        <v>2145.0500000000002</v>
      </c>
      <c r="I31" s="141">
        <v>4.2128847319935186E-2</v>
      </c>
      <c r="J31" s="25"/>
      <c r="K31" s="26" t="str">
        <f t="shared" si="6"/>
        <v>Zemědělství a lesnictví</v>
      </c>
      <c r="L31" s="23">
        <f t="shared" si="3"/>
        <v>720.96</v>
      </c>
      <c r="M31" s="23">
        <f t="shared" si="4"/>
        <v>730.92</v>
      </c>
      <c r="N31" s="23">
        <f t="shared" si="5"/>
        <v>693.17</v>
      </c>
    </row>
    <row r="32" spans="1:18" x14ac:dyDescent="0.2">
      <c r="A32" s="108" t="s">
        <v>25</v>
      </c>
      <c r="B32" s="132">
        <v>24188.921999999999</v>
      </c>
      <c r="C32" s="136">
        <v>2.9435038448868703E-2</v>
      </c>
      <c r="D32" s="138">
        <v>25379.180999999997</v>
      </c>
      <c r="E32" s="136">
        <v>2.9886667759052958E-2</v>
      </c>
      <c r="F32" s="138">
        <v>39865.224000000002</v>
      </c>
      <c r="G32" s="135">
        <v>3.0108283309467649E-2</v>
      </c>
      <c r="H32" s="138">
        <v>89433.32699999999</v>
      </c>
      <c r="I32" s="141">
        <v>2.9860723268553758E-2</v>
      </c>
      <c r="J32" s="25"/>
      <c r="K32" s="26" t="str">
        <f t="shared" si="6"/>
        <v>Domácnosti</v>
      </c>
      <c r="L32" s="23">
        <f t="shared" si="3"/>
        <v>24188.921999999999</v>
      </c>
      <c r="M32" s="23">
        <f t="shared" si="4"/>
        <v>25379.180999999997</v>
      </c>
      <c r="N32" s="23">
        <f t="shared" si="5"/>
        <v>39865.224000000002</v>
      </c>
    </row>
    <row r="33" spans="1:14" x14ac:dyDescent="0.2">
      <c r="A33" s="108" t="s">
        <v>5</v>
      </c>
      <c r="B33" s="132">
        <v>10475.990999999998</v>
      </c>
      <c r="C33" s="136">
        <v>2.8716449034894159E-2</v>
      </c>
      <c r="D33" s="138">
        <v>12018.539000000001</v>
      </c>
      <c r="E33" s="136">
        <v>3.1596941743549531E-2</v>
      </c>
      <c r="F33" s="138">
        <v>20755.485999999997</v>
      </c>
      <c r="G33" s="135">
        <v>3.7716770700761931E-2</v>
      </c>
      <c r="H33" s="138">
        <v>43250.015999999996</v>
      </c>
      <c r="I33" s="141">
        <v>3.3385400000306445E-2</v>
      </c>
      <c r="J33" s="25"/>
      <c r="K33" s="26" t="str">
        <f t="shared" si="6"/>
        <v>Obchod, služby, školství, zdravotnictví</v>
      </c>
      <c r="L33" s="23">
        <f t="shared" si="3"/>
        <v>10475.990999999998</v>
      </c>
      <c r="M33" s="23">
        <f t="shared" si="4"/>
        <v>12018.539000000001</v>
      </c>
      <c r="N33" s="23">
        <f t="shared" si="5"/>
        <v>20755.485999999997</v>
      </c>
    </row>
    <row r="34" spans="1:14" x14ac:dyDescent="0.2">
      <c r="A34" s="108" t="s">
        <v>3</v>
      </c>
      <c r="B34" s="132">
        <v>142.078</v>
      </c>
      <c r="C34" s="135">
        <v>4.9678171269304941E-3</v>
      </c>
      <c r="D34" s="137">
        <v>160.697</v>
      </c>
      <c r="E34" s="135">
        <v>4.9553160602448182E-3</v>
      </c>
      <c r="F34" s="137">
        <v>446.97299999999996</v>
      </c>
      <c r="G34" s="135">
        <v>8.6850297940748288E-3</v>
      </c>
      <c r="H34" s="137">
        <v>749.74799999999993</v>
      </c>
      <c r="I34" s="141">
        <v>6.6648022653009948E-3</v>
      </c>
      <c r="J34" s="25"/>
      <c r="K34" s="26" t="str">
        <f t="shared" si="6"/>
        <v>Ostatní</v>
      </c>
      <c r="L34" s="23">
        <f t="shared" si="3"/>
        <v>142.078</v>
      </c>
      <c r="M34" s="23">
        <f t="shared" si="4"/>
        <v>160.697</v>
      </c>
      <c r="N34" s="23">
        <f t="shared" si="5"/>
        <v>446.97299999999996</v>
      </c>
    </row>
    <row r="35" spans="1:14" ht="18" customHeight="1" x14ac:dyDescent="0.2">
      <c r="A35" s="45" t="s">
        <v>158</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155</v>
      </c>
      <c r="M39" s="32">
        <v>1.2163279518748866E-2</v>
      </c>
    </row>
    <row r="40" spans="1:14" x14ac:dyDescent="0.2">
      <c r="B40" s="34"/>
      <c r="C40" s="34"/>
      <c r="D40" s="34"/>
      <c r="L40" s="28" t="s">
        <v>50</v>
      </c>
      <c r="M40" s="32">
        <v>1.3470798675681137E-2</v>
      </c>
    </row>
    <row r="41" spans="1:14" x14ac:dyDescent="0.2">
      <c r="B41" s="22"/>
      <c r="C41" s="22"/>
      <c r="D41" s="22"/>
      <c r="L41" s="28" t="s">
        <v>111</v>
      </c>
      <c r="M41" s="32">
        <v>2.2160327726112216E-2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{3BEE83DF-3B7D-4C85-AA2F-7BA3076396EA}</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{FEE31035-CC50-46E4-89C1-E79F24527C28}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3BEE83DF-3B7D-4C85-AA2F-7BA3076396EA}">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FEE31035-CC50-46E4-89C1-E79F24527C28}">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41"/>
  <sheetViews>
    <sheetView showGridLines="0" zoomScaleNormal="100" zoomScaleSheetLayoutView="100" workbookViewId="0">
      <selection activeCell="L26" sqref="L26"/>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130</v>
      </c>
      <c r="I1" s="105" t="str">
        <f>'3'!N1</f>
        <v>III.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43" t="s">
        <v>14</v>
      </c>
      <c r="C5" s="344"/>
      <c r="D5" s="343" t="s">
        <v>15</v>
      </c>
      <c r="E5" s="344"/>
      <c r="F5" s="343" t="s">
        <v>16</v>
      </c>
      <c r="G5" s="344"/>
      <c r="H5" s="343" t="s">
        <v>7</v>
      </c>
      <c r="I5" s="345"/>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6586.0699999999988</v>
      </c>
      <c r="C7" s="130">
        <v>0.16758804181351808</v>
      </c>
      <c r="D7" s="129">
        <v>6093.6499999999978</v>
      </c>
      <c r="E7" s="130">
        <v>0.15706360135661626</v>
      </c>
      <c r="F7" s="129">
        <v>6101.9069999999983</v>
      </c>
      <c r="G7" s="130">
        <v>0.15724007109651944</v>
      </c>
      <c r="H7" s="129">
        <v>6101.9069999999983</v>
      </c>
      <c r="I7" s="139">
        <v>0.15724007109651944</v>
      </c>
      <c r="J7" s="30"/>
      <c r="O7" s="13"/>
    </row>
    <row r="8" spans="1:15" x14ac:dyDescent="0.2">
      <c r="A8" s="109" t="s">
        <v>167</v>
      </c>
      <c r="B8" s="129">
        <v>1775356.3489999999</v>
      </c>
      <c r="C8" s="130">
        <v>0.23779759939494546</v>
      </c>
      <c r="D8" s="129">
        <v>1780912.1650000005</v>
      </c>
      <c r="E8" s="130">
        <v>0.22718397282891206</v>
      </c>
      <c r="F8" s="129">
        <v>1866545.3240000003</v>
      </c>
      <c r="G8" s="130">
        <v>0.21028198019872149</v>
      </c>
      <c r="H8" s="129">
        <v>5422813.8380000005</v>
      </c>
      <c r="I8" s="139">
        <v>0.22425653724408248</v>
      </c>
      <c r="J8" s="30"/>
      <c r="O8" s="13"/>
    </row>
    <row r="9" spans="1:15" x14ac:dyDescent="0.2">
      <c r="A9" s="109" t="s">
        <v>168</v>
      </c>
      <c r="B9" s="129">
        <v>464744.49900000001</v>
      </c>
      <c r="C9" s="131">
        <v>0.16920999085755623</v>
      </c>
      <c r="D9" s="129">
        <v>550683.98100000003</v>
      </c>
      <c r="E9" s="131">
        <v>0.18296186775948475</v>
      </c>
      <c r="F9" s="129">
        <v>687290.8550000001</v>
      </c>
      <c r="G9" s="131">
        <v>0.17685721627706102</v>
      </c>
      <c r="H9" s="129">
        <v>1702719.335</v>
      </c>
      <c r="I9" s="140">
        <v>0.17658451111125392</v>
      </c>
      <c r="J9" s="25"/>
      <c r="K9" s="26"/>
      <c r="L9" s="26" t="str">
        <f>+B5</f>
        <v>Červenec</v>
      </c>
      <c r="M9" s="26" t="str">
        <f>+D5</f>
        <v>Srpen</v>
      </c>
      <c r="N9" s="26" t="str">
        <f>+F5</f>
        <v>Září</v>
      </c>
      <c r="O9" s="27"/>
    </row>
    <row r="10" spans="1:15" x14ac:dyDescent="0.2">
      <c r="A10" s="108" t="s">
        <v>41</v>
      </c>
      <c r="B10" s="132">
        <v>46832.867999999995</v>
      </c>
      <c r="C10" s="133">
        <v>0.14602234743428616</v>
      </c>
      <c r="D10" s="137">
        <v>45534.267000000007</v>
      </c>
      <c r="E10" s="135">
        <v>0.13221489664118816</v>
      </c>
      <c r="F10" s="137">
        <v>63377.555999999997</v>
      </c>
      <c r="G10" s="135">
        <v>0.140824393570679</v>
      </c>
      <c r="H10" s="137">
        <v>155744.69099999999</v>
      </c>
      <c r="I10" s="141">
        <v>0.13966047156951034</v>
      </c>
      <c r="J10" s="25"/>
      <c r="K10" s="26" t="str">
        <f>+A10</f>
        <v>Biomasa</v>
      </c>
      <c r="L10" s="23">
        <f>+B10</f>
        <v>46832.867999999995</v>
      </c>
      <c r="M10" s="23">
        <f>+D10</f>
        <v>45534.267000000007</v>
      </c>
      <c r="N10" s="23">
        <f>+F10</f>
        <v>63377.555999999997</v>
      </c>
      <c r="O10" s="40"/>
    </row>
    <row r="11" spans="1:15" x14ac:dyDescent="0.2">
      <c r="A11" s="108" t="s">
        <v>40</v>
      </c>
      <c r="B11" s="132">
        <v>35</v>
      </c>
      <c r="C11" s="134">
        <v>1.2285541826794078E-3</v>
      </c>
      <c r="D11" s="138">
        <v>25</v>
      </c>
      <c r="E11" s="136">
        <v>8.5133770693891298E-4</v>
      </c>
      <c r="F11" s="138">
        <v>26.844000000000001</v>
      </c>
      <c r="G11" s="135">
        <v>7.3450345867018501E-4</v>
      </c>
      <c r="H11" s="138">
        <v>86.843999999999994</v>
      </c>
      <c r="I11" s="141">
        <v>9.1994338943546629E-4</v>
      </c>
      <c r="J11" s="25"/>
      <c r="K11" s="26" t="str">
        <f t="shared" ref="K11:K25" si="0">+A11</f>
        <v>Bioplyn</v>
      </c>
      <c r="L11" s="23">
        <f t="shared" ref="L11:L25" si="1">+B11</f>
        <v>35</v>
      </c>
      <c r="M11" s="23">
        <f t="shared" ref="M11:M25" si="2">+D11</f>
        <v>25</v>
      </c>
      <c r="N11" s="23">
        <f t="shared" ref="N11:N25" si="3">+F11</f>
        <v>26.844000000000001</v>
      </c>
      <c r="O11" s="40"/>
    </row>
    <row r="12" spans="1:15" x14ac:dyDescent="0.2">
      <c r="A12" s="108" t="s">
        <v>39</v>
      </c>
      <c r="B12" s="132">
        <v>189217.73599999998</v>
      </c>
      <c r="C12" s="134">
        <v>0.93028876721231801</v>
      </c>
      <c r="D12" s="138">
        <v>211450.58900000001</v>
      </c>
      <c r="E12" s="136">
        <v>0.95797507132454529</v>
      </c>
      <c r="F12" s="138">
        <v>310001.14</v>
      </c>
      <c r="G12" s="135">
        <v>0.95660034375152658</v>
      </c>
      <c r="H12" s="138">
        <v>710669.46499999997</v>
      </c>
      <c r="I12" s="141">
        <v>0.94985304880009203</v>
      </c>
      <c r="J12" s="25"/>
      <c r="K12" s="26" t="str">
        <f t="shared" si="0"/>
        <v>Černé uhlí</v>
      </c>
      <c r="L12" s="23">
        <f t="shared" si="1"/>
        <v>189217.73599999998</v>
      </c>
      <c r="M12" s="23">
        <f t="shared" si="2"/>
        <v>211450.58900000001</v>
      </c>
      <c r="N12" s="23">
        <f t="shared" si="3"/>
        <v>310001.14</v>
      </c>
      <c r="O12" s="40"/>
    </row>
    <row r="13" spans="1:15" x14ac:dyDescent="0.2">
      <c r="A13" s="108" t="s">
        <v>51</v>
      </c>
      <c r="B13" s="132">
        <v>16.077999999999999</v>
      </c>
      <c r="C13" s="134">
        <v>4.1507594666126933E-3</v>
      </c>
      <c r="D13" s="138">
        <v>16.218</v>
      </c>
      <c r="E13" s="136">
        <v>4.6336613295848046E-3</v>
      </c>
      <c r="F13" s="138">
        <v>32.451999999999998</v>
      </c>
      <c r="G13" s="135">
        <v>9.2841277234147011E-3</v>
      </c>
      <c r="H13" s="138">
        <v>64.74799999999999</v>
      </c>
      <c r="I13" s="141">
        <v>5.9571389245868227E-3</v>
      </c>
      <c r="J13" s="25"/>
      <c r="K13" s="26" t="str">
        <f t="shared" si="0"/>
        <v>Elektrická energie</v>
      </c>
      <c r="L13" s="23">
        <f t="shared" si="1"/>
        <v>16.077999999999999</v>
      </c>
      <c r="M13" s="23">
        <f t="shared" si="2"/>
        <v>16.218</v>
      </c>
      <c r="N13" s="23">
        <f t="shared" si="3"/>
        <v>32.451999999999998</v>
      </c>
      <c r="O13" s="40"/>
    </row>
    <row r="14" spans="1:15" x14ac:dyDescent="0.2">
      <c r="A14" s="108" t="s">
        <v>52</v>
      </c>
      <c r="B14" s="132">
        <v>0</v>
      </c>
      <c r="C14" s="134">
        <v>0</v>
      </c>
      <c r="D14" s="138">
        <v>0</v>
      </c>
      <c r="E14" s="136">
        <v>0</v>
      </c>
      <c r="F14" s="138">
        <v>0</v>
      </c>
      <c r="G14" s="135">
        <v>0</v>
      </c>
      <c r="H14" s="138">
        <v>0</v>
      </c>
      <c r="I14" s="141">
        <v>0</v>
      </c>
      <c r="J14" s="25"/>
      <c r="K14" s="26" t="str">
        <f t="shared" si="0"/>
        <v>Energie prostředí (tepelné čerpadlo)</v>
      </c>
      <c r="L14" s="23">
        <f t="shared" si="1"/>
        <v>0</v>
      </c>
      <c r="M14" s="23">
        <f t="shared" si="2"/>
        <v>0</v>
      </c>
      <c r="N14" s="23">
        <f t="shared" si="3"/>
        <v>0</v>
      </c>
      <c r="O14" s="40"/>
    </row>
    <row r="15" spans="1:15" x14ac:dyDescent="0.2">
      <c r="A15" s="108" t="s">
        <v>53</v>
      </c>
      <c r="B15" s="132">
        <v>0</v>
      </c>
      <c r="C15" s="134">
        <v>0</v>
      </c>
      <c r="D15" s="138">
        <v>0</v>
      </c>
      <c r="E15" s="136">
        <v>0</v>
      </c>
      <c r="F15" s="138">
        <v>0</v>
      </c>
      <c r="G15" s="135">
        <v>0</v>
      </c>
      <c r="H15" s="138">
        <v>0</v>
      </c>
      <c r="I15" s="141">
        <v>0</v>
      </c>
      <c r="J15" s="25"/>
      <c r="K15" s="26" t="str">
        <f t="shared" si="0"/>
        <v>Energie Slunce (solární kolektor)</v>
      </c>
      <c r="L15" s="23">
        <f t="shared" si="1"/>
        <v>0</v>
      </c>
      <c r="M15" s="23">
        <f t="shared" si="2"/>
        <v>0</v>
      </c>
      <c r="N15" s="23">
        <f t="shared" si="3"/>
        <v>0</v>
      </c>
      <c r="O15" s="40"/>
    </row>
    <row r="16" spans="1:15" x14ac:dyDescent="0.2">
      <c r="A16" s="108" t="s">
        <v>38</v>
      </c>
      <c r="B16" s="132">
        <v>1341.8300000000002</v>
      </c>
      <c r="C16" s="134">
        <v>1.5316937134465128E-3</v>
      </c>
      <c r="D16" s="138">
        <v>3586.4690000000001</v>
      </c>
      <c r="E16" s="136">
        <v>3.5374049946298039E-3</v>
      </c>
      <c r="F16" s="138">
        <v>8840.3889999999992</v>
      </c>
      <c r="G16" s="135">
        <v>6.1331951854443926E-3</v>
      </c>
      <c r="H16" s="138">
        <v>13768.687999999998</v>
      </c>
      <c r="I16" s="141">
        <v>4.1331107543071816E-3</v>
      </c>
      <c r="J16" s="25"/>
      <c r="K16" s="26" t="str">
        <f t="shared" si="0"/>
        <v>Hnědé uhlí</v>
      </c>
      <c r="L16" s="23">
        <f t="shared" si="1"/>
        <v>1341.8300000000002</v>
      </c>
      <c r="M16" s="23">
        <f t="shared" si="2"/>
        <v>3586.4690000000001</v>
      </c>
      <c r="N16" s="23">
        <f t="shared" si="3"/>
        <v>8840.3889999999992</v>
      </c>
      <c r="O16" s="40"/>
    </row>
    <row r="17" spans="1:18" x14ac:dyDescent="0.2">
      <c r="A17" s="108" t="s">
        <v>63</v>
      </c>
      <c r="B17" s="132">
        <v>0</v>
      </c>
      <c r="C17" s="134">
        <v>0</v>
      </c>
      <c r="D17" s="138">
        <v>0</v>
      </c>
      <c r="E17" s="136">
        <v>0</v>
      </c>
      <c r="F17" s="138">
        <v>0</v>
      </c>
      <c r="G17" s="135">
        <v>0</v>
      </c>
      <c r="H17" s="138">
        <v>0</v>
      </c>
      <c r="I17" s="141">
        <v>0</v>
      </c>
      <c r="J17" s="25"/>
      <c r="K17" s="26" t="str">
        <f t="shared" si="0"/>
        <v>Jaderné palivo</v>
      </c>
      <c r="L17" s="23">
        <f t="shared" si="1"/>
        <v>0</v>
      </c>
      <c r="M17" s="23">
        <f t="shared" si="2"/>
        <v>0</v>
      </c>
      <c r="N17" s="23">
        <f t="shared" si="3"/>
        <v>0</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1"/>
        <v>0</v>
      </c>
      <c r="M18" s="23">
        <f t="shared" si="2"/>
        <v>0</v>
      </c>
      <c r="N18" s="23">
        <f t="shared" si="3"/>
        <v>0</v>
      </c>
      <c r="O18" s="40"/>
    </row>
    <row r="19" spans="1:18" x14ac:dyDescent="0.2">
      <c r="A19" s="108" t="s">
        <v>36</v>
      </c>
      <c r="B19" s="132">
        <v>51596.55</v>
      </c>
      <c r="C19" s="134">
        <v>0.79710747432771534</v>
      </c>
      <c r="D19" s="138">
        <v>36558.31</v>
      </c>
      <c r="E19" s="136">
        <v>0.68464258647153742</v>
      </c>
      <c r="F19" s="138">
        <v>24838.83</v>
      </c>
      <c r="G19" s="135">
        <v>0.57499477179202052</v>
      </c>
      <c r="H19" s="138">
        <v>112993.69</v>
      </c>
      <c r="I19" s="141">
        <v>0.70040706398606212</v>
      </c>
      <c r="J19" s="25"/>
      <c r="K19" s="26" t="str">
        <f t="shared" si="0"/>
        <v>Odpadní teplo</v>
      </c>
      <c r="L19" s="23">
        <f t="shared" si="1"/>
        <v>51596.55</v>
      </c>
      <c r="M19" s="23">
        <f t="shared" si="2"/>
        <v>36558.31</v>
      </c>
      <c r="N19" s="23">
        <f t="shared" si="3"/>
        <v>24838.83</v>
      </c>
      <c r="O19" s="40"/>
    </row>
    <row r="20" spans="1:18" x14ac:dyDescent="0.2">
      <c r="A20" s="108" t="s">
        <v>35</v>
      </c>
      <c r="B20" s="132">
        <v>0</v>
      </c>
      <c r="C20" s="134">
        <v>0</v>
      </c>
      <c r="D20" s="138">
        <v>0</v>
      </c>
      <c r="E20" s="136">
        <v>0</v>
      </c>
      <c r="F20" s="138">
        <v>0</v>
      </c>
      <c r="G20" s="135">
        <v>0</v>
      </c>
      <c r="H20" s="138">
        <v>0</v>
      </c>
      <c r="I20" s="141">
        <v>0</v>
      </c>
      <c r="J20" s="25"/>
      <c r="K20" s="26" t="str">
        <f t="shared" si="0"/>
        <v>Ostatní kapalná paliva</v>
      </c>
      <c r="L20" s="23">
        <f t="shared" si="1"/>
        <v>0</v>
      </c>
      <c r="M20" s="23">
        <f t="shared" si="2"/>
        <v>0</v>
      </c>
      <c r="N20" s="23">
        <f t="shared" si="3"/>
        <v>0</v>
      </c>
      <c r="O20" s="40"/>
    </row>
    <row r="21" spans="1:18" x14ac:dyDescent="0.2">
      <c r="A21" s="108" t="s">
        <v>34</v>
      </c>
      <c r="B21" s="132">
        <v>861</v>
      </c>
      <c r="C21" s="134">
        <v>4.4988390722261028E-3</v>
      </c>
      <c r="D21" s="138">
        <v>0</v>
      </c>
      <c r="E21" s="136">
        <v>0</v>
      </c>
      <c r="F21" s="138">
        <v>2391</v>
      </c>
      <c r="G21" s="135">
        <v>1.2235136605351372E-2</v>
      </c>
      <c r="H21" s="138">
        <v>3252</v>
      </c>
      <c r="I21" s="141">
        <v>5.5377929729609893E-3</v>
      </c>
      <c r="J21" s="25"/>
      <c r="K21" s="26" t="str">
        <f t="shared" si="0"/>
        <v>Ostatní pevná paliva</v>
      </c>
      <c r="L21" s="23">
        <f t="shared" si="1"/>
        <v>861</v>
      </c>
      <c r="M21" s="23">
        <f t="shared" si="2"/>
        <v>0</v>
      </c>
      <c r="N21" s="23">
        <f t="shared" si="3"/>
        <v>2391</v>
      </c>
      <c r="O21" s="40"/>
    </row>
    <row r="22" spans="1:18" x14ac:dyDescent="0.2">
      <c r="A22" s="108" t="s">
        <v>33</v>
      </c>
      <c r="B22" s="132">
        <v>135677.79799999998</v>
      </c>
      <c r="C22" s="134">
        <v>0.63352274155924748</v>
      </c>
      <c r="D22" s="138">
        <v>201528.41200000001</v>
      </c>
      <c r="E22" s="136">
        <v>0.72748501596658655</v>
      </c>
      <c r="F22" s="138">
        <v>209298.98299999998</v>
      </c>
      <c r="G22" s="135">
        <v>0.69563706906889711</v>
      </c>
      <c r="H22" s="138">
        <v>546505.19299999997</v>
      </c>
      <c r="I22" s="141">
        <v>0.68998077603045571</v>
      </c>
      <c r="J22" s="25"/>
      <c r="K22" s="26" t="str">
        <f t="shared" si="0"/>
        <v>Ostatní plyny</v>
      </c>
      <c r="L22" s="23">
        <f t="shared" si="1"/>
        <v>135677.79799999998</v>
      </c>
      <c r="M22" s="23">
        <f t="shared" si="2"/>
        <v>201528.41200000001</v>
      </c>
      <c r="N22" s="23">
        <f t="shared" si="3"/>
        <v>209298.98299999998</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1"/>
        <v>0</v>
      </c>
      <c r="M23" s="23">
        <f t="shared" si="2"/>
        <v>0</v>
      </c>
      <c r="N23" s="23">
        <f t="shared" si="3"/>
        <v>0</v>
      </c>
      <c r="O23" s="40"/>
    </row>
    <row r="24" spans="1:18" x14ac:dyDescent="0.2">
      <c r="A24" s="108" t="s">
        <v>32</v>
      </c>
      <c r="B24" s="132">
        <v>102.65600000000001</v>
      </c>
      <c r="C24" s="134">
        <v>5.1425899484849324E-3</v>
      </c>
      <c r="D24" s="138">
        <v>257.911</v>
      </c>
      <c r="E24" s="136">
        <v>3.6640435563602192E-2</v>
      </c>
      <c r="F24" s="138">
        <v>97.42</v>
      </c>
      <c r="G24" s="135">
        <v>2.7696964165950938E-2</v>
      </c>
      <c r="H24" s="138">
        <v>457.98700000000002</v>
      </c>
      <c r="I24" s="141">
        <v>1.5006987130422386E-2</v>
      </c>
      <c r="J24" s="25"/>
      <c r="K24" s="26" t="str">
        <f t="shared" si="0"/>
        <v>Topné oleje</v>
      </c>
      <c r="L24" s="23">
        <f t="shared" si="1"/>
        <v>102.65600000000001</v>
      </c>
      <c r="M24" s="23">
        <f t="shared" si="2"/>
        <v>257.911</v>
      </c>
      <c r="N24" s="23">
        <f t="shared" si="3"/>
        <v>97.42</v>
      </c>
      <c r="O24" s="40"/>
    </row>
    <row r="25" spans="1:18" x14ac:dyDescent="0.2">
      <c r="A25" s="108" t="s">
        <v>31</v>
      </c>
      <c r="B25" s="132">
        <v>39062.982999999993</v>
      </c>
      <c r="C25" s="133">
        <v>4.8127895827192242E-2</v>
      </c>
      <c r="D25" s="137">
        <v>51726.805</v>
      </c>
      <c r="E25" s="135">
        <v>6.1102521159995676E-2</v>
      </c>
      <c r="F25" s="137">
        <v>68386.240999999995</v>
      </c>
      <c r="G25" s="135">
        <v>6.3645475481056077E-2</v>
      </c>
      <c r="H25" s="137">
        <v>159176.02899999998</v>
      </c>
      <c r="I25" s="141">
        <v>5.8248752636534736E-2</v>
      </c>
      <c r="J25" s="25"/>
      <c r="K25" s="26" t="str">
        <f t="shared" si="0"/>
        <v>Zemní plyn</v>
      </c>
      <c r="L25" s="23">
        <f t="shared" si="1"/>
        <v>39062.982999999993</v>
      </c>
      <c r="M25" s="23">
        <f t="shared" si="2"/>
        <v>51726.805</v>
      </c>
      <c r="N25" s="23">
        <f t="shared" si="3"/>
        <v>68386.240999999995</v>
      </c>
      <c r="O25" s="24"/>
    </row>
    <row r="26" spans="1:18" ht="13.5" customHeight="1" x14ac:dyDescent="0.2">
      <c r="A26" s="110" t="s">
        <v>169</v>
      </c>
      <c r="B26" s="129">
        <v>453080.22</v>
      </c>
      <c r="C26" s="131">
        <v>0.19555818830312199</v>
      </c>
      <c r="D26" s="129">
        <v>526149.31200000003</v>
      </c>
      <c r="E26" s="131">
        <v>0.21055987651035085</v>
      </c>
      <c r="F26" s="129">
        <v>650155.86400000018</v>
      </c>
      <c r="G26" s="131">
        <v>0.19270678231219995</v>
      </c>
      <c r="H26" s="129">
        <v>1629385.3960000002</v>
      </c>
      <c r="I26" s="140">
        <v>0.198960882494154</v>
      </c>
      <c r="J26" s="7"/>
      <c r="K26" s="26"/>
      <c r="L26" s="26" t="str">
        <f>+L9</f>
        <v>Červenec</v>
      </c>
      <c r="M26" s="26" t="str">
        <f>+M9</f>
        <v>Srpen</v>
      </c>
      <c r="N26" s="26" t="str">
        <f>+N9</f>
        <v>Září</v>
      </c>
      <c r="O26" s="22"/>
      <c r="P26" s="34"/>
      <c r="Q26" s="34"/>
      <c r="R26" s="34"/>
    </row>
    <row r="27" spans="1:18" ht="12.75" customHeight="1" x14ac:dyDescent="0.2">
      <c r="A27" s="108" t="s">
        <v>26</v>
      </c>
      <c r="B27" s="132">
        <v>252373.42599999998</v>
      </c>
      <c r="C27" s="135">
        <v>0.25173012714278531</v>
      </c>
      <c r="D27" s="137">
        <v>313765.81099999999</v>
      </c>
      <c r="E27" s="135">
        <v>0.27538269430777457</v>
      </c>
      <c r="F27" s="137">
        <v>316699.364</v>
      </c>
      <c r="G27" s="135">
        <v>0.24627804710647203</v>
      </c>
      <c r="H27" s="137">
        <v>882838.60100000002</v>
      </c>
      <c r="I27" s="141">
        <v>0.25754661781310018</v>
      </c>
      <c r="J27" s="25"/>
      <c r="K27" s="26" t="str">
        <f>+A27</f>
        <v>Průmysl</v>
      </c>
      <c r="L27" s="23">
        <f t="shared" ref="L27:L34" si="4">+B27</f>
        <v>252373.42599999998</v>
      </c>
      <c r="M27" s="23">
        <f t="shared" ref="M27:M34" si="5">+D27</f>
        <v>313765.81099999999</v>
      </c>
      <c r="N27" s="23">
        <f t="shared" ref="N27:N34" si="6">+F27</f>
        <v>316699.364</v>
      </c>
      <c r="O27" s="22"/>
      <c r="P27" s="40"/>
      <c r="Q27" s="40"/>
      <c r="R27" s="40"/>
    </row>
    <row r="28" spans="1:18" ht="12.75" customHeight="1" x14ac:dyDescent="0.2">
      <c r="A28" s="108" t="s">
        <v>0</v>
      </c>
      <c r="B28" s="132">
        <v>28890.917999999998</v>
      </c>
      <c r="C28" s="136">
        <v>0.38465919239953561</v>
      </c>
      <c r="D28" s="138">
        <v>30672.204000000002</v>
      </c>
      <c r="E28" s="136">
        <v>0.42067501927052386</v>
      </c>
      <c r="F28" s="138">
        <v>31735.300999999999</v>
      </c>
      <c r="G28" s="135">
        <v>0.27012966577646302</v>
      </c>
      <c r="H28" s="138">
        <v>91298.42300000001</v>
      </c>
      <c r="I28" s="141">
        <v>0.34387167048036854</v>
      </c>
      <c r="J28" s="25"/>
      <c r="K28" s="26" t="str">
        <f t="shared" ref="K28:K34" si="7">+A28</f>
        <v>Energetika</v>
      </c>
      <c r="L28" s="23">
        <f t="shared" si="4"/>
        <v>28890.917999999998</v>
      </c>
      <c r="M28" s="23">
        <f t="shared" si="5"/>
        <v>30672.204000000002</v>
      </c>
      <c r="N28" s="23">
        <f t="shared" si="6"/>
        <v>31735.300999999999</v>
      </c>
      <c r="O28" s="22"/>
    </row>
    <row r="29" spans="1:18" ht="12.75" customHeight="1" x14ac:dyDescent="0.2">
      <c r="A29" s="108" t="s">
        <v>1</v>
      </c>
      <c r="B29" s="132">
        <v>354.14000000000004</v>
      </c>
      <c r="C29" s="136">
        <v>6.5455515977400555E-2</v>
      </c>
      <c r="D29" s="138">
        <v>417.86299999999994</v>
      </c>
      <c r="E29" s="136">
        <v>7.0828631064232095E-2</v>
      </c>
      <c r="F29" s="138">
        <v>942.46999999999991</v>
      </c>
      <c r="G29" s="135">
        <v>7.5987009959896143E-2</v>
      </c>
      <c r="H29" s="138">
        <v>1714.473</v>
      </c>
      <c r="I29" s="141">
        <v>7.2300769866673109E-2</v>
      </c>
      <c r="J29" s="25"/>
      <c r="K29" s="26" t="str">
        <f t="shared" si="7"/>
        <v>Doprava</v>
      </c>
      <c r="L29" s="23">
        <f t="shared" si="4"/>
        <v>354.14000000000004</v>
      </c>
      <c r="M29" s="23">
        <f t="shared" si="5"/>
        <v>417.86299999999994</v>
      </c>
      <c r="N29" s="23">
        <f t="shared" si="6"/>
        <v>942.46999999999991</v>
      </c>
      <c r="O29" s="22"/>
    </row>
    <row r="30" spans="1:18" ht="12.75" customHeight="1" x14ac:dyDescent="0.2">
      <c r="A30" s="108" t="s">
        <v>2</v>
      </c>
      <c r="B30" s="132">
        <v>2575.2649999999999</v>
      </c>
      <c r="C30" s="136">
        <v>0.67422197554200558</v>
      </c>
      <c r="D30" s="138">
        <v>3011.6689999999999</v>
      </c>
      <c r="E30" s="136">
        <v>0.67990789080093239</v>
      </c>
      <c r="F30" s="138">
        <v>2550.2139999999999</v>
      </c>
      <c r="G30" s="135">
        <v>0.24925885921154597</v>
      </c>
      <c r="H30" s="138">
        <v>8137.1479999999992</v>
      </c>
      <c r="I30" s="141">
        <v>0.44031418933068367</v>
      </c>
      <c r="J30" s="25"/>
      <c r="K30" s="26" t="str">
        <f t="shared" si="7"/>
        <v>Stavebnictví</v>
      </c>
      <c r="L30" s="23">
        <f t="shared" si="4"/>
        <v>2575.2649999999999</v>
      </c>
      <c r="M30" s="23">
        <f t="shared" si="5"/>
        <v>3011.6689999999999</v>
      </c>
      <c r="N30" s="23">
        <f t="shared" si="6"/>
        <v>2550.2139999999999</v>
      </c>
    </row>
    <row r="31" spans="1:18" x14ac:dyDescent="0.2">
      <c r="A31" s="108" t="s">
        <v>6</v>
      </c>
      <c r="B31" s="132">
        <v>0</v>
      </c>
      <c r="C31" s="136">
        <v>0</v>
      </c>
      <c r="D31" s="138">
        <v>0</v>
      </c>
      <c r="E31" s="136">
        <v>0</v>
      </c>
      <c r="F31" s="138">
        <v>0</v>
      </c>
      <c r="G31" s="135">
        <v>0</v>
      </c>
      <c r="H31" s="138">
        <v>0</v>
      </c>
      <c r="I31" s="141">
        <v>0</v>
      </c>
      <c r="J31" s="25"/>
      <c r="K31" s="26" t="str">
        <f t="shared" si="7"/>
        <v>Zemědělství a lesnictví</v>
      </c>
      <c r="L31" s="23">
        <f t="shared" si="4"/>
        <v>0</v>
      </c>
      <c r="M31" s="23">
        <f t="shared" si="5"/>
        <v>0</v>
      </c>
      <c r="N31" s="23">
        <f t="shared" si="6"/>
        <v>0</v>
      </c>
    </row>
    <row r="32" spans="1:18" x14ac:dyDescent="0.2">
      <c r="A32" s="108" t="s">
        <v>25</v>
      </c>
      <c r="B32" s="132">
        <v>116057.78600000001</v>
      </c>
      <c r="C32" s="136">
        <v>0.1412285091994003</v>
      </c>
      <c r="D32" s="138">
        <v>125311.02100000001</v>
      </c>
      <c r="E32" s="136">
        <v>0.14756697039099523</v>
      </c>
      <c r="F32" s="138">
        <v>209676.7160000001</v>
      </c>
      <c r="G32" s="135">
        <v>0.15835872309978216</v>
      </c>
      <c r="H32" s="138">
        <v>451045.52300000016</v>
      </c>
      <c r="I32" s="141">
        <v>0.15059873087158107</v>
      </c>
      <c r="J32" s="25"/>
      <c r="K32" s="26" t="str">
        <f t="shared" si="7"/>
        <v>Domácnosti</v>
      </c>
      <c r="L32" s="23">
        <f t="shared" si="4"/>
        <v>116057.78600000001</v>
      </c>
      <c r="M32" s="23">
        <f t="shared" si="5"/>
        <v>125311.02100000001</v>
      </c>
      <c r="N32" s="23">
        <f t="shared" si="6"/>
        <v>209676.7160000001</v>
      </c>
    </row>
    <row r="33" spans="1:14" x14ac:dyDescent="0.2">
      <c r="A33" s="108" t="s">
        <v>5</v>
      </c>
      <c r="B33" s="132">
        <v>51747.030999999981</v>
      </c>
      <c r="C33" s="136">
        <v>0.14184729429593704</v>
      </c>
      <c r="D33" s="138">
        <v>51563.464000000007</v>
      </c>
      <c r="E33" s="136">
        <v>0.13556121655915193</v>
      </c>
      <c r="F33" s="138">
        <v>86424.69</v>
      </c>
      <c r="G33" s="135">
        <v>0.15705053669253677</v>
      </c>
      <c r="H33" s="138">
        <v>189735.185</v>
      </c>
      <c r="I33" s="141">
        <v>0.14645971565321836</v>
      </c>
      <c r="J33" s="25"/>
      <c r="K33" s="26" t="str">
        <f t="shared" si="7"/>
        <v>Obchod, služby, školství, zdravotnictví</v>
      </c>
      <c r="L33" s="23">
        <f t="shared" si="4"/>
        <v>51747.030999999981</v>
      </c>
      <c r="M33" s="23">
        <f t="shared" si="5"/>
        <v>51563.464000000007</v>
      </c>
      <c r="N33" s="23">
        <f t="shared" si="6"/>
        <v>86424.69</v>
      </c>
    </row>
    <row r="34" spans="1:14" x14ac:dyDescent="0.2">
      <c r="A34" s="108" t="s">
        <v>3</v>
      </c>
      <c r="B34" s="132">
        <v>1081.654</v>
      </c>
      <c r="C34" s="135">
        <v>3.7820487806788358E-2</v>
      </c>
      <c r="D34" s="137">
        <v>1407.28</v>
      </c>
      <c r="E34" s="135">
        <v>4.3395441017948851E-2</v>
      </c>
      <c r="F34" s="137">
        <v>2127.1089999999999</v>
      </c>
      <c r="G34" s="135">
        <v>4.1331366861633072E-2</v>
      </c>
      <c r="H34" s="137">
        <v>4616.0429999999997</v>
      </c>
      <c r="I34" s="141">
        <v>4.1033805816256659E-2</v>
      </c>
      <c r="J34" s="25"/>
      <c r="K34" s="26" t="str">
        <f t="shared" si="7"/>
        <v>Ostatní</v>
      </c>
      <c r="L34" s="23">
        <f t="shared" si="4"/>
        <v>1081.654</v>
      </c>
      <c r="M34" s="23">
        <f t="shared" si="5"/>
        <v>1407.28</v>
      </c>
      <c r="N34" s="23">
        <f t="shared" si="6"/>
        <v>2127.1089999999999</v>
      </c>
    </row>
    <row r="35" spans="1:14" ht="18" customHeight="1" x14ac:dyDescent="0.2">
      <c r="A35" s="45" t="s">
        <v>158</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155</v>
      </c>
      <c r="M39" s="32">
        <v>0.15724007109651944</v>
      </c>
    </row>
    <row r="40" spans="1:14" x14ac:dyDescent="0.2">
      <c r="B40" s="34"/>
      <c r="C40" s="34"/>
      <c r="D40" s="34"/>
      <c r="L40" s="28" t="s">
        <v>50</v>
      </c>
      <c r="M40" s="32">
        <v>0.22425653724408248</v>
      </c>
    </row>
    <row r="41" spans="1:14" x14ac:dyDescent="0.2">
      <c r="B41" s="22"/>
      <c r="C41" s="22"/>
      <c r="D41" s="22"/>
      <c r="L41" s="28" t="s">
        <v>111</v>
      </c>
      <c r="M41" s="32">
        <v>0.17658451111125392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{65664D97-74BB-4C58-87E7-3F9B23FB45AC}</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{E0A0C485-B927-4D45-B4BD-59259CB131FE}</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65664D97-74BB-4C58-87E7-3F9B23FB45AC}">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E0A0C485-B927-4D45-B4BD-59259CB131FE}">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41"/>
  <sheetViews>
    <sheetView showGridLines="0" zoomScaleNormal="100" zoomScaleSheetLayoutView="100" workbookViewId="0">
      <selection activeCell="O31" sqref="O31"/>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131</v>
      </c>
      <c r="I1" s="105" t="str">
        <f>'3'!N1</f>
        <v>III.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43" t="s">
        <v>14</v>
      </c>
      <c r="C5" s="344"/>
      <c r="D5" s="343" t="s">
        <v>15</v>
      </c>
      <c r="E5" s="344"/>
      <c r="F5" s="343" t="s">
        <v>16</v>
      </c>
      <c r="G5" s="344"/>
      <c r="H5" s="343" t="s">
        <v>7</v>
      </c>
      <c r="I5" s="345"/>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1293.6369999999997</v>
      </c>
      <c r="C7" s="130">
        <v>3.2917671942070778E-2</v>
      </c>
      <c r="D7" s="129">
        <v>1293.6369999999997</v>
      </c>
      <c r="E7" s="130">
        <v>3.3343445401059955E-2</v>
      </c>
      <c r="F7" s="129">
        <v>1293.8739999999998</v>
      </c>
      <c r="G7" s="130">
        <v>3.3341845385375102E-2</v>
      </c>
      <c r="H7" s="129">
        <v>1293.8739999999998</v>
      </c>
      <c r="I7" s="139">
        <v>3.3341845385375102E-2</v>
      </c>
      <c r="J7" s="30"/>
      <c r="O7" s="13"/>
    </row>
    <row r="8" spans="1:15" x14ac:dyDescent="0.2">
      <c r="A8" s="109" t="s">
        <v>167</v>
      </c>
      <c r="B8" s="129">
        <v>291122.56400000001</v>
      </c>
      <c r="C8" s="130">
        <v>3.8994000775053057E-2</v>
      </c>
      <c r="D8" s="129">
        <v>298663.30100000004</v>
      </c>
      <c r="E8" s="130">
        <v>3.8099304723081144E-2</v>
      </c>
      <c r="F8" s="129">
        <v>381648.96800000017</v>
      </c>
      <c r="G8" s="130">
        <v>4.2995956058465644E-2</v>
      </c>
      <c r="H8" s="129">
        <v>971434.8330000001</v>
      </c>
      <c r="I8" s="139">
        <v>4.0172983678748136E-2</v>
      </c>
      <c r="J8" s="30"/>
      <c r="O8" s="13"/>
    </row>
    <row r="9" spans="1:15" x14ac:dyDescent="0.2">
      <c r="A9" s="109" t="s">
        <v>168</v>
      </c>
      <c r="B9" s="129">
        <v>100566.948</v>
      </c>
      <c r="C9" s="131">
        <v>3.6615672457163032E-2</v>
      </c>
      <c r="D9" s="129">
        <v>106331.174</v>
      </c>
      <c r="E9" s="131">
        <v>3.5327975512871805E-2</v>
      </c>
      <c r="F9" s="129">
        <v>134423.28599999996</v>
      </c>
      <c r="G9" s="131">
        <v>3.4590491044399561E-2</v>
      </c>
      <c r="H9" s="129">
        <v>341321.40799999994</v>
      </c>
      <c r="I9" s="140">
        <v>3.5397538939372433E-2</v>
      </c>
      <c r="J9" s="25"/>
      <c r="K9" s="26"/>
      <c r="L9" s="26" t="str">
        <f>+B5</f>
        <v>Červenec</v>
      </c>
      <c r="M9" s="26" t="str">
        <f>+D5</f>
        <v>Srpen</v>
      </c>
      <c r="N9" s="26" t="str">
        <f>+F5</f>
        <v>Září</v>
      </c>
      <c r="O9" s="27"/>
    </row>
    <row r="10" spans="1:15" x14ac:dyDescent="0.2">
      <c r="A10" s="108" t="s">
        <v>41</v>
      </c>
      <c r="B10" s="132">
        <v>7646.018</v>
      </c>
      <c r="C10" s="133">
        <v>2.383987025703414E-2</v>
      </c>
      <c r="D10" s="137">
        <v>8217.9040000000005</v>
      </c>
      <c r="E10" s="135">
        <v>2.3861794634076495E-2</v>
      </c>
      <c r="F10" s="137">
        <v>13137.585000000001</v>
      </c>
      <c r="G10" s="135">
        <v>2.9191602790872042E-2</v>
      </c>
      <c r="H10" s="137">
        <v>29001.507000000001</v>
      </c>
      <c r="I10" s="141">
        <v>2.6006434748048372E-2</v>
      </c>
      <c r="J10" s="25"/>
      <c r="K10" s="26" t="str">
        <f>+A10</f>
        <v>Biomasa</v>
      </c>
      <c r="L10" s="23">
        <f>+B10</f>
        <v>7646.018</v>
      </c>
      <c r="M10" s="23">
        <f>+D10</f>
        <v>8217.9040000000005</v>
      </c>
      <c r="N10" s="23">
        <f>+F10</f>
        <v>13137.585000000001</v>
      </c>
      <c r="O10" s="40"/>
    </row>
    <row r="11" spans="1:15" x14ac:dyDescent="0.2">
      <c r="A11" s="108" t="s">
        <v>40</v>
      </c>
      <c r="B11" s="132">
        <v>2171.357</v>
      </c>
      <c r="C11" s="134">
        <v>7.6217992126863171E-2</v>
      </c>
      <c r="D11" s="138">
        <v>2396.63</v>
      </c>
      <c r="E11" s="136">
        <v>8.1613659543240277E-2</v>
      </c>
      <c r="F11" s="138">
        <v>2118.1239999999998</v>
      </c>
      <c r="G11" s="135">
        <v>5.7955945607671241E-2</v>
      </c>
      <c r="H11" s="138">
        <v>6686.1109999999999</v>
      </c>
      <c r="I11" s="141">
        <v>7.0826350876073835E-2</v>
      </c>
      <c r="J11" s="25"/>
      <c r="K11" s="26" t="str">
        <f t="shared" ref="K11:L25" si="0">+A11</f>
        <v>Bioplyn</v>
      </c>
      <c r="L11" s="23">
        <f t="shared" si="0"/>
        <v>2171.357</v>
      </c>
      <c r="M11" s="23">
        <f t="shared" ref="M11:M25" si="1">+D11</f>
        <v>2396.63</v>
      </c>
      <c r="N11" s="23">
        <f t="shared" ref="N11:N25" si="2">+F11</f>
        <v>2118.1239999999998</v>
      </c>
      <c r="O11" s="40"/>
    </row>
    <row r="12" spans="1:15" x14ac:dyDescent="0.2">
      <c r="A12" s="108" t="s">
        <v>39</v>
      </c>
      <c r="B12" s="132">
        <v>0</v>
      </c>
      <c r="C12" s="134">
        <v>0</v>
      </c>
      <c r="D12" s="138">
        <v>0</v>
      </c>
      <c r="E12" s="136">
        <v>0</v>
      </c>
      <c r="F12" s="138">
        <v>0</v>
      </c>
      <c r="G12" s="135">
        <v>0</v>
      </c>
      <c r="H12" s="138">
        <v>0</v>
      </c>
      <c r="I12" s="141">
        <v>0</v>
      </c>
      <c r="J12" s="25"/>
      <c r="K12" s="26" t="str">
        <f t="shared" si="0"/>
        <v>Černé uhlí</v>
      </c>
      <c r="L12" s="23">
        <f t="shared" si="0"/>
        <v>0</v>
      </c>
      <c r="M12" s="23">
        <f t="shared" si="1"/>
        <v>0</v>
      </c>
      <c r="N12" s="23">
        <f t="shared" si="2"/>
        <v>0</v>
      </c>
      <c r="O12" s="40"/>
    </row>
    <row r="13" spans="1:15" x14ac:dyDescent="0.2">
      <c r="A13" s="108" t="s">
        <v>51</v>
      </c>
      <c r="B13" s="132">
        <v>218.21</v>
      </c>
      <c r="C13" s="134">
        <v>5.633394845189426E-2</v>
      </c>
      <c r="D13" s="138">
        <v>255.172</v>
      </c>
      <c r="E13" s="136">
        <v>7.2905452509114191E-2</v>
      </c>
      <c r="F13" s="138">
        <v>119.37</v>
      </c>
      <c r="G13" s="135">
        <v>3.415032436657256E-2</v>
      </c>
      <c r="H13" s="138">
        <v>592.75199999999995</v>
      </c>
      <c r="I13" s="141">
        <v>5.4536140295093113E-2</v>
      </c>
      <c r="J13" s="25"/>
      <c r="K13" s="26" t="str">
        <f t="shared" si="0"/>
        <v>Elektrická energie</v>
      </c>
      <c r="L13" s="23">
        <f t="shared" si="0"/>
        <v>218.21</v>
      </c>
      <c r="M13" s="23">
        <f t="shared" si="1"/>
        <v>255.172</v>
      </c>
      <c r="N13" s="23">
        <f t="shared" si="2"/>
        <v>119.37</v>
      </c>
      <c r="O13" s="40"/>
    </row>
    <row r="14" spans="1:15" x14ac:dyDescent="0.2">
      <c r="A14" s="108" t="s">
        <v>52</v>
      </c>
      <c r="B14" s="132">
        <v>0</v>
      </c>
      <c r="C14" s="134">
        <v>0</v>
      </c>
      <c r="D14" s="138">
        <v>0</v>
      </c>
      <c r="E14" s="136">
        <v>0</v>
      </c>
      <c r="F14" s="138">
        <v>0</v>
      </c>
      <c r="G14" s="135">
        <v>0</v>
      </c>
      <c r="H14" s="138">
        <v>0</v>
      </c>
      <c r="I14" s="141">
        <v>0</v>
      </c>
      <c r="J14" s="25"/>
      <c r="K14" s="26" t="str">
        <f t="shared" si="0"/>
        <v>Energie prostředí (tepelné čerpadlo)</v>
      </c>
      <c r="L14" s="23">
        <f t="shared" si="0"/>
        <v>0</v>
      </c>
      <c r="M14" s="23">
        <f t="shared" si="1"/>
        <v>0</v>
      </c>
      <c r="N14" s="23">
        <f t="shared" si="2"/>
        <v>0</v>
      </c>
      <c r="O14" s="40"/>
    </row>
    <row r="15" spans="1:15" x14ac:dyDescent="0.2">
      <c r="A15" s="108" t="s">
        <v>53</v>
      </c>
      <c r="B15" s="132">
        <v>0</v>
      </c>
      <c r="C15" s="134">
        <v>0</v>
      </c>
      <c r="D15" s="138">
        <v>0</v>
      </c>
      <c r="E15" s="136">
        <v>0</v>
      </c>
      <c r="F15" s="138">
        <v>0</v>
      </c>
      <c r="G15" s="135">
        <v>0</v>
      </c>
      <c r="H15" s="138">
        <v>0</v>
      </c>
      <c r="I15" s="141">
        <v>0</v>
      </c>
      <c r="J15" s="25"/>
      <c r="K15" s="26" t="str">
        <f t="shared" si="0"/>
        <v>Energie Slunce (solární kolektor)</v>
      </c>
      <c r="L15" s="23">
        <f t="shared" si="0"/>
        <v>0</v>
      </c>
      <c r="M15" s="23">
        <f t="shared" si="1"/>
        <v>0</v>
      </c>
      <c r="N15" s="23">
        <f t="shared" si="2"/>
        <v>0</v>
      </c>
      <c r="O15" s="40"/>
    </row>
    <row r="16" spans="1:15" x14ac:dyDescent="0.2">
      <c r="A16" s="108" t="s">
        <v>38</v>
      </c>
      <c r="B16" s="132">
        <v>40972.978000000003</v>
      </c>
      <c r="C16" s="134">
        <v>4.677049464073859E-2</v>
      </c>
      <c r="D16" s="138">
        <v>57481.083000000006</v>
      </c>
      <c r="E16" s="136">
        <v>5.6694724003171458E-2</v>
      </c>
      <c r="F16" s="138">
        <v>67829.364999999991</v>
      </c>
      <c r="G16" s="135">
        <v>4.7057967115445985E-2</v>
      </c>
      <c r="H16" s="138">
        <v>166283.42600000001</v>
      </c>
      <c r="I16" s="141">
        <v>4.9915272701628689E-2</v>
      </c>
      <c r="J16" s="25"/>
      <c r="K16" s="26" t="str">
        <f t="shared" si="0"/>
        <v>Hnědé uhlí</v>
      </c>
      <c r="L16" s="23">
        <f t="shared" si="0"/>
        <v>40972.978000000003</v>
      </c>
      <c r="M16" s="23">
        <f t="shared" si="1"/>
        <v>57481.083000000006</v>
      </c>
      <c r="N16" s="23">
        <f t="shared" si="2"/>
        <v>67829.364999999991</v>
      </c>
      <c r="O16" s="40"/>
    </row>
    <row r="17" spans="1:18" x14ac:dyDescent="0.2">
      <c r="A17" s="108" t="s">
        <v>63</v>
      </c>
      <c r="B17" s="132">
        <v>0</v>
      </c>
      <c r="C17" s="134">
        <v>0</v>
      </c>
      <c r="D17" s="138">
        <v>0</v>
      </c>
      <c r="E17" s="136">
        <v>0</v>
      </c>
      <c r="F17" s="138">
        <v>0</v>
      </c>
      <c r="G17" s="135">
        <v>0</v>
      </c>
      <c r="H17" s="138">
        <v>0</v>
      </c>
      <c r="I17" s="141">
        <v>0</v>
      </c>
      <c r="J17" s="25"/>
      <c r="K17" s="26" t="str">
        <f t="shared" si="0"/>
        <v>Jaderné palivo</v>
      </c>
      <c r="L17" s="23">
        <f t="shared" si="0"/>
        <v>0</v>
      </c>
      <c r="M17" s="23">
        <f t="shared" si="1"/>
        <v>0</v>
      </c>
      <c r="N17" s="23">
        <f t="shared" si="2"/>
        <v>0</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0</v>
      </c>
      <c r="C19" s="134">
        <v>0</v>
      </c>
      <c r="D19" s="138">
        <v>0</v>
      </c>
      <c r="E19" s="136">
        <v>0</v>
      </c>
      <c r="F19" s="138">
        <v>0</v>
      </c>
      <c r="G19" s="135">
        <v>0</v>
      </c>
      <c r="H19" s="138">
        <v>0</v>
      </c>
      <c r="I19" s="141">
        <v>0</v>
      </c>
      <c r="J19" s="25"/>
      <c r="K19" s="26" t="str">
        <f t="shared" si="0"/>
        <v>Odpadní teplo</v>
      </c>
      <c r="L19" s="23">
        <f t="shared" si="0"/>
        <v>0</v>
      </c>
      <c r="M19" s="23">
        <f t="shared" si="1"/>
        <v>0</v>
      </c>
      <c r="N19" s="23">
        <f t="shared" si="2"/>
        <v>0</v>
      </c>
      <c r="O19" s="40"/>
    </row>
    <row r="20" spans="1:18" x14ac:dyDescent="0.2">
      <c r="A20" s="108" t="s">
        <v>35</v>
      </c>
      <c r="B20" s="132">
        <v>0</v>
      </c>
      <c r="C20" s="134">
        <v>0</v>
      </c>
      <c r="D20" s="138">
        <v>0</v>
      </c>
      <c r="E20" s="136">
        <v>0</v>
      </c>
      <c r="F20" s="138">
        <v>0</v>
      </c>
      <c r="G20" s="135">
        <v>0</v>
      </c>
      <c r="H20" s="138">
        <v>0</v>
      </c>
      <c r="I20" s="141">
        <v>0</v>
      </c>
      <c r="J20" s="25"/>
      <c r="K20" s="26" t="str">
        <f t="shared" si="0"/>
        <v>Ostatní kapalná paliva</v>
      </c>
      <c r="L20" s="23">
        <f t="shared" si="0"/>
        <v>0</v>
      </c>
      <c r="M20" s="23">
        <f t="shared" si="1"/>
        <v>0</v>
      </c>
      <c r="N20" s="23">
        <f t="shared" si="2"/>
        <v>0</v>
      </c>
      <c r="O20" s="40"/>
    </row>
    <row r="21" spans="1:18" x14ac:dyDescent="0.2">
      <c r="A21" s="108" t="s">
        <v>34</v>
      </c>
      <c r="B21" s="132">
        <v>0</v>
      </c>
      <c r="C21" s="134">
        <v>0</v>
      </c>
      <c r="D21" s="138">
        <v>0</v>
      </c>
      <c r="E21" s="136">
        <v>0</v>
      </c>
      <c r="F21" s="138">
        <v>0</v>
      </c>
      <c r="G21" s="135">
        <v>0</v>
      </c>
      <c r="H21" s="138">
        <v>0</v>
      </c>
      <c r="I21" s="141">
        <v>0</v>
      </c>
      <c r="J21" s="25"/>
      <c r="K21" s="26" t="str">
        <f t="shared" si="0"/>
        <v>Ostatní pevná paliva</v>
      </c>
      <c r="L21" s="23">
        <f t="shared" si="0"/>
        <v>0</v>
      </c>
      <c r="M21" s="23">
        <f t="shared" si="1"/>
        <v>0</v>
      </c>
      <c r="N21" s="23">
        <f t="shared" si="2"/>
        <v>0</v>
      </c>
      <c r="O21" s="40"/>
    </row>
    <row r="22" spans="1:18" x14ac:dyDescent="0.2">
      <c r="A22" s="108" t="s">
        <v>33</v>
      </c>
      <c r="B22" s="132">
        <v>0</v>
      </c>
      <c r="C22" s="134">
        <v>0</v>
      </c>
      <c r="D22" s="138">
        <v>0</v>
      </c>
      <c r="E22" s="136">
        <v>0</v>
      </c>
      <c r="F22" s="138">
        <v>0</v>
      </c>
      <c r="G22" s="135">
        <v>0</v>
      </c>
      <c r="H22" s="138">
        <v>0</v>
      </c>
      <c r="I22" s="141">
        <v>0</v>
      </c>
      <c r="J22" s="25"/>
      <c r="K22" s="26" t="str">
        <f t="shared" si="0"/>
        <v>Ostatní plyny</v>
      </c>
      <c r="L22" s="23">
        <f t="shared" si="0"/>
        <v>0</v>
      </c>
      <c r="M22" s="23">
        <f t="shared" si="1"/>
        <v>0</v>
      </c>
      <c r="N22" s="23">
        <f t="shared" si="2"/>
        <v>0</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14724.170999999998</v>
      </c>
      <c r="C24" s="134">
        <v>0.73761274337957183</v>
      </c>
      <c r="D24" s="138">
        <v>1848.8789999999999</v>
      </c>
      <c r="E24" s="136">
        <v>0.26266321275322596</v>
      </c>
      <c r="F24" s="138">
        <v>695.62</v>
      </c>
      <c r="G24" s="135">
        <v>0.19776803749865318</v>
      </c>
      <c r="H24" s="138">
        <v>17268.669999999998</v>
      </c>
      <c r="I24" s="141">
        <v>0.56584730232410774</v>
      </c>
      <c r="J24" s="25"/>
      <c r="K24" s="26" t="str">
        <f t="shared" si="0"/>
        <v>Topné oleje</v>
      </c>
      <c r="L24" s="23">
        <f t="shared" si="0"/>
        <v>14724.170999999998</v>
      </c>
      <c r="M24" s="23">
        <f t="shared" si="1"/>
        <v>1848.8789999999999</v>
      </c>
      <c r="N24" s="23">
        <f t="shared" si="2"/>
        <v>695.62</v>
      </c>
      <c r="O24" s="40"/>
    </row>
    <row r="25" spans="1:18" x14ac:dyDescent="0.2">
      <c r="A25" s="108" t="s">
        <v>31</v>
      </c>
      <c r="B25" s="132">
        <v>34834.214000000007</v>
      </c>
      <c r="C25" s="133">
        <v>4.2917803348866676E-2</v>
      </c>
      <c r="D25" s="137">
        <v>36131.506000000001</v>
      </c>
      <c r="E25" s="135">
        <v>4.268050404248843E-2</v>
      </c>
      <c r="F25" s="137">
        <v>50523.221999999994</v>
      </c>
      <c r="G25" s="135">
        <v>4.7020781373623873E-2</v>
      </c>
      <c r="H25" s="137">
        <v>121488.942</v>
      </c>
      <c r="I25" s="141">
        <v>4.4457569240104085E-2</v>
      </c>
      <c r="J25" s="25"/>
      <c r="K25" s="26" t="str">
        <f t="shared" si="0"/>
        <v>Zemní plyn</v>
      </c>
      <c r="L25" s="23">
        <f t="shared" si="0"/>
        <v>34834.214000000007</v>
      </c>
      <c r="M25" s="23">
        <f t="shared" si="1"/>
        <v>36131.506000000001</v>
      </c>
      <c r="N25" s="23">
        <f t="shared" si="2"/>
        <v>50523.221999999994</v>
      </c>
      <c r="O25" s="24"/>
    </row>
    <row r="26" spans="1:18" ht="13.5" customHeight="1" x14ac:dyDescent="0.2">
      <c r="A26" s="110" t="s">
        <v>169</v>
      </c>
      <c r="B26" s="129">
        <v>94991.788999999975</v>
      </c>
      <c r="C26" s="131">
        <v>4.100029385637808E-2</v>
      </c>
      <c r="D26" s="129">
        <v>101630.37299999999</v>
      </c>
      <c r="E26" s="131">
        <v>4.0671494384812372E-2</v>
      </c>
      <c r="F26" s="129">
        <v>128097.091</v>
      </c>
      <c r="G26" s="131">
        <v>3.7968092878976262E-2</v>
      </c>
      <c r="H26" s="129">
        <v>324719.25299999997</v>
      </c>
      <c r="I26" s="140">
        <v>3.9650796734968678E-2</v>
      </c>
      <c r="J26" s="7"/>
      <c r="K26" s="26"/>
      <c r="L26" s="26" t="str">
        <f>+L9</f>
        <v>Červenec</v>
      </c>
      <c r="M26" s="26" t="str">
        <f>+M9</f>
        <v>Srpen</v>
      </c>
      <c r="N26" s="26" t="str">
        <f>+N9</f>
        <v>Září</v>
      </c>
      <c r="O26" s="22"/>
      <c r="P26" s="34"/>
      <c r="Q26" s="34"/>
      <c r="R26" s="34"/>
    </row>
    <row r="27" spans="1:18" ht="12.75" customHeight="1" x14ac:dyDescent="0.2">
      <c r="A27" s="108" t="s">
        <v>26</v>
      </c>
      <c r="B27" s="132">
        <v>22112.694</v>
      </c>
      <c r="C27" s="135">
        <v>2.2056328831108814E-2</v>
      </c>
      <c r="D27" s="137">
        <v>24037.346999999998</v>
      </c>
      <c r="E27" s="135">
        <v>2.1096847230659244E-2</v>
      </c>
      <c r="F27" s="137">
        <v>26718.613000000001</v>
      </c>
      <c r="G27" s="135">
        <v>2.077745830595857E-2</v>
      </c>
      <c r="H27" s="137">
        <v>72868.653999999995</v>
      </c>
      <c r="I27" s="141">
        <v>2.1257651580974576E-2</v>
      </c>
      <c r="J27" s="25"/>
      <c r="K27" s="26" t="str">
        <f>+A27</f>
        <v>Průmysl</v>
      </c>
      <c r="L27" s="23">
        <f t="shared" ref="L27:L34" si="3">+B27</f>
        <v>22112.694</v>
      </c>
      <c r="M27" s="23">
        <f t="shared" ref="M27:M34" si="4">+D27</f>
        <v>24037.346999999998</v>
      </c>
      <c r="N27" s="23">
        <f t="shared" ref="N27:N34" si="5">+F27</f>
        <v>26718.613000000001</v>
      </c>
      <c r="O27" s="22"/>
      <c r="P27" s="40"/>
      <c r="Q27" s="40"/>
      <c r="R27" s="40"/>
    </row>
    <row r="28" spans="1:18" ht="12.75" customHeight="1" x14ac:dyDescent="0.2">
      <c r="A28" s="108" t="s">
        <v>0</v>
      </c>
      <c r="B28" s="132">
        <v>2931.4850000000001</v>
      </c>
      <c r="C28" s="136">
        <v>3.9030350390089813E-2</v>
      </c>
      <c r="D28" s="138">
        <v>2934.3490000000002</v>
      </c>
      <c r="E28" s="136">
        <v>4.0245145804372016E-2</v>
      </c>
      <c r="F28" s="138">
        <v>3218.1840000000002</v>
      </c>
      <c r="G28" s="135">
        <v>2.7393058862972844E-2</v>
      </c>
      <c r="H28" s="138">
        <v>9084.018</v>
      </c>
      <c r="I28" s="141">
        <v>3.4214571749325136E-2</v>
      </c>
      <c r="J28" s="25"/>
      <c r="K28" s="26" t="str">
        <f t="shared" ref="K28:K34" si="6">+A28</f>
        <v>Energetika</v>
      </c>
      <c r="L28" s="23">
        <f t="shared" si="3"/>
        <v>2931.4850000000001</v>
      </c>
      <c r="M28" s="23">
        <f t="shared" si="4"/>
        <v>2934.3490000000002</v>
      </c>
      <c r="N28" s="23">
        <f t="shared" si="5"/>
        <v>3218.1840000000002</v>
      </c>
      <c r="O28" s="22"/>
    </row>
    <row r="29" spans="1:18" ht="12.75" customHeight="1" x14ac:dyDescent="0.2">
      <c r="A29" s="108" t="s">
        <v>1</v>
      </c>
      <c r="B29" s="132">
        <v>5</v>
      </c>
      <c r="C29" s="136">
        <v>9.2414745548936221E-4</v>
      </c>
      <c r="D29" s="138">
        <v>4.5</v>
      </c>
      <c r="E29" s="136">
        <v>7.6275918133226562E-4</v>
      </c>
      <c r="F29" s="138">
        <v>5.6</v>
      </c>
      <c r="G29" s="135">
        <v>4.5150217595829931E-4</v>
      </c>
      <c r="H29" s="138">
        <v>15.1</v>
      </c>
      <c r="I29" s="141">
        <v>6.367797130586272E-4</v>
      </c>
      <c r="J29" s="25"/>
      <c r="K29" s="26" t="str">
        <f t="shared" si="6"/>
        <v>Doprava</v>
      </c>
      <c r="L29" s="23">
        <f t="shared" si="3"/>
        <v>5</v>
      </c>
      <c r="M29" s="23">
        <f t="shared" si="4"/>
        <v>4.5</v>
      </c>
      <c r="N29" s="23">
        <f t="shared" si="5"/>
        <v>5.6</v>
      </c>
      <c r="O29" s="22"/>
    </row>
    <row r="30" spans="1:18" ht="12.75" customHeight="1" x14ac:dyDescent="0.2">
      <c r="A30" s="108" t="s">
        <v>2</v>
      </c>
      <c r="B30" s="132">
        <v>38.613</v>
      </c>
      <c r="C30" s="136">
        <v>1.0109147268962013E-2</v>
      </c>
      <c r="D30" s="138">
        <v>52.036999999999999</v>
      </c>
      <c r="E30" s="136">
        <v>1.1747760764416049E-2</v>
      </c>
      <c r="F30" s="138">
        <v>105.304</v>
      </c>
      <c r="G30" s="135">
        <v>1.0292451892434376E-2</v>
      </c>
      <c r="H30" s="138">
        <v>195.95400000000001</v>
      </c>
      <c r="I30" s="141">
        <v>1.0603386672591527E-2</v>
      </c>
      <c r="J30" s="25"/>
      <c r="K30" s="26" t="str">
        <f t="shared" si="6"/>
        <v>Stavebnictví</v>
      </c>
      <c r="L30" s="23">
        <f t="shared" si="3"/>
        <v>38.613</v>
      </c>
      <c r="M30" s="23">
        <f t="shared" si="4"/>
        <v>52.036999999999999</v>
      </c>
      <c r="N30" s="23">
        <f t="shared" si="5"/>
        <v>105.304</v>
      </c>
    </row>
    <row r="31" spans="1:18" x14ac:dyDescent="0.2">
      <c r="A31" s="108" t="s">
        <v>6</v>
      </c>
      <c r="B31" s="132">
        <v>376.23399999999998</v>
      </c>
      <c r="C31" s="136">
        <v>2.5451873685959428E-2</v>
      </c>
      <c r="D31" s="138">
        <v>412.19600000000003</v>
      </c>
      <c r="E31" s="136">
        <v>2.9010262567945519E-2</v>
      </c>
      <c r="F31" s="138">
        <v>535.10599999999999</v>
      </c>
      <c r="G31" s="135">
        <v>2.4405515046371777E-2</v>
      </c>
      <c r="H31" s="138">
        <v>1323.5360000000001</v>
      </c>
      <c r="I31" s="141">
        <v>2.5994287343622639E-2</v>
      </c>
      <c r="J31" s="25"/>
      <c r="K31" s="26" t="str">
        <f t="shared" si="6"/>
        <v>Zemědělství a lesnictví</v>
      </c>
      <c r="L31" s="23">
        <f t="shared" si="3"/>
        <v>376.23399999999998</v>
      </c>
      <c r="M31" s="23">
        <f t="shared" si="4"/>
        <v>412.19600000000003</v>
      </c>
      <c r="N31" s="23">
        <f t="shared" si="5"/>
        <v>535.10599999999999</v>
      </c>
    </row>
    <row r="32" spans="1:18" x14ac:dyDescent="0.2">
      <c r="A32" s="108" t="s">
        <v>25</v>
      </c>
      <c r="B32" s="132">
        <v>38812.608999999982</v>
      </c>
      <c r="C32" s="136">
        <v>4.7230324617852211E-2</v>
      </c>
      <c r="D32" s="138">
        <v>40217.117000000006</v>
      </c>
      <c r="E32" s="136">
        <v>4.7359905507035907E-2</v>
      </c>
      <c r="F32" s="138">
        <v>54866.353999999992</v>
      </c>
      <c r="G32" s="135">
        <v>4.1437914167735353E-2</v>
      </c>
      <c r="H32" s="138">
        <v>133896.07999999999</v>
      </c>
      <c r="I32" s="141">
        <v>4.4706307209438106E-2</v>
      </c>
      <c r="J32" s="25"/>
      <c r="K32" s="26" t="str">
        <f t="shared" si="6"/>
        <v>Domácnosti</v>
      </c>
      <c r="L32" s="23">
        <f t="shared" si="3"/>
        <v>38812.608999999982</v>
      </c>
      <c r="M32" s="23">
        <f t="shared" si="4"/>
        <v>40217.117000000006</v>
      </c>
      <c r="N32" s="23">
        <f t="shared" si="5"/>
        <v>54866.353999999992</v>
      </c>
    </row>
    <row r="33" spans="1:14" x14ac:dyDescent="0.2">
      <c r="A33" s="108" t="s">
        <v>5</v>
      </c>
      <c r="B33" s="132">
        <v>30522.174000000003</v>
      </c>
      <c r="C33" s="136">
        <v>8.3666400067084035E-2</v>
      </c>
      <c r="D33" s="138">
        <v>33718.457000000002</v>
      </c>
      <c r="E33" s="136">
        <v>8.8646392170577459E-2</v>
      </c>
      <c r="F33" s="138">
        <v>41863.910000000003</v>
      </c>
      <c r="G33" s="135">
        <v>7.6074898660881018E-2</v>
      </c>
      <c r="H33" s="138">
        <v>106104.54100000001</v>
      </c>
      <c r="I33" s="141">
        <v>8.1903843529998147E-2</v>
      </c>
      <c r="J33" s="25"/>
      <c r="K33" s="26" t="str">
        <f t="shared" si="6"/>
        <v>Obchod, služby, školství, zdravotnictví</v>
      </c>
      <c r="L33" s="23">
        <f t="shared" si="3"/>
        <v>30522.174000000003</v>
      </c>
      <c r="M33" s="23">
        <f t="shared" si="4"/>
        <v>33718.457000000002</v>
      </c>
      <c r="N33" s="23">
        <f t="shared" si="5"/>
        <v>41863.910000000003</v>
      </c>
    </row>
    <row r="34" spans="1:14" x14ac:dyDescent="0.2">
      <c r="A34" s="108" t="s">
        <v>3</v>
      </c>
      <c r="B34" s="132">
        <v>192.98</v>
      </c>
      <c r="C34" s="135">
        <v>6.747627001752886E-3</v>
      </c>
      <c r="D34" s="137">
        <v>254.37</v>
      </c>
      <c r="E34" s="135">
        <v>7.8438536266667962E-3</v>
      </c>
      <c r="F34" s="137">
        <v>784.02</v>
      </c>
      <c r="G34" s="135">
        <v>1.523411270736834E-2</v>
      </c>
      <c r="H34" s="137">
        <v>1231.3699999999999</v>
      </c>
      <c r="I34" s="141">
        <v>1.0946127986234956E-2</v>
      </c>
      <c r="J34" s="25"/>
      <c r="K34" s="26" t="str">
        <f t="shared" si="6"/>
        <v>Ostatní</v>
      </c>
      <c r="L34" s="23">
        <f t="shared" si="3"/>
        <v>192.98</v>
      </c>
      <c r="M34" s="23">
        <f t="shared" si="4"/>
        <v>254.37</v>
      </c>
      <c r="N34" s="23">
        <f t="shared" si="5"/>
        <v>784.02</v>
      </c>
    </row>
    <row r="35" spans="1:14" ht="18" customHeight="1" x14ac:dyDescent="0.2">
      <c r="A35" s="45" t="s">
        <v>158</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155</v>
      </c>
      <c r="M39" s="32">
        <v>3.3341845385375102E-2</v>
      </c>
    </row>
    <row r="40" spans="1:14" x14ac:dyDescent="0.2">
      <c r="B40" s="34"/>
      <c r="C40" s="34"/>
      <c r="D40" s="34"/>
      <c r="L40" s="28" t="s">
        <v>50</v>
      </c>
      <c r="M40" s="32">
        <v>4.0172983678748136E-2</v>
      </c>
    </row>
    <row r="41" spans="1:14" x14ac:dyDescent="0.2">
      <c r="B41" s="22"/>
      <c r="C41" s="22"/>
      <c r="D41" s="22"/>
      <c r="L41" s="28" t="s">
        <v>111</v>
      </c>
      <c r="M41" s="32">
        <v>3.5397538939372433E-2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{FB29CA78-2BB6-4C83-B0D7-DB9DDBBF02EB}</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{3AA4B0B4-52B3-44B8-A8BA-59C7D4D42FA8}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FB29CA78-2BB6-4C83-B0D7-DB9DDBBF02EB}">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3AA4B0B4-52B3-44B8-A8BA-59C7D4D42FA8}">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R42"/>
  <sheetViews>
    <sheetView showGridLines="0" topLeftCell="A22" zoomScaleNormal="100" zoomScaleSheetLayoutView="100" workbookViewId="0">
      <selection activeCell="O21" sqref="O21"/>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132</v>
      </c>
      <c r="I1" s="105" t="str">
        <f>'3'!N1</f>
        <v>III.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43" t="s">
        <v>14</v>
      </c>
      <c r="C5" s="344"/>
      <c r="D5" s="343" t="s">
        <v>15</v>
      </c>
      <c r="E5" s="344"/>
      <c r="F5" s="343" t="s">
        <v>16</v>
      </c>
      <c r="G5" s="344"/>
      <c r="H5" s="343" t="s">
        <v>7</v>
      </c>
      <c r="I5" s="345"/>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3712.5749999999994</v>
      </c>
      <c r="C7" s="130">
        <v>9.446956596814518E-2</v>
      </c>
      <c r="D7" s="129">
        <v>3712.5749999999994</v>
      </c>
      <c r="E7" s="130">
        <v>9.5691482084881749E-2</v>
      </c>
      <c r="F7" s="129">
        <v>3712.5749999999994</v>
      </c>
      <c r="G7" s="130">
        <v>9.5669363192713477E-2</v>
      </c>
      <c r="H7" s="129">
        <v>3712.5749999999994</v>
      </c>
      <c r="I7" s="139">
        <v>9.5669363192713477E-2</v>
      </c>
      <c r="J7" s="30"/>
      <c r="O7" s="13"/>
    </row>
    <row r="8" spans="1:15" x14ac:dyDescent="0.2">
      <c r="A8" s="109" t="s">
        <v>167</v>
      </c>
      <c r="B8" s="129">
        <v>243390.83500000005</v>
      </c>
      <c r="C8" s="130">
        <v>3.2600641730507751E-2</v>
      </c>
      <c r="D8" s="129">
        <v>220344.26199999999</v>
      </c>
      <c r="E8" s="130">
        <v>2.8108452407148703E-2</v>
      </c>
      <c r="F8" s="129">
        <v>291131.86699999991</v>
      </c>
      <c r="G8" s="130">
        <v>3.2798445719237616E-2</v>
      </c>
      <c r="H8" s="129">
        <v>754866.96399999992</v>
      </c>
      <c r="I8" s="139">
        <v>3.1216976367572927E-2</v>
      </c>
      <c r="J8" s="30"/>
      <c r="O8" s="13"/>
    </row>
    <row r="9" spans="1:15" x14ac:dyDescent="0.2">
      <c r="A9" s="109" t="s">
        <v>168</v>
      </c>
      <c r="B9" s="129">
        <v>76287.947</v>
      </c>
      <c r="C9" s="131">
        <v>2.7775870058037486E-2</v>
      </c>
      <c r="D9" s="129">
        <v>80468.172000000006</v>
      </c>
      <c r="E9" s="131">
        <v>2.6735128589679233E-2</v>
      </c>
      <c r="F9" s="129">
        <v>127176.49799999999</v>
      </c>
      <c r="G9" s="131">
        <v>3.2725710299382947E-2</v>
      </c>
      <c r="H9" s="129">
        <v>283932.61699999997</v>
      </c>
      <c r="I9" s="140">
        <v>2.9445899468501603E-2</v>
      </c>
      <c r="J9" s="25"/>
      <c r="K9" s="26"/>
      <c r="L9" s="26" t="str">
        <f>+B5</f>
        <v>Červenec</v>
      </c>
      <c r="M9" s="26" t="str">
        <f>+D5</f>
        <v>Srpen</v>
      </c>
      <c r="N9" s="26" t="str">
        <f>+F5</f>
        <v>Září</v>
      </c>
    </row>
    <row r="10" spans="1:15" x14ac:dyDescent="0.2">
      <c r="A10" s="108" t="s">
        <v>41</v>
      </c>
      <c r="B10" s="132">
        <v>697.93700000000001</v>
      </c>
      <c r="C10" s="133">
        <v>2.1761297877645118E-3</v>
      </c>
      <c r="D10" s="137">
        <v>680.47800000000007</v>
      </c>
      <c r="E10" s="135">
        <v>1.9758598164455444E-3</v>
      </c>
      <c r="F10" s="137">
        <v>2006.847</v>
      </c>
      <c r="G10" s="135">
        <v>4.4591970659792635E-3</v>
      </c>
      <c r="H10" s="137">
        <v>3385.2619999999997</v>
      </c>
      <c r="I10" s="141">
        <v>3.0356558818839209E-3</v>
      </c>
      <c r="J10" s="25"/>
      <c r="K10" s="26" t="str">
        <f>+A10</f>
        <v>Biomasa</v>
      </c>
      <c r="L10" s="23">
        <f>+B10</f>
        <v>697.93700000000001</v>
      </c>
      <c r="M10" s="23">
        <f>+D10</f>
        <v>680.47800000000007</v>
      </c>
      <c r="N10" s="23">
        <f>+F10</f>
        <v>2006.847</v>
      </c>
    </row>
    <row r="11" spans="1:15" x14ac:dyDescent="0.2">
      <c r="A11" s="108" t="s">
        <v>40</v>
      </c>
      <c r="B11" s="132">
        <v>2370.3969999999999</v>
      </c>
      <c r="C11" s="134">
        <v>8.3204604256020567E-2</v>
      </c>
      <c r="D11" s="138">
        <v>2050.0119999999997</v>
      </c>
      <c r="E11" s="136">
        <v>6.9810100611090178E-2</v>
      </c>
      <c r="F11" s="138">
        <v>4863.9310000000005</v>
      </c>
      <c r="G11" s="135">
        <v>0.13308650507499373</v>
      </c>
      <c r="H11" s="138">
        <v>9284.34</v>
      </c>
      <c r="I11" s="141">
        <v>9.8349537196251641E-2</v>
      </c>
      <c r="J11" s="25"/>
      <c r="K11" s="26" t="str">
        <f t="shared" ref="K11:L25" si="0">+A11</f>
        <v>Bioplyn</v>
      </c>
      <c r="L11" s="23">
        <f t="shared" si="0"/>
        <v>2370.3969999999999</v>
      </c>
      <c r="M11" s="23">
        <f t="shared" ref="M11:M25" si="1">+D11</f>
        <v>2050.0119999999997</v>
      </c>
      <c r="N11" s="23">
        <f t="shared" ref="N11:N25" si="2">+F11</f>
        <v>4863.9310000000005</v>
      </c>
      <c r="O11" s="40"/>
    </row>
    <row r="12" spans="1:15" x14ac:dyDescent="0.2">
      <c r="A12" s="108" t="s">
        <v>39</v>
      </c>
      <c r="B12" s="132">
        <v>601</v>
      </c>
      <c r="C12" s="134">
        <v>2.9548157636480926E-3</v>
      </c>
      <c r="D12" s="138">
        <v>24</v>
      </c>
      <c r="E12" s="136">
        <v>1.0873179318402885E-4</v>
      </c>
      <c r="F12" s="138">
        <v>515</v>
      </c>
      <c r="G12" s="135">
        <v>1.5891850495518699E-3</v>
      </c>
      <c r="H12" s="138">
        <v>1140</v>
      </c>
      <c r="I12" s="141">
        <v>1.5236794726112299E-3</v>
      </c>
      <c r="J12" s="25"/>
      <c r="K12" s="26" t="str">
        <f t="shared" si="0"/>
        <v>Černé uhlí</v>
      </c>
      <c r="L12" s="23">
        <f t="shared" si="0"/>
        <v>601</v>
      </c>
      <c r="M12" s="23">
        <f t="shared" si="1"/>
        <v>24</v>
      </c>
      <c r="N12" s="23">
        <f t="shared" si="2"/>
        <v>515</v>
      </c>
      <c r="O12" s="40"/>
    </row>
    <row r="13" spans="1:15" x14ac:dyDescent="0.2">
      <c r="A13" s="108" t="s">
        <v>51</v>
      </c>
      <c r="B13" s="132">
        <v>1668</v>
      </c>
      <c r="C13" s="134">
        <v>0.43061741449869217</v>
      </c>
      <c r="D13" s="138">
        <v>1527</v>
      </c>
      <c r="E13" s="136">
        <v>0.43628072822024894</v>
      </c>
      <c r="F13" s="138">
        <v>2168</v>
      </c>
      <c r="G13" s="135">
        <v>0.62023878048696757</v>
      </c>
      <c r="H13" s="138">
        <v>5363</v>
      </c>
      <c r="I13" s="141">
        <v>0.4934227474602943</v>
      </c>
      <c r="J13" s="25"/>
      <c r="K13" s="26" t="str">
        <f t="shared" si="0"/>
        <v>Elektrická energie</v>
      </c>
      <c r="L13" s="23">
        <f t="shared" si="0"/>
        <v>1668</v>
      </c>
      <c r="M13" s="23">
        <f t="shared" si="1"/>
        <v>1527</v>
      </c>
      <c r="N13" s="23">
        <f t="shared" si="2"/>
        <v>2168</v>
      </c>
      <c r="O13" s="40"/>
    </row>
    <row r="14" spans="1:15" x14ac:dyDescent="0.2">
      <c r="A14" s="108" t="s">
        <v>52</v>
      </c>
      <c r="B14" s="132">
        <v>0</v>
      </c>
      <c r="C14" s="134">
        <v>0</v>
      </c>
      <c r="D14" s="138">
        <v>0</v>
      </c>
      <c r="E14" s="136">
        <v>0</v>
      </c>
      <c r="F14" s="138">
        <v>0</v>
      </c>
      <c r="G14" s="135">
        <v>0</v>
      </c>
      <c r="H14" s="138">
        <v>0</v>
      </c>
      <c r="I14" s="141">
        <v>0</v>
      </c>
      <c r="J14" s="25"/>
      <c r="K14" s="26" t="str">
        <f t="shared" si="0"/>
        <v>Energie prostředí (tepelné čerpadlo)</v>
      </c>
      <c r="L14" s="23">
        <f t="shared" si="0"/>
        <v>0</v>
      </c>
      <c r="M14" s="23">
        <f t="shared" si="1"/>
        <v>0</v>
      </c>
      <c r="N14" s="23">
        <f t="shared" si="2"/>
        <v>0</v>
      </c>
      <c r="O14" s="40"/>
    </row>
    <row r="15" spans="1:15" x14ac:dyDescent="0.2">
      <c r="A15" s="108" t="s">
        <v>53</v>
      </c>
      <c r="B15" s="132">
        <v>0</v>
      </c>
      <c r="C15" s="134">
        <v>0</v>
      </c>
      <c r="D15" s="138">
        <v>0</v>
      </c>
      <c r="E15" s="136">
        <v>0</v>
      </c>
      <c r="F15" s="138">
        <v>0</v>
      </c>
      <c r="G15" s="135">
        <v>0</v>
      </c>
      <c r="H15" s="138">
        <v>0</v>
      </c>
      <c r="I15" s="141">
        <v>0</v>
      </c>
      <c r="J15" s="25"/>
      <c r="K15" s="26" t="str">
        <f t="shared" si="0"/>
        <v>Energie Slunce (solární kolektor)</v>
      </c>
      <c r="L15" s="23">
        <f t="shared" si="0"/>
        <v>0</v>
      </c>
      <c r="M15" s="23">
        <f t="shared" si="1"/>
        <v>0</v>
      </c>
      <c r="N15" s="23">
        <f t="shared" si="2"/>
        <v>0</v>
      </c>
      <c r="O15" s="40"/>
    </row>
    <row r="16" spans="1:15" x14ac:dyDescent="0.2">
      <c r="A16" s="108" t="s">
        <v>38</v>
      </c>
      <c r="B16" s="132">
        <v>58114.290999999997</v>
      </c>
      <c r="C16" s="134">
        <v>6.6337236599346594E-2</v>
      </c>
      <c r="D16" s="138">
        <v>63819.025999999998</v>
      </c>
      <c r="E16" s="136">
        <v>6.2945961982331183E-2</v>
      </c>
      <c r="F16" s="138">
        <v>102421.40299999999</v>
      </c>
      <c r="G16" s="135">
        <v>7.1056879484156163E-2</v>
      </c>
      <c r="H16" s="138">
        <v>224354.71999999997</v>
      </c>
      <c r="I16" s="141">
        <v>6.7347223352840629E-2</v>
      </c>
      <c r="J16" s="25"/>
      <c r="K16" s="26" t="str">
        <f t="shared" si="0"/>
        <v>Hnědé uhlí</v>
      </c>
      <c r="L16" s="23">
        <f t="shared" si="0"/>
        <v>58114.290999999997</v>
      </c>
      <c r="M16" s="23">
        <f t="shared" si="1"/>
        <v>63819.025999999998</v>
      </c>
      <c r="N16" s="23">
        <f t="shared" si="2"/>
        <v>102421.40299999999</v>
      </c>
      <c r="O16" s="40"/>
    </row>
    <row r="17" spans="1:18" x14ac:dyDescent="0.2">
      <c r="A17" s="108" t="s">
        <v>63</v>
      </c>
      <c r="B17" s="132">
        <v>0</v>
      </c>
      <c r="C17" s="134">
        <v>0</v>
      </c>
      <c r="D17" s="138">
        <v>0</v>
      </c>
      <c r="E17" s="136">
        <v>0</v>
      </c>
      <c r="F17" s="138">
        <v>0</v>
      </c>
      <c r="G17" s="135">
        <v>0</v>
      </c>
      <c r="H17" s="138">
        <v>0</v>
      </c>
      <c r="I17" s="141">
        <v>0</v>
      </c>
      <c r="J17" s="25"/>
      <c r="K17" s="26" t="str">
        <f t="shared" si="0"/>
        <v>Jaderné palivo</v>
      </c>
      <c r="L17" s="23">
        <f t="shared" si="0"/>
        <v>0</v>
      </c>
      <c r="M17" s="23">
        <f t="shared" si="1"/>
        <v>0</v>
      </c>
      <c r="N17" s="23">
        <f t="shared" si="2"/>
        <v>0</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1459</v>
      </c>
      <c r="C19" s="134">
        <v>2.2539875341357835E-2</v>
      </c>
      <c r="D19" s="138">
        <v>1001</v>
      </c>
      <c r="E19" s="136">
        <v>1.8746140865319241E-2</v>
      </c>
      <c r="F19" s="138">
        <v>1234</v>
      </c>
      <c r="G19" s="135">
        <v>2.8565900583536072E-2</v>
      </c>
      <c r="H19" s="138">
        <v>3694</v>
      </c>
      <c r="I19" s="141">
        <v>2.2897771498253693E-2</v>
      </c>
      <c r="J19" s="25"/>
      <c r="K19" s="26" t="str">
        <f t="shared" si="0"/>
        <v>Odpadní teplo</v>
      </c>
      <c r="L19" s="23">
        <f t="shared" si="0"/>
        <v>1459</v>
      </c>
      <c r="M19" s="23">
        <f t="shared" si="1"/>
        <v>1001</v>
      </c>
      <c r="N19" s="23">
        <f t="shared" si="2"/>
        <v>1234</v>
      </c>
      <c r="O19" s="40"/>
    </row>
    <row r="20" spans="1:18" x14ac:dyDescent="0.2">
      <c r="A20" s="108" t="s">
        <v>35</v>
      </c>
      <c r="B20" s="132">
        <v>0</v>
      </c>
      <c r="C20" s="134">
        <v>0</v>
      </c>
      <c r="D20" s="138">
        <v>0</v>
      </c>
      <c r="E20" s="136">
        <v>0</v>
      </c>
      <c r="F20" s="138">
        <v>0</v>
      </c>
      <c r="G20" s="135">
        <v>0</v>
      </c>
      <c r="H20" s="138">
        <v>0</v>
      </c>
      <c r="I20" s="141">
        <v>0</v>
      </c>
      <c r="J20" s="25"/>
      <c r="K20" s="26" t="str">
        <f t="shared" si="0"/>
        <v>Ostatní kapalná paliva</v>
      </c>
      <c r="L20" s="23">
        <f t="shared" si="0"/>
        <v>0</v>
      </c>
      <c r="M20" s="23">
        <f t="shared" si="1"/>
        <v>0</v>
      </c>
      <c r="N20" s="23">
        <f t="shared" si="2"/>
        <v>0</v>
      </c>
      <c r="O20" s="40"/>
    </row>
    <row r="21" spans="1:18" x14ac:dyDescent="0.2">
      <c r="A21" s="108" t="s">
        <v>34</v>
      </c>
      <c r="B21" s="132">
        <v>0</v>
      </c>
      <c r="C21" s="134">
        <v>0</v>
      </c>
      <c r="D21" s="138">
        <v>0</v>
      </c>
      <c r="E21" s="136">
        <v>0</v>
      </c>
      <c r="F21" s="138">
        <v>0</v>
      </c>
      <c r="G21" s="135">
        <v>0</v>
      </c>
      <c r="H21" s="138">
        <v>0</v>
      </c>
      <c r="I21" s="141">
        <v>0</v>
      </c>
      <c r="J21" s="25"/>
      <c r="K21" s="26" t="str">
        <f t="shared" si="0"/>
        <v>Ostatní pevná paliva</v>
      </c>
      <c r="L21" s="23">
        <f t="shared" si="0"/>
        <v>0</v>
      </c>
      <c r="M21" s="23">
        <f t="shared" si="1"/>
        <v>0</v>
      </c>
      <c r="N21" s="23">
        <f t="shared" si="2"/>
        <v>0</v>
      </c>
      <c r="O21" s="40"/>
    </row>
    <row r="22" spans="1:18" x14ac:dyDescent="0.2">
      <c r="A22" s="108" t="s">
        <v>33</v>
      </c>
      <c r="B22" s="132">
        <v>0</v>
      </c>
      <c r="C22" s="134">
        <v>0</v>
      </c>
      <c r="D22" s="138">
        <v>0</v>
      </c>
      <c r="E22" s="136">
        <v>0</v>
      </c>
      <c r="F22" s="138">
        <v>0</v>
      </c>
      <c r="G22" s="135">
        <v>0</v>
      </c>
      <c r="H22" s="138">
        <v>0</v>
      </c>
      <c r="I22" s="141">
        <v>0</v>
      </c>
      <c r="J22" s="25"/>
      <c r="K22" s="26" t="str">
        <f t="shared" si="0"/>
        <v>Ostatní plyny</v>
      </c>
      <c r="L22" s="23">
        <f t="shared" si="0"/>
        <v>0</v>
      </c>
      <c r="M22" s="23">
        <f t="shared" si="1"/>
        <v>0</v>
      </c>
      <c r="N22" s="23">
        <f t="shared" si="2"/>
        <v>0</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0</v>
      </c>
      <c r="C24" s="134">
        <v>0</v>
      </c>
      <c r="D24" s="138">
        <v>0</v>
      </c>
      <c r="E24" s="136">
        <v>0</v>
      </c>
      <c r="F24" s="138">
        <v>0</v>
      </c>
      <c r="G24" s="135">
        <v>0</v>
      </c>
      <c r="H24" s="138">
        <v>0</v>
      </c>
      <c r="I24" s="141">
        <v>0</v>
      </c>
      <c r="J24" s="25"/>
      <c r="K24" s="26" t="str">
        <f t="shared" si="0"/>
        <v>Topné oleje</v>
      </c>
      <c r="L24" s="23">
        <f t="shared" si="0"/>
        <v>0</v>
      </c>
      <c r="M24" s="23">
        <f t="shared" si="1"/>
        <v>0</v>
      </c>
      <c r="N24" s="23">
        <f t="shared" si="2"/>
        <v>0</v>
      </c>
      <c r="O24" s="40"/>
    </row>
    <row r="25" spans="1:18" x14ac:dyDescent="0.2">
      <c r="A25" s="108" t="s">
        <v>31</v>
      </c>
      <c r="B25" s="132">
        <v>11377.322000000002</v>
      </c>
      <c r="C25" s="133">
        <v>1.4017530817050573E-2</v>
      </c>
      <c r="D25" s="137">
        <v>11366.655999999999</v>
      </c>
      <c r="E25" s="135">
        <v>1.3426913546243417E-2</v>
      </c>
      <c r="F25" s="137">
        <v>13967.317000000001</v>
      </c>
      <c r="G25" s="135">
        <v>1.2999055345937758E-2</v>
      </c>
      <c r="H25" s="137">
        <v>36711.295000000006</v>
      </c>
      <c r="I25" s="141">
        <v>1.3434102828522344E-2</v>
      </c>
      <c r="J25" s="25"/>
      <c r="K25" s="26" t="str">
        <f t="shared" si="0"/>
        <v>Zemní plyn</v>
      </c>
      <c r="L25" s="23">
        <f t="shared" si="0"/>
        <v>11377.322000000002</v>
      </c>
      <c r="M25" s="23">
        <f t="shared" si="1"/>
        <v>11366.655999999999</v>
      </c>
      <c r="N25" s="23">
        <f t="shared" si="2"/>
        <v>13967.317000000001</v>
      </c>
      <c r="O25" s="24"/>
    </row>
    <row r="26" spans="1:18" x14ac:dyDescent="0.2">
      <c r="A26" s="110" t="s">
        <v>174</v>
      </c>
      <c r="B26" s="129">
        <v>-21025.300000000003</v>
      </c>
      <c r="C26" s="131"/>
      <c r="D26" s="129">
        <v>-23437.200000000001</v>
      </c>
      <c r="E26" s="131"/>
      <c r="F26" s="129">
        <v>-35445</v>
      </c>
      <c r="G26" s="131"/>
      <c r="H26" s="129">
        <v>-79907.5</v>
      </c>
      <c r="I26" s="140"/>
      <c r="J26" s="25"/>
      <c r="K26" s="26"/>
      <c r="L26" s="23"/>
      <c r="M26" s="23"/>
      <c r="N26" s="23"/>
    </row>
    <row r="27" spans="1:18" ht="13.5" customHeight="1" x14ac:dyDescent="0.2">
      <c r="A27" s="110" t="s">
        <v>169</v>
      </c>
      <c r="B27" s="129">
        <v>53328.447</v>
      </c>
      <c r="C27" s="131">
        <v>2.3017589424537362E-2</v>
      </c>
      <c r="D27" s="129">
        <v>54595.671999999999</v>
      </c>
      <c r="E27" s="131">
        <v>2.1848661001992564E-2</v>
      </c>
      <c r="F27" s="129">
        <v>89670.661000000007</v>
      </c>
      <c r="G27" s="131">
        <v>2.6578464497427151E-2</v>
      </c>
      <c r="H27" s="129">
        <v>197594.78000000003</v>
      </c>
      <c r="I27" s="140">
        <v>2.4127890124429598E-2</v>
      </c>
      <c r="J27" s="7"/>
      <c r="K27" s="26"/>
      <c r="L27" s="26" t="str">
        <f>+L9</f>
        <v>Červenec</v>
      </c>
      <c r="M27" s="26" t="str">
        <f>+M9</f>
        <v>Srpen</v>
      </c>
      <c r="N27" s="26" t="str">
        <f>+N9</f>
        <v>Září</v>
      </c>
      <c r="O27" s="22"/>
      <c r="P27" s="34"/>
      <c r="Q27" s="34"/>
      <c r="R27" s="34"/>
    </row>
    <row r="28" spans="1:18" ht="12.75" customHeight="1" x14ac:dyDescent="0.2">
      <c r="A28" s="108" t="s">
        <v>26</v>
      </c>
      <c r="B28" s="132">
        <v>8037.5180000000009</v>
      </c>
      <c r="C28" s="135">
        <v>8.0170303986459579E-3</v>
      </c>
      <c r="D28" s="137">
        <v>7584.3960000000006</v>
      </c>
      <c r="E28" s="135">
        <v>6.6565933315695389E-3</v>
      </c>
      <c r="F28" s="137">
        <v>13605.884000000002</v>
      </c>
      <c r="G28" s="135">
        <v>1.0580477644019501E-2</v>
      </c>
      <c r="H28" s="137">
        <v>29227.798000000003</v>
      </c>
      <c r="I28" s="141">
        <v>8.5264968166298988E-3</v>
      </c>
      <c r="J28" s="25"/>
      <c r="K28" s="26" t="str">
        <f>+A28</f>
        <v>Průmysl</v>
      </c>
      <c r="L28" s="23">
        <f t="shared" ref="L28:L35" si="3">+B28</f>
        <v>8037.5180000000009</v>
      </c>
      <c r="M28" s="23">
        <f t="shared" ref="M28:M35" si="4">+D28</f>
        <v>7584.3960000000006</v>
      </c>
      <c r="N28" s="23">
        <f t="shared" ref="N28:N35" si="5">+F28</f>
        <v>13605.884000000002</v>
      </c>
      <c r="O28" s="22"/>
      <c r="P28" s="40"/>
      <c r="Q28" s="40"/>
      <c r="R28" s="40"/>
    </row>
    <row r="29" spans="1:18" ht="12.75" customHeight="1" x14ac:dyDescent="0.2">
      <c r="A29" s="108" t="s">
        <v>0</v>
      </c>
      <c r="B29" s="132">
        <v>2904.14</v>
      </c>
      <c r="C29" s="136">
        <v>3.8666273844783591E-2</v>
      </c>
      <c r="D29" s="138">
        <v>2037.9</v>
      </c>
      <c r="E29" s="136">
        <v>2.7950179966571707E-2</v>
      </c>
      <c r="F29" s="138">
        <v>3738.25</v>
      </c>
      <c r="G29" s="135">
        <v>3.1819840722130316E-2</v>
      </c>
      <c r="H29" s="138">
        <v>8680.2900000000009</v>
      </c>
      <c r="I29" s="141">
        <v>3.2693947216963851E-2</v>
      </c>
      <c r="J29" s="25"/>
      <c r="K29" s="26" t="str">
        <f t="shared" ref="K29:K35" si="6">+A29</f>
        <v>Energetika</v>
      </c>
      <c r="L29" s="23">
        <f t="shared" si="3"/>
        <v>2904.14</v>
      </c>
      <c r="M29" s="23">
        <f t="shared" si="4"/>
        <v>2037.9</v>
      </c>
      <c r="N29" s="23">
        <f t="shared" si="5"/>
        <v>3738.25</v>
      </c>
      <c r="O29" s="22"/>
    </row>
    <row r="30" spans="1:18" ht="12.75" customHeight="1" x14ac:dyDescent="0.2">
      <c r="A30" s="108" t="s">
        <v>1</v>
      </c>
      <c r="B30" s="132">
        <v>453.7</v>
      </c>
      <c r="C30" s="136">
        <v>8.3857140111104705E-2</v>
      </c>
      <c r="D30" s="138">
        <v>487.5</v>
      </c>
      <c r="E30" s="136">
        <v>8.2632244644328778E-2</v>
      </c>
      <c r="F30" s="138">
        <v>1137.8</v>
      </c>
      <c r="G30" s="135">
        <v>9.1735567108098742E-2</v>
      </c>
      <c r="H30" s="138">
        <v>2079</v>
      </c>
      <c r="I30" s="141">
        <v>8.7673180360853378E-2</v>
      </c>
      <c r="J30" s="25"/>
      <c r="K30" s="26" t="str">
        <f t="shared" si="6"/>
        <v>Doprava</v>
      </c>
      <c r="L30" s="23">
        <f t="shared" si="3"/>
        <v>453.7</v>
      </c>
      <c r="M30" s="23">
        <f t="shared" si="4"/>
        <v>487.5</v>
      </c>
      <c r="N30" s="23">
        <f t="shared" si="5"/>
        <v>1137.8</v>
      </c>
      <c r="O30" s="22"/>
    </row>
    <row r="31" spans="1:18" ht="12.75" customHeight="1" x14ac:dyDescent="0.2">
      <c r="A31" s="108" t="s">
        <v>2</v>
      </c>
      <c r="B31" s="132">
        <v>273.43200000000002</v>
      </c>
      <c r="C31" s="136">
        <v>7.1586366147329189E-2</v>
      </c>
      <c r="D31" s="138">
        <v>308.63200000000001</v>
      </c>
      <c r="E31" s="136">
        <v>6.967609393783758E-2</v>
      </c>
      <c r="F31" s="138">
        <v>586.48299999999995</v>
      </c>
      <c r="G31" s="135">
        <v>5.7323065251373068E-2</v>
      </c>
      <c r="H31" s="138">
        <v>1168.547</v>
      </c>
      <c r="I31" s="141">
        <v>6.3231961001545309E-2</v>
      </c>
      <c r="J31" s="25"/>
      <c r="K31" s="26" t="str">
        <f t="shared" si="6"/>
        <v>Stavebnictví</v>
      </c>
      <c r="L31" s="23">
        <f t="shared" si="3"/>
        <v>273.43200000000002</v>
      </c>
      <c r="M31" s="23">
        <f t="shared" si="4"/>
        <v>308.63200000000001</v>
      </c>
      <c r="N31" s="23">
        <f t="shared" si="5"/>
        <v>586.48299999999995</v>
      </c>
    </row>
    <row r="32" spans="1:18" x14ac:dyDescent="0.2">
      <c r="A32" s="108" t="s">
        <v>6</v>
      </c>
      <c r="B32" s="132">
        <v>2235.6</v>
      </c>
      <c r="C32" s="136">
        <v>0.15123622217112462</v>
      </c>
      <c r="D32" s="138">
        <v>1792.02</v>
      </c>
      <c r="E32" s="136">
        <v>0.12612196801281361</v>
      </c>
      <c r="F32" s="138">
        <v>4686.6900000000005</v>
      </c>
      <c r="G32" s="135">
        <v>0.21375406613396253</v>
      </c>
      <c r="H32" s="138">
        <v>8714.3100000000013</v>
      </c>
      <c r="I32" s="141">
        <v>0.171149313763588</v>
      </c>
      <c r="J32" s="25"/>
      <c r="K32" s="26" t="str">
        <f t="shared" si="6"/>
        <v>Zemědělství a lesnictví</v>
      </c>
      <c r="L32" s="23">
        <f t="shared" si="3"/>
        <v>2235.6</v>
      </c>
      <c r="M32" s="23">
        <f t="shared" si="4"/>
        <v>1792.02</v>
      </c>
      <c r="N32" s="23">
        <f t="shared" si="5"/>
        <v>4686.6900000000005</v>
      </c>
    </row>
    <row r="33" spans="1:14" x14ac:dyDescent="0.2">
      <c r="A33" s="108" t="s">
        <v>25</v>
      </c>
      <c r="B33" s="132">
        <v>26089.068000000003</v>
      </c>
      <c r="C33" s="136">
        <v>3.1747289923674572E-2</v>
      </c>
      <c r="D33" s="138">
        <v>27680.358</v>
      </c>
      <c r="E33" s="136">
        <v>3.2596546870351871E-2</v>
      </c>
      <c r="F33" s="138">
        <v>40542.978000000003</v>
      </c>
      <c r="G33" s="135">
        <v>3.0620158257069222E-2</v>
      </c>
      <c r="H33" s="138">
        <v>94312.40400000001</v>
      </c>
      <c r="I33" s="141">
        <v>3.1489788998189043E-2</v>
      </c>
      <c r="J33" s="25"/>
      <c r="K33" s="26" t="str">
        <f t="shared" si="6"/>
        <v>Domácnosti</v>
      </c>
      <c r="L33" s="23">
        <f t="shared" si="3"/>
        <v>26089.068000000003</v>
      </c>
      <c r="M33" s="23">
        <f t="shared" si="4"/>
        <v>27680.358</v>
      </c>
      <c r="N33" s="23">
        <f t="shared" si="5"/>
        <v>40542.978000000003</v>
      </c>
    </row>
    <row r="34" spans="1:14" x14ac:dyDescent="0.2">
      <c r="A34" s="108" t="s">
        <v>5</v>
      </c>
      <c r="B34" s="132">
        <v>11230.918</v>
      </c>
      <c r="C34" s="136">
        <v>3.0785830606581795E-2</v>
      </c>
      <c r="D34" s="138">
        <v>12221.25</v>
      </c>
      <c r="E34" s="136">
        <v>3.2129872381606008E-2</v>
      </c>
      <c r="F34" s="138">
        <v>20890.546999999999</v>
      </c>
      <c r="G34" s="135">
        <v>3.7962202909268911E-2</v>
      </c>
      <c r="H34" s="138">
        <v>44342.714999999997</v>
      </c>
      <c r="I34" s="141">
        <v>3.4228872363297823E-2</v>
      </c>
      <c r="J34" s="25"/>
      <c r="K34" s="26" t="str">
        <f t="shared" si="6"/>
        <v>Obchod, služby, školství, zdravotnictví</v>
      </c>
      <c r="L34" s="23">
        <f t="shared" si="3"/>
        <v>11230.918</v>
      </c>
      <c r="M34" s="23">
        <f t="shared" si="4"/>
        <v>12221.25</v>
      </c>
      <c r="N34" s="23">
        <f t="shared" si="5"/>
        <v>20890.546999999999</v>
      </c>
    </row>
    <row r="35" spans="1:14" x14ac:dyDescent="0.2">
      <c r="A35" s="108" t="s">
        <v>3</v>
      </c>
      <c r="B35" s="132">
        <v>2104.0709999999999</v>
      </c>
      <c r="C35" s="135">
        <v>7.356972895224996E-2</v>
      </c>
      <c r="D35" s="137">
        <v>2483.616</v>
      </c>
      <c r="E35" s="135">
        <v>7.6585762349521108E-2</v>
      </c>
      <c r="F35" s="137">
        <v>4482.0290000000005</v>
      </c>
      <c r="G35" s="135">
        <v>8.70892769874409E-2</v>
      </c>
      <c r="H35" s="137">
        <v>9069.7160000000003</v>
      </c>
      <c r="I35" s="141">
        <v>8.0624241401693206E-2</v>
      </c>
      <c r="J35" s="25"/>
      <c r="K35" s="26" t="str">
        <f t="shared" si="6"/>
        <v>Ostatní</v>
      </c>
      <c r="L35" s="23">
        <f t="shared" si="3"/>
        <v>2104.0709999999999</v>
      </c>
      <c r="M35" s="23">
        <f t="shared" si="4"/>
        <v>2483.616</v>
      </c>
      <c r="N35" s="23">
        <f t="shared" si="5"/>
        <v>4482.0290000000005</v>
      </c>
    </row>
    <row r="36" spans="1:14" ht="18" customHeight="1" x14ac:dyDescent="0.2">
      <c r="A36" s="45" t="s">
        <v>158</v>
      </c>
      <c r="B36" s="18"/>
      <c r="C36" s="18"/>
      <c r="D36" s="6"/>
      <c r="F36" s="7"/>
      <c r="G36" s="26"/>
      <c r="H36" s="26"/>
      <c r="I36" s="3" t="s">
        <v>65</v>
      </c>
      <c r="J36" s="26"/>
    </row>
    <row r="37" spans="1:14" x14ac:dyDescent="0.2">
      <c r="A37" s="18"/>
      <c r="B37" s="18"/>
      <c r="C37" s="18"/>
    </row>
    <row r="38" spans="1:14" x14ac:dyDescent="0.2">
      <c r="B38" s="22"/>
      <c r="C38" s="22"/>
      <c r="D38" s="22"/>
    </row>
    <row r="39" spans="1:14" x14ac:dyDescent="0.2">
      <c r="B39" s="22"/>
      <c r="C39" s="22"/>
      <c r="D39" s="22"/>
    </row>
    <row r="40" spans="1:14" x14ac:dyDescent="0.2">
      <c r="B40" s="22"/>
      <c r="C40" s="22"/>
      <c r="D40" s="22"/>
      <c r="L40" s="28" t="s">
        <v>155</v>
      </c>
      <c r="M40" s="32">
        <v>9.5669363192713477E-2</v>
      </c>
    </row>
    <row r="41" spans="1:14" x14ac:dyDescent="0.2">
      <c r="B41" s="34"/>
      <c r="C41" s="34"/>
      <c r="D41" s="34"/>
      <c r="L41" s="28" t="s">
        <v>50</v>
      </c>
      <c r="M41" s="32">
        <v>3.1216976367572927E-2</v>
      </c>
    </row>
    <row r="42" spans="1:14" x14ac:dyDescent="0.2">
      <c r="B42" s="22"/>
      <c r="C42" s="22"/>
      <c r="D42" s="22"/>
      <c r="L42" s="28" t="s">
        <v>111</v>
      </c>
      <c r="M42" s="32">
        <v>2.9445899468501603E-2</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{30009985-023E-4137-BA0A-42E5A9EC3F55}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30009985-023E-4137-BA0A-42E5A9EC3F55}">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R41"/>
  <sheetViews>
    <sheetView showGridLines="0" zoomScaleNormal="100" zoomScaleSheetLayoutView="100" workbookViewId="0">
      <selection activeCell="N26" sqref="N26"/>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133</v>
      </c>
      <c r="I1" s="105" t="str">
        <f>'3'!N1</f>
        <v>III.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43" t="s">
        <v>14</v>
      </c>
      <c r="C5" s="344"/>
      <c r="D5" s="343" t="s">
        <v>15</v>
      </c>
      <c r="E5" s="344"/>
      <c r="F5" s="343" t="s">
        <v>16</v>
      </c>
      <c r="G5" s="344"/>
      <c r="H5" s="343" t="s">
        <v>7</v>
      </c>
      <c r="I5" s="345"/>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1111.7499999999995</v>
      </c>
      <c r="C7" s="130">
        <v>2.8289405591829221E-2</v>
      </c>
      <c r="D7" s="129">
        <v>1111.7499999999995</v>
      </c>
      <c r="E7" s="130">
        <v>2.865531476343704E-2</v>
      </c>
      <c r="F7" s="129">
        <v>1111.7509999999995</v>
      </c>
      <c r="G7" s="130">
        <v>2.8648716914503377E-2</v>
      </c>
      <c r="H7" s="129">
        <v>1111.7509999999995</v>
      </c>
      <c r="I7" s="139">
        <v>2.8648716914503377E-2</v>
      </c>
      <c r="J7" s="30"/>
      <c r="O7" s="13"/>
    </row>
    <row r="8" spans="1:15" x14ac:dyDescent="0.2">
      <c r="A8" s="109" t="s">
        <v>167</v>
      </c>
      <c r="B8" s="129">
        <v>200894.53400000007</v>
      </c>
      <c r="C8" s="130">
        <v>2.6908534697090421E-2</v>
      </c>
      <c r="D8" s="129">
        <v>200058.65300000005</v>
      </c>
      <c r="E8" s="130">
        <v>2.5520696910586126E-2</v>
      </c>
      <c r="F8" s="129">
        <v>251744.6290000001</v>
      </c>
      <c r="G8" s="130">
        <v>2.8361143128883649E-2</v>
      </c>
      <c r="H8" s="129">
        <v>652697.81600000022</v>
      </c>
      <c r="I8" s="139">
        <v>2.6991845277306997E-2</v>
      </c>
      <c r="J8" s="30"/>
      <c r="O8" s="13"/>
    </row>
    <row r="9" spans="1:15" x14ac:dyDescent="0.2">
      <c r="A9" s="109" t="s">
        <v>168</v>
      </c>
      <c r="B9" s="129">
        <v>107878.618</v>
      </c>
      <c r="C9" s="131">
        <v>3.9277796735160068E-2</v>
      </c>
      <c r="D9" s="129">
        <v>99628.95699999998</v>
      </c>
      <c r="E9" s="131">
        <v>3.3101199026251291E-2</v>
      </c>
      <c r="F9" s="129">
        <v>146692.76500000001</v>
      </c>
      <c r="G9" s="131">
        <v>3.7747736459966555E-2</v>
      </c>
      <c r="H9" s="129">
        <v>354200.33999999997</v>
      </c>
      <c r="I9" s="140">
        <v>3.6733178856126585E-2</v>
      </c>
      <c r="J9" s="25"/>
      <c r="K9" s="26"/>
      <c r="L9" s="26" t="str">
        <f>+B5</f>
        <v>Červenec</v>
      </c>
      <c r="M9" s="26" t="str">
        <f>+D5</f>
        <v>Srpen</v>
      </c>
      <c r="N9" s="26" t="str">
        <f>+F5</f>
        <v>Září</v>
      </c>
      <c r="O9" s="27"/>
    </row>
    <row r="10" spans="1:15" x14ac:dyDescent="0.2">
      <c r="A10" s="108" t="s">
        <v>41</v>
      </c>
      <c r="B10" s="132">
        <v>28583.033999999996</v>
      </c>
      <c r="C10" s="133">
        <v>8.9120352857185975E-2</v>
      </c>
      <c r="D10" s="137">
        <v>31937.105</v>
      </c>
      <c r="E10" s="135">
        <v>9.2733699580445028E-2</v>
      </c>
      <c r="F10" s="137">
        <v>49640.628999999994</v>
      </c>
      <c r="G10" s="135">
        <v>0.11030105792328219</v>
      </c>
      <c r="H10" s="137">
        <v>110160.76799999998</v>
      </c>
      <c r="I10" s="141">
        <v>9.8784136451491783E-2</v>
      </c>
      <c r="J10" s="25"/>
      <c r="K10" s="26" t="str">
        <f>+A10</f>
        <v>Biomasa</v>
      </c>
      <c r="L10" s="23">
        <f>+B10</f>
        <v>28583.033999999996</v>
      </c>
      <c r="M10" s="23">
        <f>+D10</f>
        <v>31937.105</v>
      </c>
      <c r="N10" s="23">
        <f>+F10</f>
        <v>49640.628999999994</v>
      </c>
      <c r="O10" s="40"/>
    </row>
    <row r="11" spans="1:15" x14ac:dyDescent="0.2">
      <c r="A11" s="108" t="s">
        <v>40</v>
      </c>
      <c r="B11" s="132">
        <v>2644.87</v>
      </c>
      <c r="C11" s="134">
        <v>9.2839031461236718E-2</v>
      </c>
      <c r="D11" s="138">
        <v>2622.68</v>
      </c>
      <c r="E11" s="136">
        <v>8.9311455089381916E-2</v>
      </c>
      <c r="F11" s="138">
        <v>3398.4</v>
      </c>
      <c r="G11" s="135">
        <v>9.2986758826730603E-2</v>
      </c>
      <c r="H11" s="138">
        <v>8665.9499999999989</v>
      </c>
      <c r="I11" s="141">
        <v>9.17988970530869E-2</v>
      </c>
      <c r="J11" s="25"/>
      <c r="K11" s="26" t="str">
        <f t="shared" ref="K11:L25" si="0">+A11</f>
        <v>Bioplyn</v>
      </c>
      <c r="L11" s="23">
        <f t="shared" si="0"/>
        <v>2644.87</v>
      </c>
      <c r="M11" s="23">
        <f t="shared" ref="M11:M25" si="1">+D11</f>
        <v>2622.68</v>
      </c>
      <c r="N11" s="23">
        <f t="shared" ref="N11:N25" si="2">+F11</f>
        <v>3398.4</v>
      </c>
      <c r="O11" s="40"/>
    </row>
    <row r="12" spans="1:15" x14ac:dyDescent="0.2">
      <c r="A12" s="108" t="s">
        <v>39</v>
      </c>
      <c r="B12" s="132">
        <v>0</v>
      </c>
      <c r="C12" s="134">
        <v>0</v>
      </c>
      <c r="D12" s="138">
        <v>0</v>
      </c>
      <c r="E12" s="136">
        <v>0</v>
      </c>
      <c r="F12" s="138">
        <v>0</v>
      </c>
      <c r="G12" s="135">
        <v>0</v>
      </c>
      <c r="H12" s="138">
        <v>0</v>
      </c>
      <c r="I12" s="141">
        <v>0</v>
      </c>
      <c r="J12" s="25"/>
      <c r="K12" s="26" t="str">
        <f t="shared" si="0"/>
        <v>Černé uhlí</v>
      </c>
      <c r="L12" s="23">
        <f t="shared" si="0"/>
        <v>0</v>
      </c>
      <c r="M12" s="23">
        <f t="shared" si="1"/>
        <v>0</v>
      </c>
      <c r="N12" s="23">
        <f t="shared" si="2"/>
        <v>0</v>
      </c>
      <c r="O12" s="40"/>
    </row>
    <row r="13" spans="1:15" x14ac:dyDescent="0.2">
      <c r="A13" s="108" t="s">
        <v>51</v>
      </c>
      <c r="B13" s="132">
        <v>351.12</v>
      </c>
      <c r="C13" s="134">
        <v>9.0646514735480091E-2</v>
      </c>
      <c r="D13" s="138">
        <v>303.25</v>
      </c>
      <c r="E13" s="136">
        <v>8.6641866950092003E-2</v>
      </c>
      <c r="F13" s="138">
        <v>260.52999999999997</v>
      </c>
      <c r="G13" s="135">
        <v>7.4534506217836555E-2</v>
      </c>
      <c r="H13" s="138">
        <v>914.9</v>
      </c>
      <c r="I13" s="141">
        <v>8.4175362978076304E-2</v>
      </c>
      <c r="J13" s="25"/>
      <c r="K13" s="26" t="str">
        <f t="shared" si="0"/>
        <v>Elektrická energie</v>
      </c>
      <c r="L13" s="23">
        <f t="shared" si="0"/>
        <v>351.12</v>
      </c>
      <c r="M13" s="23">
        <f t="shared" si="1"/>
        <v>303.25</v>
      </c>
      <c r="N13" s="23">
        <f t="shared" si="2"/>
        <v>260.52999999999997</v>
      </c>
      <c r="O13" s="40"/>
    </row>
    <row r="14" spans="1:15" x14ac:dyDescent="0.2">
      <c r="A14" s="108" t="s">
        <v>52</v>
      </c>
      <c r="B14" s="132">
        <v>0</v>
      </c>
      <c r="C14" s="134">
        <v>0</v>
      </c>
      <c r="D14" s="138">
        <v>0</v>
      </c>
      <c r="E14" s="136">
        <v>0</v>
      </c>
      <c r="F14" s="138">
        <v>0</v>
      </c>
      <c r="G14" s="135">
        <v>0</v>
      </c>
      <c r="H14" s="138">
        <v>0</v>
      </c>
      <c r="I14" s="141">
        <v>0</v>
      </c>
      <c r="J14" s="25"/>
      <c r="K14" s="26" t="str">
        <f t="shared" si="0"/>
        <v>Energie prostředí (tepelné čerpadlo)</v>
      </c>
      <c r="L14" s="23">
        <f t="shared" si="0"/>
        <v>0</v>
      </c>
      <c r="M14" s="23">
        <f t="shared" si="1"/>
        <v>0</v>
      </c>
      <c r="N14" s="23">
        <f t="shared" si="2"/>
        <v>0</v>
      </c>
      <c r="O14" s="40"/>
    </row>
    <row r="15" spans="1:15" x14ac:dyDescent="0.2">
      <c r="A15" s="108" t="s">
        <v>53</v>
      </c>
      <c r="B15" s="132">
        <v>0</v>
      </c>
      <c r="C15" s="134">
        <v>0</v>
      </c>
      <c r="D15" s="138">
        <v>0</v>
      </c>
      <c r="E15" s="136">
        <v>0</v>
      </c>
      <c r="F15" s="138">
        <v>0</v>
      </c>
      <c r="G15" s="135">
        <v>0</v>
      </c>
      <c r="H15" s="138">
        <v>0</v>
      </c>
      <c r="I15" s="141">
        <v>0</v>
      </c>
      <c r="J15" s="25"/>
      <c r="K15" s="26" t="str">
        <f t="shared" si="0"/>
        <v>Energie Slunce (solární kolektor)</v>
      </c>
      <c r="L15" s="23">
        <f t="shared" si="0"/>
        <v>0</v>
      </c>
      <c r="M15" s="23">
        <f t="shared" si="1"/>
        <v>0</v>
      </c>
      <c r="N15" s="23">
        <f t="shared" si="2"/>
        <v>0</v>
      </c>
      <c r="O15" s="40"/>
    </row>
    <row r="16" spans="1:15" x14ac:dyDescent="0.2">
      <c r="A16" s="108" t="s">
        <v>38</v>
      </c>
      <c r="B16" s="132">
        <v>58271.696000000004</v>
      </c>
      <c r="C16" s="134">
        <v>6.6516913793152846E-2</v>
      </c>
      <c r="D16" s="138">
        <v>44308.974000000002</v>
      </c>
      <c r="E16" s="136">
        <v>4.3702813528995264E-2</v>
      </c>
      <c r="F16" s="138">
        <v>66354.83600000001</v>
      </c>
      <c r="G16" s="135">
        <v>4.6034983379821003E-2</v>
      </c>
      <c r="H16" s="138">
        <v>168935.50600000002</v>
      </c>
      <c r="I16" s="141">
        <v>5.0711379082228135E-2</v>
      </c>
      <c r="J16" s="25"/>
      <c r="K16" s="26" t="str">
        <f t="shared" si="0"/>
        <v>Hnědé uhlí</v>
      </c>
      <c r="L16" s="23">
        <f t="shared" si="0"/>
        <v>58271.696000000004</v>
      </c>
      <c r="M16" s="23">
        <f t="shared" si="1"/>
        <v>44308.974000000002</v>
      </c>
      <c r="N16" s="23">
        <f t="shared" si="2"/>
        <v>66354.83600000001</v>
      </c>
      <c r="O16" s="40"/>
    </row>
    <row r="17" spans="1:18" x14ac:dyDescent="0.2">
      <c r="A17" s="108" t="s">
        <v>63</v>
      </c>
      <c r="B17" s="132">
        <v>0</v>
      </c>
      <c r="C17" s="134">
        <v>0</v>
      </c>
      <c r="D17" s="138">
        <v>0</v>
      </c>
      <c r="E17" s="136">
        <v>0</v>
      </c>
      <c r="F17" s="138">
        <v>0</v>
      </c>
      <c r="G17" s="135">
        <v>0</v>
      </c>
      <c r="H17" s="138">
        <v>0</v>
      </c>
      <c r="I17" s="141">
        <v>0</v>
      </c>
      <c r="J17" s="25"/>
      <c r="K17" s="26" t="str">
        <f t="shared" si="0"/>
        <v>Jaderné palivo</v>
      </c>
      <c r="L17" s="23">
        <f t="shared" si="0"/>
        <v>0</v>
      </c>
      <c r="M17" s="23">
        <f t="shared" si="1"/>
        <v>0</v>
      </c>
      <c r="N17" s="23">
        <f t="shared" si="2"/>
        <v>0</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0</v>
      </c>
      <c r="C19" s="134">
        <v>0</v>
      </c>
      <c r="D19" s="138">
        <v>0</v>
      </c>
      <c r="E19" s="136">
        <v>0</v>
      </c>
      <c r="F19" s="138">
        <v>0</v>
      </c>
      <c r="G19" s="135">
        <v>0</v>
      </c>
      <c r="H19" s="138">
        <v>0</v>
      </c>
      <c r="I19" s="141">
        <v>0</v>
      </c>
      <c r="J19" s="25"/>
      <c r="K19" s="26" t="str">
        <f t="shared" si="0"/>
        <v>Odpadní teplo</v>
      </c>
      <c r="L19" s="23">
        <f t="shared" si="0"/>
        <v>0</v>
      </c>
      <c r="M19" s="23">
        <f t="shared" si="1"/>
        <v>0</v>
      </c>
      <c r="N19" s="23">
        <f t="shared" si="2"/>
        <v>0</v>
      </c>
      <c r="O19" s="40"/>
    </row>
    <row r="20" spans="1:18" x14ac:dyDescent="0.2">
      <c r="A20" s="108" t="s">
        <v>35</v>
      </c>
      <c r="B20" s="132">
        <v>0</v>
      </c>
      <c r="C20" s="134">
        <v>0</v>
      </c>
      <c r="D20" s="138">
        <v>0</v>
      </c>
      <c r="E20" s="136">
        <v>0</v>
      </c>
      <c r="F20" s="138">
        <v>0</v>
      </c>
      <c r="G20" s="135">
        <v>0</v>
      </c>
      <c r="H20" s="138">
        <v>0</v>
      </c>
      <c r="I20" s="141">
        <v>0</v>
      </c>
      <c r="J20" s="25"/>
      <c r="K20" s="26" t="str">
        <f t="shared" si="0"/>
        <v>Ostatní kapalná paliva</v>
      </c>
      <c r="L20" s="23">
        <f t="shared" si="0"/>
        <v>0</v>
      </c>
      <c r="M20" s="23">
        <f t="shared" si="1"/>
        <v>0</v>
      </c>
      <c r="N20" s="23">
        <f t="shared" si="2"/>
        <v>0</v>
      </c>
      <c r="O20" s="40"/>
    </row>
    <row r="21" spans="1:18" x14ac:dyDescent="0.2">
      <c r="A21" s="108" t="s">
        <v>34</v>
      </c>
      <c r="B21" s="132">
        <v>1390</v>
      </c>
      <c r="C21" s="134">
        <v>7.2629341584138016E-3</v>
      </c>
      <c r="D21" s="138">
        <v>1576</v>
      </c>
      <c r="E21" s="136">
        <v>7.8629349935541402E-3</v>
      </c>
      <c r="F21" s="138">
        <v>927</v>
      </c>
      <c r="G21" s="135">
        <v>4.74361005151013E-3</v>
      </c>
      <c r="H21" s="138">
        <v>3893</v>
      </c>
      <c r="I21" s="141">
        <v>6.6293444168933372E-3</v>
      </c>
      <c r="J21" s="25"/>
      <c r="K21" s="26" t="str">
        <f t="shared" si="0"/>
        <v>Ostatní pevná paliva</v>
      </c>
      <c r="L21" s="23">
        <f t="shared" si="0"/>
        <v>1390</v>
      </c>
      <c r="M21" s="23">
        <f t="shared" si="1"/>
        <v>1576</v>
      </c>
      <c r="N21" s="23">
        <f t="shared" si="2"/>
        <v>927</v>
      </c>
      <c r="O21" s="40"/>
    </row>
    <row r="22" spans="1:18" x14ac:dyDescent="0.2">
      <c r="A22" s="108" t="s">
        <v>33</v>
      </c>
      <c r="B22" s="132">
        <v>0</v>
      </c>
      <c r="C22" s="134">
        <v>0</v>
      </c>
      <c r="D22" s="138">
        <v>0</v>
      </c>
      <c r="E22" s="136">
        <v>0</v>
      </c>
      <c r="F22" s="138">
        <v>0</v>
      </c>
      <c r="G22" s="135">
        <v>0</v>
      </c>
      <c r="H22" s="138">
        <v>0</v>
      </c>
      <c r="I22" s="141">
        <v>0</v>
      </c>
      <c r="J22" s="25"/>
      <c r="K22" s="26" t="str">
        <f t="shared" si="0"/>
        <v>Ostatní plyny</v>
      </c>
      <c r="L22" s="23">
        <f t="shared" si="0"/>
        <v>0</v>
      </c>
      <c r="M22" s="23">
        <f t="shared" si="1"/>
        <v>0</v>
      </c>
      <c r="N22" s="23">
        <f t="shared" si="2"/>
        <v>0</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0</v>
      </c>
      <c r="C24" s="134">
        <v>0</v>
      </c>
      <c r="D24" s="138">
        <v>16.399999999999999</v>
      </c>
      <c r="E24" s="136">
        <v>2.3298856708053391E-3</v>
      </c>
      <c r="F24" s="138">
        <v>306.10000000000002</v>
      </c>
      <c r="G24" s="135">
        <v>8.7025669587328908E-2</v>
      </c>
      <c r="H24" s="138">
        <v>322.5</v>
      </c>
      <c r="I24" s="141">
        <v>1.0567447000812729E-2</v>
      </c>
      <c r="J24" s="25"/>
      <c r="K24" s="26" t="str">
        <f t="shared" si="0"/>
        <v>Topné oleje</v>
      </c>
      <c r="L24" s="23">
        <f t="shared" si="0"/>
        <v>0</v>
      </c>
      <c r="M24" s="23">
        <f t="shared" si="1"/>
        <v>16.399999999999999</v>
      </c>
      <c r="N24" s="23">
        <f t="shared" si="2"/>
        <v>306.10000000000002</v>
      </c>
      <c r="O24" s="40"/>
    </row>
    <row r="25" spans="1:18" x14ac:dyDescent="0.2">
      <c r="A25" s="108" t="s">
        <v>31</v>
      </c>
      <c r="B25" s="132">
        <v>16637.898000000001</v>
      </c>
      <c r="C25" s="133">
        <v>2.0498870291791343E-2</v>
      </c>
      <c r="D25" s="137">
        <v>18864.547999999999</v>
      </c>
      <c r="E25" s="135">
        <v>2.2283832209311093E-2</v>
      </c>
      <c r="F25" s="137">
        <v>25805.27</v>
      </c>
      <c r="G25" s="135">
        <v>2.4016361406193277E-2</v>
      </c>
      <c r="H25" s="137">
        <v>61307.716</v>
      </c>
      <c r="I25" s="141">
        <v>2.2434898058645018E-2</v>
      </c>
      <c r="J25" s="25"/>
      <c r="K25" s="26" t="str">
        <f t="shared" si="0"/>
        <v>Zemní plyn</v>
      </c>
      <c r="L25" s="23">
        <f t="shared" si="0"/>
        <v>16637.898000000001</v>
      </c>
      <c r="M25" s="23">
        <f t="shared" si="1"/>
        <v>18864.547999999999</v>
      </c>
      <c r="N25" s="23">
        <f t="shared" si="2"/>
        <v>25805.27</v>
      </c>
      <c r="O25" s="24"/>
    </row>
    <row r="26" spans="1:18" ht="13.5" customHeight="1" x14ac:dyDescent="0.2">
      <c r="A26" s="110" t="s">
        <v>169</v>
      </c>
      <c r="B26" s="129">
        <v>107027.387</v>
      </c>
      <c r="C26" s="131">
        <v>4.6195090795482334E-2</v>
      </c>
      <c r="D26" s="129">
        <v>99555.165999999983</v>
      </c>
      <c r="E26" s="131">
        <v>3.9841016572359361E-2</v>
      </c>
      <c r="F26" s="129">
        <v>146180.83500000002</v>
      </c>
      <c r="G26" s="131">
        <v>4.332813085042115E-2</v>
      </c>
      <c r="H26" s="129">
        <v>352763.38800000004</v>
      </c>
      <c r="I26" s="140">
        <v>4.3075208087913687E-2</v>
      </c>
      <c r="J26" s="7"/>
      <c r="K26" s="26"/>
      <c r="L26" s="26" t="str">
        <f>+L9</f>
        <v>Červenec</v>
      </c>
      <c r="M26" s="26" t="str">
        <f>+M9</f>
        <v>Srpen</v>
      </c>
      <c r="N26" s="26" t="str">
        <f>+N9</f>
        <v>Září</v>
      </c>
      <c r="O26" s="22"/>
      <c r="P26" s="34"/>
      <c r="Q26" s="34"/>
      <c r="R26" s="34"/>
    </row>
    <row r="27" spans="1:18" ht="12.75" customHeight="1" x14ac:dyDescent="0.2">
      <c r="A27" s="108" t="s">
        <v>26</v>
      </c>
      <c r="B27" s="132">
        <v>43077.919999999998</v>
      </c>
      <c r="C27" s="135">
        <v>4.2968114553577186E-2</v>
      </c>
      <c r="D27" s="137">
        <v>32767.55</v>
      </c>
      <c r="E27" s="135">
        <v>2.8759080462290133E-2</v>
      </c>
      <c r="F27" s="137">
        <v>38163.659</v>
      </c>
      <c r="G27" s="135">
        <v>2.9677582203661561E-2</v>
      </c>
      <c r="H27" s="137">
        <v>114009.129</v>
      </c>
      <c r="I27" s="141">
        <v>3.3259381205701766E-2</v>
      </c>
      <c r="J27" s="25"/>
      <c r="K27" s="26" t="str">
        <f>+A27</f>
        <v>Průmysl</v>
      </c>
      <c r="L27" s="23">
        <f t="shared" ref="L27:L34" si="3">+B27</f>
        <v>43077.919999999998</v>
      </c>
      <c r="M27" s="23">
        <f t="shared" ref="M27:M34" si="4">+D27</f>
        <v>32767.55</v>
      </c>
      <c r="N27" s="23">
        <f t="shared" ref="N27:N34" si="5">+F27</f>
        <v>38163.659</v>
      </c>
      <c r="O27" s="22"/>
      <c r="P27" s="40"/>
      <c r="Q27" s="40"/>
      <c r="R27" s="40"/>
    </row>
    <row r="28" spans="1:18" ht="12.75" customHeight="1" x14ac:dyDescent="0.2">
      <c r="A28" s="108" t="s">
        <v>0</v>
      </c>
      <c r="B28" s="132">
        <v>284.17</v>
      </c>
      <c r="C28" s="136">
        <v>3.7834935776071927E-3</v>
      </c>
      <c r="D28" s="138">
        <v>263.14</v>
      </c>
      <c r="E28" s="136">
        <v>3.6090143561527447E-3</v>
      </c>
      <c r="F28" s="138">
        <v>218.74</v>
      </c>
      <c r="G28" s="135">
        <v>1.8619064962372195E-3</v>
      </c>
      <c r="H28" s="138">
        <v>766.05</v>
      </c>
      <c r="I28" s="141">
        <v>2.8852951071398712E-3</v>
      </c>
      <c r="J28" s="25"/>
      <c r="K28" s="26" t="str">
        <f t="shared" ref="K28:K34" si="6">+A28</f>
        <v>Energetika</v>
      </c>
      <c r="L28" s="23">
        <f t="shared" si="3"/>
        <v>284.17</v>
      </c>
      <c r="M28" s="23">
        <f t="shared" si="4"/>
        <v>263.14</v>
      </c>
      <c r="N28" s="23">
        <f t="shared" si="5"/>
        <v>218.74</v>
      </c>
      <c r="O28" s="22"/>
    </row>
    <row r="29" spans="1:18" ht="12.75" customHeight="1" x14ac:dyDescent="0.2">
      <c r="A29" s="108" t="s">
        <v>1</v>
      </c>
      <c r="B29" s="132">
        <v>45.82</v>
      </c>
      <c r="C29" s="136">
        <v>8.4688872821045147E-3</v>
      </c>
      <c r="D29" s="138">
        <v>53.69</v>
      </c>
      <c r="E29" s="136">
        <v>9.1005645434954086E-3</v>
      </c>
      <c r="F29" s="138">
        <v>73.77</v>
      </c>
      <c r="G29" s="135">
        <v>5.9477349143649541E-3</v>
      </c>
      <c r="H29" s="138">
        <v>173.27999999999997</v>
      </c>
      <c r="I29" s="141">
        <v>7.30736348866218E-3</v>
      </c>
      <c r="J29" s="25"/>
      <c r="K29" s="26" t="str">
        <f t="shared" si="6"/>
        <v>Doprava</v>
      </c>
      <c r="L29" s="23">
        <f t="shared" si="3"/>
        <v>45.82</v>
      </c>
      <c r="M29" s="23">
        <f t="shared" si="4"/>
        <v>53.69</v>
      </c>
      <c r="N29" s="23">
        <f t="shared" si="5"/>
        <v>73.77</v>
      </c>
      <c r="O29" s="22"/>
    </row>
    <row r="30" spans="1:18" ht="12.75" customHeight="1" x14ac:dyDescent="0.2">
      <c r="A30" s="108" t="s">
        <v>2</v>
      </c>
      <c r="B30" s="132">
        <v>21.03</v>
      </c>
      <c r="C30" s="136">
        <v>5.5057977123318877E-3</v>
      </c>
      <c r="D30" s="138">
        <v>27.594999999999999</v>
      </c>
      <c r="E30" s="136">
        <v>6.2297876183112178E-3</v>
      </c>
      <c r="F30" s="138">
        <v>34.017000000000003</v>
      </c>
      <c r="G30" s="135">
        <v>3.3248341565841767E-3</v>
      </c>
      <c r="H30" s="138">
        <v>82.641999999999996</v>
      </c>
      <c r="I30" s="141">
        <v>4.4718917776432679E-3</v>
      </c>
      <c r="J30" s="25"/>
      <c r="K30" s="26" t="str">
        <f t="shared" si="6"/>
        <v>Stavebnictví</v>
      </c>
      <c r="L30" s="23">
        <f t="shared" si="3"/>
        <v>21.03</v>
      </c>
      <c r="M30" s="23">
        <f t="shared" si="4"/>
        <v>27.594999999999999</v>
      </c>
      <c r="N30" s="23">
        <f t="shared" si="5"/>
        <v>34.017000000000003</v>
      </c>
    </row>
    <row r="31" spans="1:18" x14ac:dyDescent="0.2">
      <c r="A31" s="108" t="s">
        <v>6</v>
      </c>
      <c r="B31" s="132">
        <v>1055.796</v>
      </c>
      <c r="C31" s="136">
        <v>7.1423599223199449E-2</v>
      </c>
      <c r="D31" s="138">
        <v>980.89</v>
      </c>
      <c r="E31" s="136">
        <v>6.903481947974284E-2</v>
      </c>
      <c r="F31" s="138">
        <v>1379.6680000000001</v>
      </c>
      <c r="G31" s="135">
        <v>6.2924931009926369E-2</v>
      </c>
      <c r="H31" s="138">
        <v>3416.3540000000003</v>
      </c>
      <c r="I31" s="141">
        <v>6.7097296593016428E-2</v>
      </c>
      <c r="J31" s="25"/>
      <c r="K31" s="26" t="str">
        <f t="shared" si="6"/>
        <v>Zemědělství a lesnictví</v>
      </c>
      <c r="L31" s="23">
        <f t="shared" si="3"/>
        <v>1055.796</v>
      </c>
      <c r="M31" s="23">
        <f t="shared" si="4"/>
        <v>980.89</v>
      </c>
      <c r="N31" s="23">
        <f t="shared" si="5"/>
        <v>1379.6680000000001</v>
      </c>
    </row>
    <row r="32" spans="1:18" x14ac:dyDescent="0.2">
      <c r="A32" s="108" t="s">
        <v>25</v>
      </c>
      <c r="B32" s="132">
        <v>40002.021999999997</v>
      </c>
      <c r="C32" s="136">
        <v>4.8677698642481532E-2</v>
      </c>
      <c r="D32" s="138">
        <v>44455.709999999985</v>
      </c>
      <c r="E32" s="136">
        <v>5.2351296709015463E-2</v>
      </c>
      <c r="F32" s="138">
        <v>72069.493000000017</v>
      </c>
      <c r="G32" s="135">
        <v>5.4430616349068948E-2</v>
      </c>
      <c r="H32" s="138">
        <v>156527.22500000001</v>
      </c>
      <c r="I32" s="141">
        <v>5.2262577123175231E-2</v>
      </c>
      <c r="J32" s="25"/>
      <c r="K32" s="26" t="str">
        <f t="shared" si="6"/>
        <v>Domácnosti</v>
      </c>
      <c r="L32" s="23">
        <f t="shared" si="3"/>
        <v>40002.021999999997</v>
      </c>
      <c r="M32" s="23">
        <f t="shared" si="4"/>
        <v>44455.709999999985</v>
      </c>
      <c r="N32" s="23">
        <f t="shared" si="5"/>
        <v>72069.493000000017</v>
      </c>
    </row>
    <row r="33" spans="1:14" x14ac:dyDescent="0.2">
      <c r="A33" s="108" t="s">
        <v>5</v>
      </c>
      <c r="B33" s="132">
        <v>19567.929</v>
      </c>
      <c r="C33" s="136">
        <v>5.3638976574810676E-2</v>
      </c>
      <c r="D33" s="138">
        <v>19181.591</v>
      </c>
      <c r="E33" s="136">
        <v>5.0428726268275534E-2</v>
      </c>
      <c r="F33" s="138">
        <v>31391.388000000006</v>
      </c>
      <c r="G33" s="135">
        <v>5.7044281361306119E-2</v>
      </c>
      <c r="H33" s="138">
        <v>70140.90800000001</v>
      </c>
      <c r="I33" s="141">
        <v>5.4142922628391509E-2</v>
      </c>
      <c r="J33" s="25"/>
      <c r="K33" s="26" t="str">
        <f t="shared" si="6"/>
        <v>Obchod, služby, školství, zdravotnictví</v>
      </c>
      <c r="L33" s="23">
        <f t="shared" si="3"/>
        <v>19567.929</v>
      </c>
      <c r="M33" s="23">
        <f t="shared" si="4"/>
        <v>19181.591</v>
      </c>
      <c r="N33" s="23">
        <f t="shared" si="5"/>
        <v>31391.388000000006</v>
      </c>
    </row>
    <row r="34" spans="1:14" x14ac:dyDescent="0.2">
      <c r="A34" s="108" t="s">
        <v>3</v>
      </c>
      <c r="B34" s="132">
        <v>2972.7</v>
      </c>
      <c r="C34" s="135">
        <v>0.10394170788740183</v>
      </c>
      <c r="D34" s="137">
        <v>1825</v>
      </c>
      <c r="E34" s="135">
        <v>5.6276419659027806E-2</v>
      </c>
      <c r="F34" s="137">
        <v>2850.1</v>
      </c>
      <c r="G34" s="135">
        <v>5.5379639074603325E-2</v>
      </c>
      <c r="H34" s="137">
        <v>7647.7999999999993</v>
      </c>
      <c r="I34" s="141">
        <v>6.7984275736072589E-2</v>
      </c>
      <c r="J34" s="25"/>
      <c r="K34" s="26" t="str">
        <f t="shared" si="6"/>
        <v>Ostatní</v>
      </c>
      <c r="L34" s="23">
        <f t="shared" si="3"/>
        <v>2972.7</v>
      </c>
      <c r="M34" s="23">
        <f t="shared" si="4"/>
        <v>1825</v>
      </c>
      <c r="N34" s="23">
        <f t="shared" si="5"/>
        <v>2850.1</v>
      </c>
    </row>
    <row r="35" spans="1:14" ht="18" customHeight="1" x14ac:dyDescent="0.2">
      <c r="A35" s="45" t="s">
        <v>158</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155</v>
      </c>
      <c r="M39" s="32">
        <v>2.8648716914503377E-2</v>
      </c>
    </row>
    <row r="40" spans="1:14" x14ac:dyDescent="0.2">
      <c r="B40" s="34"/>
      <c r="C40" s="34"/>
      <c r="D40" s="34"/>
      <c r="L40" s="28" t="s">
        <v>50</v>
      </c>
      <c r="M40" s="32">
        <v>2.6991845277306997E-2</v>
      </c>
    </row>
    <row r="41" spans="1:14" x14ac:dyDescent="0.2">
      <c r="B41" s="22"/>
      <c r="C41" s="22"/>
      <c r="D41" s="22"/>
      <c r="L41" s="28" t="s">
        <v>111</v>
      </c>
      <c r="M41" s="32">
        <v>3.6733178856126585E-2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{1E4722F1-4B69-497C-84CC-CB23F9680A23}</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{ACECC3F5-AAC8-4611-A097-CA26891FAE72}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1E4722F1-4B69-497C-84CC-CB23F9680A23}">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ACECC3F5-AAC8-4611-A097-CA26891FAE72}">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R42"/>
  <sheetViews>
    <sheetView showGridLines="0" topLeftCell="A4" zoomScaleNormal="100" zoomScaleSheetLayoutView="100" workbookViewId="0">
      <selection activeCell="Q21" sqref="Q21"/>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8" ht="15.75" x14ac:dyDescent="0.25">
      <c r="A1" s="104" t="s">
        <v>134</v>
      </c>
      <c r="I1" s="105" t="str">
        <f>'3'!N1</f>
        <v>III. čtvrtletí 2021</v>
      </c>
    </row>
    <row r="2" spans="1:18" ht="1.5" customHeight="1" x14ac:dyDescent="0.2">
      <c r="F2" s="26"/>
      <c r="G2" s="26"/>
      <c r="H2" s="26"/>
      <c r="I2" s="26"/>
      <c r="J2" s="26"/>
    </row>
    <row r="3" spans="1:18" ht="5.0999999999999996" customHeight="1" x14ac:dyDescent="0.2">
      <c r="F3" s="26"/>
      <c r="G3" s="26"/>
      <c r="H3" s="26"/>
      <c r="I3" s="26"/>
      <c r="J3" s="26"/>
    </row>
    <row r="4" spans="1:18" ht="5.0999999999999996" customHeight="1" x14ac:dyDescent="0.2">
      <c r="A4" s="42"/>
      <c r="B4" s="39"/>
      <c r="C4" s="39"/>
      <c r="D4" s="39"/>
      <c r="E4" s="39"/>
      <c r="F4" s="28"/>
      <c r="J4" s="28"/>
      <c r="K4" s="38"/>
    </row>
    <row r="5" spans="1:18" ht="12.75" customHeight="1" x14ac:dyDescent="0.2">
      <c r="A5" s="106"/>
      <c r="B5" s="343" t="s">
        <v>14</v>
      </c>
      <c r="C5" s="344"/>
      <c r="D5" s="343" t="s">
        <v>15</v>
      </c>
      <c r="E5" s="344"/>
      <c r="F5" s="343" t="s">
        <v>16</v>
      </c>
      <c r="G5" s="344"/>
      <c r="H5" s="343" t="s">
        <v>7</v>
      </c>
      <c r="I5" s="345"/>
    </row>
    <row r="6" spans="1:18" x14ac:dyDescent="0.2">
      <c r="A6" s="107"/>
      <c r="B6" s="126" t="s">
        <v>166</v>
      </c>
      <c r="C6" s="127" t="s">
        <v>49</v>
      </c>
      <c r="D6" s="126" t="s">
        <v>166</v>
      </c>
      <c r="E6" s="127" t="s">
        <v>49</v>
      </c>
      <c r="F6" s="126" t="s">
        <v>166</v>
      </c>
      <c r="G6" s="127" t="s">
        <v>49</v>
      </c>
      <c r="H6" s="126" t="s">
        <v>166</v>
      </c>
      <c r="I6" s="128" t="s">
        <v>49</v>
      </c>
      <c r="J6" s="28"/>
      <c r="O6" s="28"/>
    </row>
    <row r="7" spans="1:18" ht="13.5" x14ac:dyDescent="0.2">
      <c r="A7" s="109" t="s">
        <v>282</v>
      </c>
      <c r="B7" s="129">
        <v>4332.6089999999995</v>
      </c>
      <c r="C7" s="130">
        <v>0.11024684800702464</v>
      </c>
      <c r="D7" s="129">
        <v>4316.4529999999995</v>
      </c>
      <c r="E7" s="130">
        <v>0.11125641500029874</v>
      </c>
      <c r="F7" s="129">
        <v>4316.6969999999992</v>
      </c>
      <c r="G7" s="130">
        <v>0.11123698594261307</v>
      </c>
      <c r="H7" s="129">
        <v>4316.6969999999992</v>
      </c>
      <c r="I7" s="139">
        <v>0.11123698594261307</v>
      </c>
      <c r="J7" s="30"/>
      <c r="O7" s="13"/>
    </row>
    <row r="8" spans="1:18" x14ac:dyDescent="0.2">
      <c r="A8" s="109" t="s">
        <v>167</v>
      </c>
      <c r="B8" s="129">
        <v>1016630.4369999999</v>
      </c>
      <c r="C8" s="130">
        <v>0.13617112841971443</v>
      </c>
      <c r="D8" s="129">
        <v>1236052.0400000005</v>
      </c>
      <c r="E8" s="130">
        <v>0.15767830586438908</v>
      </c>
      <c r="F8" s="129">
        <v>1564330.8630000008</v>
      </c>
      <c r="G8" s="130">
        <v>0.17623498734693196</v>
      </c>
      <c r="H8" s="129">
        <v>3817013.3400000012</v>
      </c>
      <c r="I8" s="139">
        <v>0.15784982111032039</v>
      </c>
      <c r="J8" s="30"/>
      <c r="O8" s="13"/>
    </row>
    <row r="9" spans="1:18" x14ac:dyDescent="0.2">
      <c r="A9" s="109" t="s">
        <v>168</v>
      </c>
      <c r="B9" s="129">
        <v>565002.96300000011</v>
      </c>
      <c r="C9" s="131">
        <v>0.20571334660105831</v>
      </c>
      <c r="D9" s="129">
        <v>696896.37999999989</v>
      </c>
      <c r="E9" s="131">
        <v>0.23154017134851723</v>
      </c>
      <c r="F9" s="129">
        <v>977033.7620000001</v>
      </c>
      <c r="G9" s="131">
        <v>0.25141535071934656</v>
      </c>
      <c r="H9" s="129">
        <v>2238933.105</v>
      </c>
      <c r="I9" s="140">
        <v>0.23219382057303459</v>
      </c>
      <c r="J9" s="25"/>
      <c r="K9" s="26"/>
      <c r="L9" s="26" t="str">
        <f>+B5</f>
        <v>Červenec</v>
      </c>
      <c r="M9" s="26" t="str">
        <f>+D5</f>
        <v>Srpen</v>
      </c>
      <c r="N9" s="26" t="str">
        <f>+F5</f>
        <v>Září</v>
      </c>
      <c r="O9" s="27"/>
    </row>
    <row r="10" spans="1:18" x14ac:dyDescent="0.2">
      <c r="A10" s="108" t="s">
        <v>41</v>
      </c>
      <c r="B10" s="132">
        <v>19314.595999999998</v>
      </c>
      <c r="C10" s="133">
        <v>6.0221864859202598E-2</v>
      </c>
      <c r="D10" s="137">
        <v>8198.7400000000016</v>
      </c>
      <c r="E10" s="135">
        <v>2.3806149370714035E-2</v>
      </c>
      <c r="F10" s="137">
        <v>36214.071000000004</v>
      </c>
      <c r="G10" s="135">
        <v>8.0467359569695515E-2</v>
      </c>
      <c r="H10" s="137">
        <v>63727.407000000007</v>
      </c>
      <c r="I10" s="141">
        <v>5.7146087332903807E-2</v>
      </c>
      <c r="J10" s="25"/>
      <c r="K10" s="26" t="str">
        <f>+A10</f>
        <v>Biomasa</v>
      </c>
      <c r="L10" s="23">
        <f>+B10</f>
        <v>19314.595999999998</v>
      </c>
      <c r="M10" s="23">
        <f>+D10</f>
        <v>8198.7400000000016</v>
      </c>
      <c r="N10" s="23">
        <f>+F10</f>
        <v>36214.071000000004</v>
      </c>
      <c r="O10" s="40"/>
      <c r="P10" s="49"/>
      <c r="Q10" s="49"/>
      <c r="R10" s="49"/>
    </row>
    <row r="11" spans="1:18" x14ac:dyDescent="0.2">
      <c r="A11" s="108" t="s">
        <v>40</v>
      </c>
      <c r="B11" s="132">
        <v>2469.6240000000003</v>
      </c>
      <c r="C11" s="134">
        <v>8.6687625567012858E-2</v>
      </c>
      <c r="D11" s="138">
        <v>2686.1579999999994</v>
      </c>
      <c r="E11" s="136">
        <v>9.1473103687824645E-2</v>
      </c>
      <c r="F11" s="138">
        <v>3109.1330000000003</v>
      </c>
      <c r="G11" s="135">
        <v>8.5071857471524667E-2</v>
      </c>
      <c r="H11" s="138">
        <v>8264.9149999999991</v>
      </c>
      <c r="I11" s="141">
        <v>8.755071068232724E-2</v>
      </c>
      <c r="J11" s="25"/>
      <c r="K11" s="26" t="str">
        <f t="shared" ref="K11:L25" si="0">+A11</f>
        <v>Bioplyn</v>
      </c>
      <c r="L11" s="23">
        <f t="shared" si="0"/>
        <v>2469.6240000000003</v>
      </c>
      <c r="M11" s="23">
        <f t="shared" ref="M11:M25" si="1">+D11</f>
        <v>2686.1579999999994</v>
      </c>
      <c r="N11" s="23">
        <f t="shared" ref="N11:N25" si="2">+F11</f>
        <v>3109.1330000000003</v>
      </c>
      <c r="O11" s="40"/>
    </row>
    <row r="12" spans="1:18" x14ac:dyDescent="0.2">
      <c r="A12" s="108" t="s">
        <v>39</v>
      </c>
      <c r="B12" s="132">
        <v>0</v>
      </c>
      <c r="C12" s="134">
        <v>0</v>
      </c>
      <c r="D12" s="138">
        <v>0</v>
      </c>
      <c r="E12" s="136">
        <v>0</v>
      </c>
      <c r="F12" s="138">
        <v>0</v>
      </c>
      <c r="G12" s="135">
        <v>0</v>
      </c>
      <c r="H12" s="138">
        <v>0</v>
      </c>
      <c r="I12" s="141">
        <v>0</v>
      </c>
      <c r="J12" s="25"/>
      <c r="K12" s="26" t="str">
        <f t="shared" si="0"/>
        <v>Černé uhlí</v>
      </c>
      <c r="L12" s="23">
        <f t="shared" si="0"/>
        <v>0</v>
      </c>
      <c r="M12" s="23">
        <f t="shared" si="1"/>
        <v>0</v>
      </c>
      <c r="N12" s="23">
        <f t="shared" si="2"/>
        <v>0</v>
      </c>
      <c r="O12" s="40"/>
    </row>
    <row r="13" spans="1:18" x14ac:dyDescent="0.2">
      <c r="A13" s="108" t="s">
        <v>51</v>
      </c>
      <c r="B13" s="132">
        <v>0</v>
      </c>
      <c r="C13" s="134">
        <v>0</v>
      </c>
      <c r="D13" s="138">
        <v>0</v>
      </c>
      <c r="E13" s="136">
        <v>0</v>
      </c>
      <c r="F13" s="138">
        <v>0</v>
      </c>
      <c r="G13" s="135">
        <v>0</v>
      </c>
      <c r="H13" s="138">
        <v>0</v>
      </c>
      <c r="I13" s="141">
        <v>0</v>
      </c>
      <c r="J13" s="25"/>
      <c r="K13" s="26" t="str">
        <f t="shared" si="0"/>
        <v>Elektrická energie</v>
      </c>
      <c r="L13" s="23">
        <f t="shared" si="0"/>
        <v>0</v>
      </c>
      <c r="M13" s="23">
        <f t="shared" si="1"/>
        <v>0</v>
      </c>
      <c r="N13" s="23">
        <f t="shared" si="2"/>
        <v>0</v>
      </c>
      <c r="O13" s="40"/>
    </row>
    <row r="14" spans="1:18" x14ac:dyDescent="0.2">
      <c r="A14" s="108" t="s">
        <v>52</v>
      </c>
      <c r="B14" s="132">
        <v>0</v>
      </c>
      <c r="C14" s="134">
        <v>0</v>
      </c>
      <c r="D14" s="138">
        <v>0</v>
      </c>
      <c r="E14" s="136">
        <v>0</v>
      </c>
      <c r="F14" s="138">
        <v>0</v>
      </c>
      <c r="G14" s="135">
        <v>0</v>
      </c>
      <c r="H14" s="138">
        <v>0</v>
      </c>
      <c r="I14" s="141">
        <v>0</v>
      </c>
      <c r="J14" s="25"/>
      <c r="K14" s="26" t="str">
        <f t="shared" si="0"/>
        <v>Energie prostředí (tepelné čerpadlo)</v>
      </c>
      <c r="L14" s="23">
        <f t="shared" si="0"/>
        <v>0</v>
      </c>
      <c r="M14" s="23">
        <f t="shared" si="1"/>
        <v>0</v>
      </c>
      <c r="N14" s="23">
        <f t="shared" si="2"/>
        <v>0</v>
      </c>
      <c r="O14" s="40"/>
    </row>
    <row r="15" spans="1:18" x14ac:dyDescent="0.2">
      <c r="A15" s="108" t="s">
        <v>53</v>
      </c>
      <c r="B15" s="132">
        <v>0</v>
      </c>
      <c r="C15" s="134">
        <v>0</v>
      </c>
      <c r="D15" s="138">
        <v>0</v>
      </c>
      <c r="E15" s="136">
        <v>0</v>
      </c>
      <c r="F15" s="138">
        <v>0</v>
      </c>
      <c r="G15" s="135">
        <v>0</v>
      </c>
      <c r="H15" s="138">
        <v>0</v>
      </c>
      <c r="I15" s="141">
        <v>0</v>
      </c>
      <c r="J15" s="25"/>
      <c r="K15" s="26" t="str">
        <f t="shared" si="0"/>
        <v>Energie Slunce (solární kolektor)</v>
      </c>
      <c r="L15" s="23">
        <f t="shared" si="0"/>
        <v>0</v>
      </c>
      <c r="M15" s="23">
        <f t="shared" si="1"/>
        <v>0</v>
      </c>
      <c r="N15" s="23">
        <f t="shared" si="2"/>
        <v>0</v>
      </c>
      <c r="O15" s="40"/>
    </row>
    <row r="16" spans="1:18" x14ac:dyDescent="0.2">
      <c r="A16" s="108" t="s">
        <v>38</v>
      </c>
      <c r="B16" s="132">
        <v>184021</v>
      </c>
      <c r="C16" s="134">
        <v>0.21005925403526579</v>
      </c>
      <c r="D16" s="138">
        <v>273866.27799999999</v>
      </c>
      <c r="E16" s="136">
        <v>0.27011970259825868</v>
      </c>
      <c r="F16" s="138">
        <v>453244.47700000001</v>
      </c>
      <c r="G16" s="135">
        <v>0.31444734436071337</v>
      </c>
      <c r="H16" s="138">
        <v>911131.755</v>
      </c>
      <c r="I16" s="141">
        <v>0.27350525011397431</v>
      </c>
      <c r="J16" s="25"/>
      <c r="K16" s="26" t="str">
        <f t="shared" si="0"/>
        <v>Hnědé uhlí</v>
      </c>
      <c r="L16" s="23">
        <f t="shared" si="0"/>
        <v>184021</v>
      </c>
      <c r="M16" s="23">
        <f t="shared" si="1"/>
        <v>273866.27799999999</v>
      </c>
      <c r="N16" s="23">
        <f t="shared" si="2"/>
        <v>453244.47700000001</v>
      </c>
      <c r="O16" s="40"/>
    </row>
    <row r="17" spans="1:18" x14ac:dyDescent="0.2">
      <c r="A17" s="108" t="s">
        <v>63</v>
      </c>
      <c r="B17" s="132">
        <v>0</v>
      </c>
      <c r="C17" s="134">
        <v>0</v>
      </c>
      <c r="D17" s="138">
        <v>0</v>
      </c>
      <c r="E17" s="136">
        <v>0</v>
      </c>
      <c r="F17" s="138">
        <v>0</v>
      </c>
      <c r="G17" s="135">
        <v>0</v>
      </c>
      <c r="H17" s="138">
        <v>0</v>
      </c>
      <c r="I17" s="141">
        <v>0</v>
      </c>
      <c r="J17" s="25"/>
      <c r="K17" s="26" t="str">
        <f t="shared" si="0"/>
        <v>Jaderné palivo</v>
      </c>
      <c r="L17" s="23">
        <f t="shared" si="0"/>
        <v>0</v>
      </c>
      <c r="M17" s="23">
        <f t="shared" si="1"/>
        <v>0</v>
      </c>
      <c r="N17" s="23">
        <f t="shared" si="2"/>
        <v>0</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7376.1139999999996</v>
      </c>
      <c r="C19" s="134">
        <v>0.11395249490311467</v>
      </c>
      <c r="D19" s="138">
        <v>12413.182000000001</v>
      </c>
      <c r="E19" s="136">
        <v>0.23246679156727793</v>
      </c>
      <c r="F19" s="138">
        <v>10957.462</v>
      </c>
      <c r="G19" s="135">
        <v>0.25365459492696457</v>
      </c>
      <c r="H19" s="138">
        <v>30746.758000000002</v>
      </c>
      <c r="I19" s="141">
        <v>0.19058804520739139</v>
      </c>
      <c r="J19" s="25"/>
      <c r="K19" s="26" t="str">
        <f t="shared" si="0"/>
        <v>Odpadní teplo</v>
      </c>
      <c r="L19" s="23">
        <f t="shared" si="0"/>
        <v>7376.1139999999996</v>
      </c>
      <c r="M19" s="23">
        <f t="shared" si="1"/>
        <v>12413.182000000001</v>
      </c>
      <c r="N19" s="23">
        <f t="shared" si="2"/>
        <v>10957.462</v>
      </c>
      <c r="O19" s="40"/>
    </row>
    <row r="20" spans="1:18" x14ac:dyDescent="0.2">
      <c r="A20" s="108" t="s">
        <v>35</v>
      </c>
      <c r="B20" s="132">
        <v>0</v>
      </c>
      <c r="C20" s="134">
        <v>0</v>
      </c>
      <c r="D20" s="138">
        <v>561.77300000000002</v>
      </c>
      <c r="E20" s="136">
        <v>9.9376329607043082E-2</v>
      </c>
      <c r="F20" s="138">
        <v>1504.5630000000001</v>
      </c>
      <c r="G20" s="135">
        <v>0.34701492020951491</v>
      </c>
      <c r="H20" s="138">
        <v>2066.3360000000002</v>
      </c>
      <c r="I20" s="141">
        <v>0.14409907048199791</v>
      </c>
      <c r="J20" s="25"/>
      <c r="K20" s="26" t="str">
        <f t="shared" si="0"/>
        <v>Ostatní kapalná paliva</v>
      </c>
      <c r="L20" s="23">
        <f t="shared" si="0"/>
        <v>0</v>
      </c>
      <c r="M20" s="23">
        <f t="shared" si="1"/>
        <v>561.77300000000002</v>
      </c>
      <c r="N20" s="23">
        <f t="shared" si="2"/>
        <v>1504.5630000000001</v>
      </c>
      <c r="O20" s="40"/>
    </row>
    <row r="21" spans="1:18" x14ac:dyDescent="0.2">
      <c r="A21" s="108" t="s">
        <v>34</v>
      </c>
      <c r="B21" s="132">
        <v>5184.826</v>
      </c>
      <c r="C21" s="134">
        <v>2.7091402777576976E-2</v>
      </c>
      <c r="D21" s="138">
        <v>7551</v>
      </c>
      <c r="E21" s="136">
        <v>3.7673237396146766E-2</v>
      </c>
      <c r="F21" s="138">
        <v>0</v>
      </c>
      <c r="G21" s="135">
        <v>0</v>
      </c>
      <c r="H21" s="138">
        <v>12735.826000000001</v>
      </c>
      <c r="I21" s="141">
        <v>2.1687689953153098E-2</v>
      </c>
      <c r="J21" s="25"/>
      <c r="K21" s="26" t="str">
        <f t="shared" si="0"/>
        <v>Ostatní pevná paliva</v>
      </c>
      <c r="L21" s="23">
        <f t="shared" si="0"/>
        <v>5184.826</v>
      </c>
      <c r="M21" s="23">
        <f t="shared" si="1"/>
        <v>7551</v>
      </c>
      <c r="N21" s="23">
        <f t="shared" si="2"/>
        <v>0</v>
      </c>
      <c r="O21" s="40"/>
    </row>
    <row r="22" spans="1:18" x14ac:dyDescent="0.2">
      <c r="A22" s="108" t="s">
        <v>33</v>
      </c>
      <c r="B22" s="132">
        <v>63044.065999999999</v>
      </c>
      <c r="C22" s="134">
        <v>0.29437277225977787</v>
      </c>
      <c r="D22" s="138">
        <v>66551.577000000005</v>
      </c>
      <c r="E22" s="136">
        <v>0.24024044339934814</v>
      </c>
      <c r="F22" s="138">
        <v>66302.64899999999</v>
      </c>
      <c r="G22" s="135">
        <v>0.22036695907817114</v>
      </c>
      <c r="H22" s="138">
        <v>195898.29200000002</v>
      </c>
      <c r="I22" s="141">
        <v>0.24732803506443685</v>
      </c>
      <c r="J22" s="25"/>
      <c r="K22" s="26" t="str">
        <f t="shared" si="0"/>
        <v>Ostatní plyny</v>
      </c>
      <c r="L22" s="23">
        <f t="shared" si="0"/>
        <v>63044.065999999999</v>
      </c>
      <c r="M22" s="23">
        <f t="shared" si="1"/>
        <v>66551.577000000005</v>
      </c>
      <c r="N22" s="23">
        <f t="shared" si="2"/>
        <v>66302.64899999999</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2652.42</v>
      </c>
      <c r="C24" s="134">
        <v>0.1328739521426941</v>
      </c>
      <c r="D24" s="138">
        <v>539.5</v>
      </c>
      <c r="E24" s="136">
        <v>7.6644714597529306E-2</v>
      </c>
      <c r="F24" s="138">
        <v>256.10000000000002</v>
      </c>
      <c r="G24" s="135">
        <v>7.2810434437487526E-2</v>
      </c>
      <c r="H24" s="138">
        <v>3448.02</v>
      </c>
      <c r="I24" s="141">
        <v>0.11298222824106142</v>
      </c>
      <c r="J24" s="25"/>
      <c r="K24" s="26" t="str">
        <f t="shared" si="0"/>
        <v>Topné oleje</v>
      </c>
      <c r="L24" s="23">
        <f t="shared" si="0"/>
        <v>2652.42</v>
      </c>
      <c r="M24" s="23">
        <f t="shared" si="1"/>
        <v>539.5</v>
      </c>
      <c r="N24" s="23">
        <f t="shared" si="2"/>
        <v>256.10000000000002</v>
      </c>
      <c r="O24" s="40"/>
    </row>
    <row r="25" spans="1:18" x14ac:dyDescent="0.2">
      <c r="A25" s="108" t="s">
        <v>31</v>
      </c>
      <c r="B25" s="132">
        <v>280940.3170000001</v>
      </c>
      <c r="C25" s="133">
        <v>0.34613501765173366</v>
      </c>
      <c r="D25" s="137">
        <v>324528.17199999996</v>
      </c>
      <c r="E25" s="135">
        <v>0.38335036344589063</v>
      </c>
      <c r="F25" s="137">
        <v>405445.30700000009</v>
      </c>
      <c r="G25" s="135">
        <v>0.37733846704014279</v>
      </c>
      <c r="H25" s="137">
        <v>1010913.7960000001</v>
      </c>
      <c r="I25" s="141">
        <v>0.36993301070517559</v>
      </c>
      <c r="J25" s="25"/>
      <c r="K25" s="26" t="str">
        <f t="shared" si="0"/>
        <v>Zemní plyn</v>
      </c>
      <c r="L25" s="23">
        <f t="shared" si="0"/>
        <v>280940.3170000001</v>
      </c>
      <c r="M25" s="23">
        <f t="shared" si="1"/>
        <v>324528.17199999996</v>
      </c>
      <c r="N25" s="23">
        <f t="shared" si="2"/>
        <v>405445.30700000009</v>
      </c>
      <c r="O25" s="24"/>
    </row>
    <row r="26" spans="1:18" x14ac:dyDescent="0.2">
      <c r="A26" s="110" t="s">
        <v>173</v>
      </c>
      <c r="B26" s="129">
        <v>-123447</v>
      </c>
      <c r="C26" s="131"/>
      <c r="D26" s="129">
        <v>-208719</v>
      </c>
      <c r="E26" s="131"/>
      <c r="F26" s="129">
        <v>-354053</v>
      </c>
      <c r="G26" s="131"/>
      <c r="H26" s="129">
        <v>-686219</v>
      </c>
      <c r="I26" s="140"/>
      <c r="J26" s="25"/>
      <c r="K26" s="26"/>
      <c r="L26" s="23"/>
      <c r="M26" s="23"/>
      <c r="N26" s="23"/>
      <c r="O26" s="24"/>
      <c r="P26" s="48"/>
      <c r="Q26" s="48"/>
      <c r="R26" s="48"/>
    </row>
    <row r="27" spans="1:18" ht="13.5" customHeight="1" x14ac:dyDescent="0.2">
      <c r="A27" s="110" t="s">
        <v>169</v>
      </c>
      <c r="B27" s="129">
        <v>360940.19999999995</v>
      </c>
      <c r="C27" s="131">
        <v>0.15578877311785208</v>
      </c>
      <c r="D27" s="129">
        <v>391384.65399999998</v>
      </c>
      <c r="E27" s="131">
        <v>0.15662836106547334</v>
      </c>
      <c r="F27" s="129">
        <v>545303.46100000001</v>
      </c>
      <c r="G27" s="131">
        <v>0.16162843584383357</v>
      </c>
      <c r="H27" s="129">
        <v>1297628.3149999999</v>
      </c>
      <c r="I27" s="140">
        <v>0.15845071113046971</v>
      </c>
      <c r="J27" s="7"/>
      <c r="K27" s="26"/>
      <c r="L27" s="26" t="str">
        <f>+L9</f>
        <v>Červenec</v>
      </c>
      <c r="M27" s="26" t="str">
        <f>+M9</f>
        <v>Srpen</v>
      </c>
      <c r="N27" s="26" t="str">
        <f>+N9</f>
        <v>Září</v>
      </c>
      <c r="O27" s="22"/>
      <c r="P27" s="22"/>
      <c r="Q27" s="22"/>
      <c r="R27" s="22"/>
    </row>
    <row r="28" spans="1:18" ht="12.75" customHeight="1" x14ac:dyDescent="0.2">
      <c r="A28" s="108" t="s">
        <v>26</v>
      </c>
      <c r="B28" s="132">
        <v>256767.44899999999</v>
      </c>
      <c r="C28" s="135">
        <v>0.25611294979566768</v>
      </c>
      <c r="D28" s="137">
        <v>289095.614</v>
      </c>
      <c r="E28" s="135">
        <v>0.25373041391013884</v>
      </c>
      <c r="F28" s="137">
        <v>370672.46799999999</v>
      </c>
      <c r="G28" s="135">
        <v>0.28824968380794175</v>
      </c>
      <c r="H28" s="137">
        <v>916535.53099999996</v>
      </c>
      <c r="I28" s="141">
        <v>0.26737687482990313</v>
      </c>
      <c r="J28" s="25"/>
      <c r="K28" s="26" t="str">
        <f>+A28</f>
        <v>Průmysl</v>
      </c>
      <c r="L28" s="23">
        <f t="shared" ref="L28:L35" si="3">+B28</f>
        <v>256767.44899999999</v>
      </c>
      <c r="M28" s="23">
        <f t="shared" ref="M28:M35" si="4">+D28</f>
        <v>289095.614</v>
      </c>
      <c r="N28" s="23">
        <f t="shared" ref="N28:N35" si="5">+F28</f>
        <v>370672.46799999999</v>
      </c>
      <c r="O28" s="22"/>
      <c r="P28" s="40"/>
      <c r="Q28" s="40"/>
      <c r="R28" s="40"/>
    </row>
    <row r="29" spans="1:18" ht="12.75" customHeight="1" x14ac:dyDescent="0.2">
      <c r="A29" s="108" t="s">
        <v>0</v>
      </c>
      <c r="B29" s="132">
        <v>18307.965</v>
      </c>
      <c r="C29" s="136">
        <v>0.24375573775049184</v>
      </c>
      <c r="D29" s="138">
        <v>13024.397999999999</v>
      </c>
      <c r="E29" s="136">
        <v>0.17863205655638481</v>
      </c>
      <c r="F29" s="138">
        <v>40720.389000000003</v>
      </c>
      <c r="G29" s="135">
        <v>0.34661039045627967</v>
      </c>
      <c r="H29" s="138">
        <v>72052.752000000008</v>
      </c>
      <c r="I29" s="141">
        <v>0.27138366007644754</v>
      </c>
      <c r="J29" s="25"/>
      <c r="K29" s="26" t="str">
        <f t="shared" ref="K29:K35" si="6">+A29</f>
        <v>Energetika</v>
      </c>
      <c r="L29" s="23">
        <f t="shared" si="3"/>
        <v>18307.965</v>
      </c>
      <c r="M29" s="23">
        <f t="shared" si="4"/>
        <v>13024.397999999999</v>
      </c>
      <c r="N29" s="23">
        <f t="shared" si="5"/>
        <v>40720.389000000003</v>
      </c>
      <c r="O29" s="22"/>
    </row>
    <row r="30" spans="1:18" ht="12.75" customHeight="1" x14ac:dyDescent="0.2">
      <c r="A30" s="108" t="s">
        <v>1</v>
      </c>
      <c r="B30" s="132">
        <v>272.68200000000002</v>
      </c>
      <c r="C30" s="136">
        <v>5.0399675291550053E-2</v>
      </c>
      <c r="D30" s="138">
        <v>245.78799999999998</v>
      </c>
      <c r="E30" s="136">
        <v>4.1661567480287751E-2</v>
      </c>
      <c r="F30" s="138">
        <v>543.45600000000002</v>
      </c>
      <c r="G30" s="135">
        <v>4.3816351167427423E-2</v>
      </c>
      <c r="H30" s="138">
        <v>1061.9259999999999</v>
      </c>
      <c r="I30" s="141">
        <v>4.4782313481423558E-2</v>
      </c>
      <c r="J30" s="25"/>
      <c r="K30" s="26" t="str">
        <f t="shared" si="6"/>
        <v>Doprava</v>
      </c>
      <c r="L30" s="23">
        <f t="shared" si="3"/>
        <v>272.68200000000002</v>
      </c>
      <c r="M30" s="23">
        <f t="shared" si="4"/>
        <v>245.78799999999998</v>
      </c>
      <c r="N30" s="23">
        <f t="shared" si="5"/>
        <v>543.45600000000002</v>
      </c>
      <c r="O30" s="22"/>
    </row>
    <row r="31" spans="1:18" ht="12.75" customHeight="1" x14ac:dyDescent="0.2">
      <c r="A31" s="108" t="s">
        <v>2</v>
      </c>
      <c r="B31" s="132">
        <v>5</v>
      </c>
      <c r="C31" s="136">
        <v>1.3090341684098639E-3</v>
      </c>
      <c r="D31" s="138">
        <v>7</v>
      </c>
      <c r="E31" s="136">
        <v>1.5803048859640708E-3</v>
      </c>
      <c r="F31" s="138">
        <v>19</v>
      </c>
      <c r="G31" s="135">
        <v>1.857067024578868E-3</v>
      </c>
      <c r="H31" s="138">
        <v>31</v>
      </c>
      <c r="I31" s="141">
        <v>1.6774599490203689E-3</v>
      </c>
      <c r="J31" s="25"/>
      <c r="K31" s="26" t="str">
        <f t="shared" si="6"/>
        <v>Stavebnictví</v>
      </c>
      <c r="L31" s="23">
        <f t="shared" si="3"/>
        <v>5</v>
      </c>
      <c r="M31" s="23">
        <f t="shared" si="4"/>
        <v>7</v>
      </c>
      <c r="N31" s="23">
        <f t="shared" si="5"/>
        <v>19</v>
      </c>
    </row>
    <row r="32" spans="1:18" x14ac:dyDescent="0.2">
      <c r="A32" s="108" t="s">
        <v>6</v>
      </c>
      <c r="B32" s="132">
        <v>1376.8799999999999</v>
      </c>
      <c r="C32" s="136">
        <v>9.314462765386386E-2</v>
      </c>
      <c r="D32" s="138">
        <v>1556.8869999999999</v>
      </c>
      <c r="E32" s="136">
        <v>0.10957335990310675</v>
      </c>
      <c r="F32" s="138">
        <v>1802.9229999999998</v>
      </c>
      <c r="G32" s="135">
        <v>8.2229061912872853E-2</v>
      </c>
      <c r="H32" s="138">
        <v>4736.6899999999996</v>
      </c>
      <c r="I32" s="141">
        <v>9.3028735839194326E-2</v>
      </c>
      <c r="J32" s="25"/>
      <c r="K32" s="26" t="str">
        <f t="shared" si="6"/>
        <v>Zemědělství a lesnictví</v>
      </c>
      <c r="L32" s="23">
        <f t="shared" si="3"/>
        <v>1376.8799999999999</v>
      </c>
      <c r="M32" s="23">
        <f t="shared" si="4"/>
        <v>1556.8869999999999</v>
      </c>
      <c r="N32" s="23">
        <f t="shared" si="5"/>
        <v>1802.9229999999998</v>
      </c>
    </row>
    <row r="33" spans="1:14" x14ac:dyDescent="0.2">
      <c r="A33" s="108" t="s">
        <v>25</v>
      </c>
      <c r="B33" s="132">
        <v>62119.572999999989</v>
      </c>
      <c r="C33" s="136">
        <v>7.5592125175413194E-2</v>
      </c>
      <c r="D33" s="138">
        <v>64481.51200000001</v>
      </c>
      <c r="E33" s="136">
        <v>7.5933794937881841E-2</v>
      </c>
      <c r="F33" s="138">
        <v>95219.524000000005</v>
      </c>
      <c r="G33" s="135">
        <v>7.1914719585788697E-2</v>
      </c>
      <c r="H33" s="138">
        <v>221820.609</v>
      </c>
      <c r="I33" s="141">
        <v>7.4063260786564111E-2</v>
      </c>
      <c r="J33" s="25"/>
      <c r="K33" s="26" t="str">
        <f t="shared" si="6"/>
        <v>Domácnosti</v>
      </c>
      <c r="L33" s="23">
        <f t="shared" si="3"/>
        <v>62119.572999999989</v>
      </c>
      <c r="M33" s="23">
        <f t="shared" si="4"/>
        <v>64481.51200000001</v>
      </c>
      <c r="N33" s="23">
        <f t="shared" si="5"/>
        <v>95219.524000000005</v>
      </c>
    </row>
    <row r="34" spans="1:14" x14ac:dyDescent="0.2">
      <c r="A34" s="108" t="s">
        <v>5</v>
      </c>
      <c r="B34" s="132">
        <v>21935.650999999998</v>
      </c>
      <c r="C34" s="136">
        <v>6.0129299842728495E-2</v>
      </c>
      <c r="D34" s="138">
        <v>22814.454999999994</v>
      </c>
      <c r="E34" s="136">
        <v>5.997958699853885E-2</v>
      </c>
      <c r="F34" s="138">
        <v>35977.282000000007</v>
      </c>
      <c r="G34" s="135">
        <v>6.5377746183859539E-2</v>
      </c>
      <c r="H34" s="138">
        <v>80727.388000000006</v>
      </c>
      <c r="I34" s="141">
        <v>6.2314800978569326E-2</v>
      </c>
      <c r="J34" s="25"/>
      <c r="K34" s="26" t="str">
        <f t="shared" si="6"/>
        <v>Obchod, služby, školství, zdravotnictví</v>
      </c>
      <c r="L34" s="23">
        <f t="shared" si="3"/>
        <v>21935.650999999998</v>
      </c>
      <c r="M34" s="23">
        <f t="shared" si="4"/>
        <v>22814.454999999994</v>
      </c>
      <c r="N34" s="23">
        <f t="shared" si="5"/>
        <v>35977.282000000007</v>
      </c>
    </row>
    <row r="35" spans="1:14" x14ac:dyDescent="0.2">
      <c r="A35" s="108" t="s">
        <v>3</v>
      </c>
      <c r="B35" s="132">
        <v>155</v>
      </c>
      <c r="C35" s="135">
        <v>5.4196403009208072E-3</v>
      </c>
      <c r="D35" s="137">
        <v>159</v>
      </c>
      <c r="E35" s="135">
        <v>4.9029866990605046E-3</v>
      </c>
      <c r="F35" s="137">
        <v>348.41899999999998</v>
      </c>
      <c r="G35" s="135">
        <v>6.7700496357089987E-3</v>
      </c>
      <c r="H35" s="137">
        <v>662.41899999999998</v>
      </c>
      <c r="I35" s="141">
        <v>5.8885007386194023E-3</v>
      </c>
      <c r="J35" s="25"/>
      <c r="K35" s="26" t="str">
        <f t="shared" si="6"/>
        <v>Ostatní</v>
      </c>
      <c r="L35" s="23">
        <f t="shared" si="3"/>
        <v>155</v>
      </c>
      <c r="M35" s="23">
        <f t="shared" si="4"/>
        <v>159</v>
      </c>
      <c r="N35" s="23">
        <f t="shared" si="5"/>
        <v>348.41899999999998</v>
      </c>
    </row>
    <row r="36" spans="1:14" ht="18" customHeight="1" x14ac:dyDescent="0.2">
      <c r="A36" s="45" t="s">
        <v>158</v>
      </c>
      <c r="B36" s="18"/>
      <c r="C36" s="18"/>
      <c r="D36" s="6"/>
      <c r="F36" s="7"/>
      <c r="G36" s="26"/>
      <c r="H36" s="26"/>
      <c r="I36" s="3" t="s">
        <v>65</v>
      </c>
      <c r="J36" s="26"/>
    </row>
    <row r="37" spans="1:14" x14ac:dyDescent="0.2">
      <c r="A37" s="18"/>
      <c r="B37" s="18"/>
      <c r="C37" s="18"/>
    </row>
    <row r="38" spans="1:14" x14ac:dyDescent="0.2">
      <c r="B38" s="22"/>
      <c r="C38" s="22"/>
      <c r="D38" s="22"/>
    </row>
    <row r="39" spans="1:14" x14ac:dyDescent="0.2">
      <c r="B39" s="22"/>
      <c r="C39" s="22"/>
      <c r="D39" s="22"/>
    </row>
    <row r="40" spans="1:14" x14ac:dyDescent="0.2">
      <c r="B40" s="22"/>
      <c r="C40" s="22"/>
      <c r="D40" s="22"/>
      <c r="L40" s="28" t="s">
        <v>155</v>
      </c>
      <c r="M40" s="32">
        <v>0.11123698594261307</v>
      </c>
    </row>
    <row r="41" spans="1:14" x14ac:dyDescent="0.2">
      <c r="B41" s="34"/>
      <c r="C41" s="34"/>
      <c r="D41" s="34"/>
      <c r="L41" s="28" t="s">
        <v>50</v>
      </c>
      <c r="M41" s="32">
        <v>0.15784982111032039</v>
      </c>
    </row>
    <row r="42" spans="1:14" x14ac:dyDescent="0.2">
      <c r="B42" s="22"/>
      <c r="C42" s="22"/>
      <c r="D42" s="22"/>
      <c r="L42" s="28" t="s">
        <v>111</v>
      </c>
      <c r="M42" s="32">
        <v>0.23219382057303459</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{3BAE4D39-BA4C-471E-86AC-01B67BE5D6C5}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3BAE4D39-BA4C-471E-86AC-01B67BE5D6C5}">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R41"/>
  <sheetViews>
    <sheetView showGridLines="0" zoomScaleNormal="100" zoomScaleSheetLayoutView="100" workbookViewId="0">
      <selection activeCell="R20" sqref="R20"/>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135</v>
      </c>
      <c r="I1" s="105" t="str">
        <f>'3'!N1</f>
        <v>III.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43" t="s">
        <v>14</v>
      </c>
      <c r="C5" s="344"/>
      <c r="D5" s="343" t="s">
        <v>15</v>
      </c>
      <c r="E5" s="344"/>
      <c r="F5" s="343" t="s">
        <v>16</v>
      </c>
      <c r="G5" s="344"/>
      <c r="H5" s="343" t="s">
        <v>7</v>
      </c>
      <c r="I5" s="345"/>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9859.3318600000002</v>
      </c>
      <c r="C7" s="130">
        <v>0.25087891868853979</v>
      </c>
      <c r="D7" s="129">
        <v>9859.3278599999994</v>
      </c>
      <c r="E7" s="130">
        <v>0.25412380767638787</v>
      </c>
      <c r="F7" s="129">
        <v>9859.3318600000002</v>
      </c>
      <c r="G7" s="130">
        <v>0.25406517054923644</v>
      </c>
      <c r="H7" s="129">
        <v>9859.3318600000002</v>
      </c>
      <c r="I7" s="139">
        <v>0.25406517054923644</v>
      </c>
      <c r="J7" s="30"/>
      <c r="O7" s="13"/>
    </row>
    <row r="8" spans="1:15" x14ac:dyDescent="0.2">
      <c r="A8" s="109" t="s">
        <v>167</v>
      </c>
      <c r="B8" s="129">
        <v>1891840.0610000007</v>
      </c>
      <c r="C8" s="130">
        <v>0.25339984572583818</v>
      </c>
      <c r="D8" s="129">
        <v>1997425.2930000003</v>
      </c>
      <c r="E8" s="130">
        <v>0.25480370251314088</v>
      </c>
      <c r="F8" s="129">
        <v>2027657.0920000002</v>
      </c>
      <c r="G8" s="130">
        <v>0.22843257165382458</v>
      </c>
      <c r="H8" s="129">
        <v>5916922.4460000014</v>
      </c>
      <c r="I8" s="139">
        <v>0.24469004072821479</v>
      </c>
      <c r="J8" s="30"/>
      <c r="O8" s="13"/>
    </row>
    <row r="9" spans="1:15" x14ac:dyDescent="0.2">
      <c r="A9" s="109" t="s">
        <v>168</v>
      </c>
      <c r="B9" s="129">
        <v>440450.77600000001</v>
      </c>
      <c r="C9" s="131">
        <v>0.1603648282885077</v>
      </c>
      <c r="D9" s="129">
        <v>478412.75199999998</v>
      </c>
      <c r="E9" s="131">
        <v>0.15895013053934315</v>
      </c>
      <c r="F9" s="129">
        <v>597866.72100000002</v>
      </c>
      <c r="G9" s="131">
        <v>0.15384613837289352</v>
      </c>
      <c r="H9" s="129">
        <v>1516730.2489999998</v>
      </c>
      <c r="I9" s="140">
        <v>0.15729607575479573</v>
      </c>
      <c r="J9" s="25"/>
      <c r="K9" s="26"/>
      <c r="L9" s="26" t="str">
        <f>+B5</f>
        <v>Červenec</v>
      </c>
      <c r="M9" s="26" t="str">
        <f>+D5</f>
        <v>Srpen</v>
      </c>
      <c r="N9" s="26" t="str">
        <f>+F5</f>
        <v>Září</v>
      </c>
      <c r="O9" s="27"/>
    </row>
    <row r="10" spans="1:15" x14ac:dyDescent="0.2">
      <c r="A10" s="108" t="s">
        <v>41</v>
      </c>
      <c r="B10" s="132">
        <v>90342.993000000002</v>
      </c>
      <c r="C10" s="133">
        <v>0.28168456204944115</v>
      </c>
      <c r="D10" s="137">
        <v>91142.13</v>
      </c>
      <c r="E10" s="135">
        <v>0.26464348921237119</v>
      </c>
      <c r="F10" s="137">
        <v>89665.9</v>
      </c>
      <c r="G10" s="135">
        <v>0.19923687166903609</v>
      </c>
      <c r="H10" s="137">
        <v>271151.02300000004</v>
      </c>
      <c r="I10" s="141">
        <v>0.24314844695884469</v>
      </c>
      <c r="J10" s="25"/>
      <c r="K10" s="26" t="str">
        <f>+A10</f>
        <v>Biomasa</v>
      </c>
      <c r="L10" s="23">
        <f>+B10</f>
        <v>90342.993000000002</v>
      </c>
      <c r="M10" s="23">
        <f>+D10</f>
        <v>91142.13</v>
      </c>
      <c r="N10" s="23">
        <f>+F10</f>
        <v>89665.9</v>
      </c>
      <c r="O10" s="40"/>
    </row>
    <row r="11" spans="1:15" x14ac:dyDescent="0.2">
      <c r="A11" s="108" t="s">
        <v>40</v>
      </c>
      <c r="B11" s="132">
        <v>1120.502</v>
      </c>
      <c r="C11" s="134">
        <v>3.9331354822875482E-2</v>
      </c>
      <c r="D11" s="138">
        <v>1636.1610000000001</v>
      </c>
      <c r="E11" s="136">
        <v>5.5717022156915152E-2</v>
      </c>
      <c r="F11" s="138">
        <v>1668.248</v>
      </c>
      <c r="G11" s="135">
        <v>4.5646473175369497E-2</v>
      </c>
      <c r="H11" s="138">
        <v>4424.9110000000001</v>
      </c>
      <c r="I11" s="141">
        <v>4.687333175913453E-2</v>
      </c>
      <c r="J11" s="25"/>
      <c r="K11" s="26" t="str">
        <f t="shared" ref="K11:L25" si="0">+A11</f>
        <v>Bioplyn</v>
      </c>
      <c r="L11" s="23">
        <f t="shared" si="0"/>
        <v>1120.502</v>
      </c>
      <c r="M11" s="23">
        <f t="shared" ref="M11:M25" si="1">+D11</f>
        <v>1636.1610000000001</v>
      </c>
      <c r="N11" s="23">
        <f t="shared" ref="N11:N25" si="2">+F11</f>
        <v>1668.248</v>
      </c>
      <c r="O11" s="40"/>
    </row>
    <row r="12" spans="1:15" x14ac:dyDescent="0.2">
      <c r="A12" s="108" t="s">
        <v>39</v>
      </c>
      <c r="B12" s="132">
        <v>0</v>
      </c>
      <c r="C12" s="134">
        <v>0</v>
      </c>
      <c r="D12" s="138">
        <v>190.27</v>
      </c>
      <c r="E12" s="136">
        <v>8.6201659538021546E-4</v>
      </c>
      <c r="F12" s="138">
        <v>412.85</v>
      </c>
      <c r="G12" s="135">
        <v>1.2739709664223097E-3</v>
      </c>
      <c r="H12" s="138">
        <v>603.12</v>
      </c>
      <c r="I12" s="141">
        <v>8.0610663466779392E-4</v>
      </c>
      <c r="J12" s="25"/>
      <c r="K12" s="26" t="str">
        <f t="shared" si="0"/>
        <v>Černé uhlí</v>
      </c>
      <c r="L12" s="23">
        <f t="shared" si="0"/>
        <v>0</v>
      </c>
      <c r="M12" s="23">
        <f t="shared" si="1"/>
        <v>190.27</v>
      </c>
      <c r="N12" s="23">
        <f t="shared" si="2"/>
        <v>412.85</v>
      </c>
      <c r="O12" s="40"/>
    </row>
    <row r="13" spans="1:15" x14ac:dyDescent="0.2">
      <c r="A13" s="108" t="s">
        <v>51</v>
      </c>
      <c r="B13" s="132">
        <v>0</v>
      </c>
      <c r="C13" s="134">
        <v>0</v>
      </c>
      <c r="D13" s="138">
        <v>0</v>
      </c>
      <c r="E13" s="136">
        <v>0</v>
      </c>
      <c r="F13" s="138">
        <v>0</v>
      </c>
      <c r="G13" s="135">
        <v>0</v>
      </c>
      <c r="H13" s="138">
        <v>0</v>
      </c>
      <c r="I13" s="141">
        <v>0</v>
      </c>
      <c r="J13" s="25"/>
      <c r="K13" s="26" t="str">
        <f t="shared" si="0"/>
        <v>Elektrická energie</v>
      </c>
      <c r="L13" s="23">
        <f t="shared" si="0"/>
        <v>0</v>
      </c>
      <c r="M13" s="23">
        <f t="shared" si="1"/>
        <v>0</v>
      </c>
      <c r="N13" s="23">
        <f t="shared" si="2"/>
        <v>0</v>
      </c>
      <c r="O13" s="40"/>
    </row>
    <row r="14" spans="1:15" x14ac:dyDescent="0.2">
      <c r="A14" s="108" t="s">
        <v>52</v>
      </c>
      <c r="B14" s="132">
        <v>147</v>
      </c>
      <c r="C14" s="134">
        <v>0.20605262051274861</v>
      </c>
      <c r="D14" s="138">
        <v>136</v>
      </c>
      <c r="E14" s="136">
        <v>0.18544274455261936</v>
      </c>
      <c r="F14" s="138">
        <v>116</v>
      </c>
      <c r="G14" s="135">
        <v>7.5534602661943576E-2</v>
      </c>
      <c r="H14" s="138">
        <v>399</v>
      </c>
      <c r="I14" s="141">
        <v>0.13377993703290181</v>
      </c>
      <c r="J14" s="25"/>
      <c r="K14" s="26" t="str">
        <f t="shared" si="0"/>
        <v>Energie prostředí (tepelné čerpadlo)</v>
      </c>
      <c r="L14" s="23">
        <f t="shared" si="0"/>
        <v>147</v>
      </c>
      <c r="M14" s="23">
        <f t="shared" si="1"/>
        <v>136</v>
      </c>
      <c r="N14" s="23">
        <f t="shared" si="2"/>
        <v>116</v>
      </c>
      <c r="O14" s="40"/>
    </row>
    <row r="15" spans="1:15" x14ac:dyDescent="0.2">
      <c r="A15" s="108" t="s">
        <v>53</v>
      </c>
      <c r="B15" s="132">
        <v>13</v>
      </c>
      <c r="C15" s="134">
        <v>0.15921616656460502</v>
      </c>
      <c r="D15" s="138">
        <v>10</v>
      </c>
      <c r="E15" s="136">
        <v>0.15257857796765337</v>
      </c>
      <c r="F15" s="138">
        <v>9</v>
      </c>
      <c r="G15" s="135">
        <v>0.1623962468422952</v>
      </c>
      <c r="H15" s="138">
        <v>32</v>
      </c>
      <c r="I15" s="141">
        <v>0.15793889738907263</v>
      </c>
      <c r="J15" s="25"/>
      <c r="K15" s="26" t="str">
        <f t="shared" si="0"/>
        <v>Energie Slunce (solární kolektor)</v>
      </c>
      <c r="L15" s="23">
        <f t="shared" si="0"/>
        <v>13</v>
      </c>
      <c r="M15" s="23">
        <f t="shared" si="1"/>
        <v>10</v>
      </c>
      <c r="N15" s="23">
        <f t="shared" si="2"/>
        <v>9</v>
      </c>
      <c r="O15" s="40"/>
    </row>
    <row r="16" spans="1:15" x14ac:dyDescent="0.2">
      <c r="A16" s="108" t="s">
        <v>38</v>
      </c>
      <c r="B16" s="132">
        <v>293825.74700000003</v>
      </c>
      <c r="C16" s="134">
        <v>0.33540094462683462</v>
      </c>
      <c r="D16" s="138">
        <v>333694.08299999998</v>
      </c>
      <c r="E16" s="136">
        <v>0.32912904471852739</v>
      </c>
      <c r="F16" s="138">
        <v>414926.0670000001</v>
      </c>
      <c r="G16" s="135">
        <v>0.28786318751808077</v>
      </c>
      <c r="H16" s="138">
        <v>1042445.8970000001</v>
      </c>
      <c r="I16" s="141">
        <v>0.31292337713470575</v>
      </c>
      <c r="J16" s="25"/>
      <c r="K16" s="26" t="str">
        <f t="shared" si="0"/>
        <v>Hnědé uhlí</v>
      </c>
      <c r="L16" s="23">
        <f t="shared" si="0"/>
        <v>293825.74700000003</v>
      </c>
      <c r="M16" s="23">
        <f t="shared" si="1"/>
        <v>333694.08299999998</v>
      </c>
      <c r="N16" s="23">
        <f t="shared" si="2"/>
        <v>414926.0670000001</v>
      </c>
      <c r="O16" s="40"/>
    </row>
    <row r="17" spans="1:18" x14ac:dyDescent="0.2">
      <c r="A17" s="108" t="s">
        <v>63</v>
      </c>
      <c r="B17" s="132">
        <v>0</v>
      </c>
      <c r="C17" s="134">
        <v>0</v>
      </c>
      <c r="D17" s="138">
        <v>0</v>
      </c>
      <c r="E17" s="136">
        <v>0</v>
      </c>
      <c r="F17" s="138">
        <v>0</v>
      </c>
      <c r="G17" s="135">
        <v>0</v>
      </c>
      <c r="H17" s="138">
        <v>0</v>
      </c>
      <c r="I17" s="141">
        <v>0</v>
      </c>
      <c r="J17" s="25"/>
      <c r="K17" s="26" t="str">
        <f t="shared" si="0"/>
        <v>Jaderné palivo</v>
      </c>
      <c r="L17" s="23">
        <f t="shared" si="0"/>
        <v>0</v>
      </c>
      <c r="M17" s="23">
        <f t="shared" si="1"/>
        <v>0</v>
      </c>
      <c r="N17" s="23">
        <f t="shared" si="2"/>
        <v>0</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29</v>
      </c>
      <c r="C19" s="134">
        <v>4.4801671343343199E-4</v>
      </c>
      <c r="D19" s="138">
        <v>5</v>
      </c>
      <c r="E19" s="136">
        <v>9.3637067259336865E-5</v>
      </c>
      <c r="F19" s="138">
        <v>0</v>
      </c>
      <c r="G19" s="135">
        <v>0</v>
      </c>
      <c r="H19" s="138">
        <v>34</v>
      </c>
      <c r="I19" s="141">
        <v>2.1075371709275192E-4</v>
      </c>
      <c r="J19" s="25"/>
      <c r="K19" s="26" t="str">
        <f t="shared" si="0"/>
        <v>Odpadní teplo</v>
      </c>
      <c r="L19" s="23">
        <f t="shared" si="0"/>
        <v>29</v>
      </c>
      <c r="M19" s="23">
        <f t="shared" si="1"/>
        <v>5</v>
      </c>
      <c r="N19" s="23">
        <f t="shared" si="2"/>
        <v>0</v>
      </c>
      <c r="O19" s="40"/>
    </row>
    <row r="20" spans="1:18" x14ac:dyDescent="0.2">
      <c r="A20" s="108" t="s">
        <v>35</v>
      </c>
      <c r="B20" s="132">
        <v>0</v>
      </c>
      <c r="C20" s="134">
        <v>0</v>
      </c>
      <c r="D20" s="138">
        <v>0</v>
      </c>
      <c r="E20" s="136">
        <v>0</v>
      </c>
      <c r="F20" s="138">
        <v>0</v>
      </c>
      <c r="G20" s="135">
        <v>0</v>
      </c>
      <c r="H20" s="138">
        <v>0</v>
      </c>
      <c r="I20" s="141">
        <v>0</v>
      </c>
      <c r="J20" s="25"/>
      <c r="K20" s="26" t="str">
        <f t="shared" si="0"/>
        <v>Ostatní kapalná paliva</v>
      </c>
      <c r="L20" s="23">
        <f t="shared" si="0"/>
        <v>0</v>
      </c>
      <c r="M20" s="23">
        <f t="shared" si="1"/>
        <v>0</v>
      </c>
      <c r="N20" s="23">
        <f t="shared" si="2"/>
        <v>0</v>
      </c>
      <c r="O20" s="40"/>
    </row>
    <row r="21" spans="1:18" x14ac:dyDescent="0.2">
      <c r="A21" s="108" t="s">
        <v>34</v>
      </c>
      <c r="B21" s="132">
        <v>1487.17</v>
      </c>
      <c r="C21" s="134">
        <v>7.7706602822793193E-3</v>
      </c>
      <c r="D21" s="138">
        <v>3889.22</v>
      </c>
      <c r="E21" s="136">
        <v>1.9403987332252935E-2</v>
      </c>
      <c r="F21" s="138">
        <v>2982.38</v>
      </c>
      <c r="G21" s="135">
        <v>1.5261324428719289E-2</v>
      </c>
      <c r="H21" s="138">
        <v>8358.77</v>
      </c>
      <c r="I21" s="141">
        <v>1.4234052204365662E-2</v>
      </c>
      <c r="J21" s="25"/>
      <c r="K21" s="26" t="str">
        <f t="shared" si="0"/>
        <v>Ostatní pevná paliva</v>
      </c>
      <c r="L21" s="23">
        <f t="shared" si="0"/>
        <v>1487.17</v>
      </c>
      <c r="M21" s="23">
        <f t="shared" si="1"/>
        <v>3889.22</v>
      </c>
      <c r="N21" s="23">
        <f t="shared" si="2"/>
        <v>2982.38</v>
      </c>
      <c r="O21" s="40"/>
    </row>
    <row r="22" spans="1:18" x14ac:dyDescent="0.2">
      <c r="A22" s="108" t="s">
        <v>33</v>
      </c>
      <c r="B22" s="132">
        <v>9500</v>
      </c>
      <c r="C22" s="134">
        <v>4.435851800021734E-2</v>
      </c>
      <c r="D22" s="138">
        <v>3563</v>
      </c>
      <c r="E22" s="136">
        <v>1.28618544956775E-2</v>
      </c>
      <c r="F22" s="138">
        <v>17569</v>
      </c>
      <c r="G22" s="135">
        <v>5.8393249175374418E-2</v>
      </c>
      <c r="H22" s="138">
        <v>30632</v>
      </c>
      <c r="I22" s="141">
        <v>3.8673907223723158E-2</v>
      </c>
      <c r="J22" s="25"/>
      <c r="K22" s="26" t="str">
        <f t="shared" si="0"/>
        <v>Ostatní plyny</v>
      </c>
      <c r="L22" s="23">
        <f t="shared" si="0"/>
        <v>9500</v>
      </c>
      <c r="M22" s="23">
        <f t="shared" si="1"/>
        <v>3563</v>
      </c>
      <c r="N22" s="23">
        <f t="shared" si="2"/>
        <v>17569</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32.191000000000003</v>
      </c>
      <c r="C24" s="134">
        <v>1.6126199445885136E-3</v>
      </c>
      <c r="D24" s="138">
        <v>55.334999999999994</v>
      </c>
      <c r="E24" s="136">
        <v>7.8612331459764293E-3</v>
      </c>
      <c r="F24" s="138">
        <v>1259.5119999999999</v>
      </c>
      <c r="G24" s="135">
        <v>0.35808518508094023</v>
      </c>
      <c r="H24" s="138">
        <v>1347.038</v>
      </c>
      <c r="I24" s="141">
        <v>4.4138767978545046E-2</v>
      </c>
      <c r="J24" s="25"/>
      <c r="K24" s="26" t="str">
        <f t="shared" si="0"/>
        <v>Topné oleje</v>
      </c>
      <c r="L24" s="23">
        <f t="shared" si="0"/>
        <v>32.191000000000003</v>
      </c>
      <c r="M24" s="23">
        <f t="shared" si="1"/>
        <v>55.334999999999994</v>
      </c>
      <c r="N24" s="23">
        <f t="shared" si="2"/>
        <v>1259.5119999999999</v>
      </c>
      <c r="O24" s="40"/>
    </row>
    <row r="25" spans="1:18" x14ac:dyDescent="0.2">
      <c r="A25" s="108" t="s">
        <v>31</v>
      </c>
      <c r="B25" s="132">
        <v>43953.172999999995</v>
      </c>
      <c r="C25" s="133">
        <v>5.4152897934562724E-2</v>
      </c>
      <c r="D25" s="137">
        <v>44091.552999999993</v>
      </c>
      <c r="E25" s="135">
        <v>5.2083345378852806E-2</v>
      </c>
      <c r="F25" s="137">
        <v>69257.76400000001</v>
      </c>
      <c r="G25" s="135">
        <v>6.4456581559070775E-2</v>
      </c>
      <c r="H25" s="137">
        <v>157302.49</v>
      </c>
      <c r="I25" s="141">
        <v>5.7563151227506618E-2</v>
      </c>
      <c r="J25" s="25"/>
      <c r="K25" s="26" t="str">
        <f t="shared" si="0"/>
        <v>Zemní plyn</v>
      </c>
      <c r="L25" s="23">
        <f t="shared" si="0"/>
        <v>43953.172999999995</v>
      </c>
      <c r="M25" s="23">
        <f t="shared" si="1"/>
        <v>44091.552999999993</v>
      </c>
      <c r="N25" s="23">
        <f t="shared" si="2"/>
        <v>69257.76400000001</v>
      </c>
      <c r="O25" s="24"/>
    </row>
    <row r="26" spans="1:18" ht="13.5" customHeight="1" x14ac:dyDescent="0.2">
      <c r="A26" s="110" t="s">
        <v>169</v>
      </c>
      <c r="B26" s="129">
        <v>368817.71100000007</v>
      </c>
      <c r="C26" s="131">
        <v>0.15918885926484375</v>
      </c>
      <c r="D26" s="129">
        <v>409494.07199999999</v>
      </c>
      <c r="E26" s="131">
        <v>0.16387557536526953</v>
      </c>
      <c r="F26" s="129">
        <v>503980.10099999997</v>
      </c>
      <c r="G26" s="131">
        <v>0.1493801548071364</v>
      </c>
      <c r="H26" s="129">
        <v>1282291.8840000001</v>
      </c>
      <c r="I26" s="140">
        <v>0.15657801124402082</v>
      </c>
      <c r="J26" s="7"/>
      <c r="K26" s="26"/>
      <c r="L26" s="26" t="str">
        <f>+L9</f>
        <v>Červenec</v>
      </c>
      <c r="M26" s="26" t="str">
        <f>+M9</f>
        <v>Srpen</v>
      </c>
      <c r="N26" s="26" t="str">
        <f>+N9</f>
        <v>Září</v>
      </c>
      <c r="O26" s="22"/>
      <c r="P26" s="34"/>
      <c r="Q26" s="34"/>
      <c r="R26" s="34"/>
    </row>
    <row r="27" spans="1:18" ht="12.75" customHeight="1" x14ac:dyDescent="0.2">
      <c r="A27" s="108" t="s">
        <v>26</v>
      </c>
      <c r="B27" s="132">
        <v>222341.31999999998</v>
      </c>
      <c r="C27" s="135">
        <v>0.2217745728613072</v>
      </c>
      <c r="D27" s="137">
        <v>250972.65399999998</v>
      </c>
      <c r="E27" s="135">
        <v>0.2202710532285905</v>
      </c>
      <c r="F27" s="137">
        <v>267673.679</v>
      </c>
      <c r="G27" s="135">
        <v>0.20815372059264592</v>
      </c>
      <c r="H27" s="137">
        <v>740987.65299999993</v>
      </c>
      <c r="I27" s="141">
        <v>0.21616506534178731</v>
      </c>
      <c r="J27" s="25"/>
      <c r="K27" s="26" t="str">
        <f>+A27</f>
        <v>Průmysl</v>
      </c>
      <c r="L27" s="23">
        <f t="shared" ref="L27:L34" si="3">+B27</f>
        <v>222341.31999999998</v>
      </c>
      <c r="M27" s="23">
        <f t="shared" ref="M27:M34" si="4">+D27</f>
        <v>250972.65399999998</v>
      </c>
      <c r="N27" s="23">
        <f t="shared" ref="N27:N34" si="5">+F27</f>
        <v>267673.679</v>
      </c>
      <c r="O27" s="22"/>
      <c r="P27" s="40"/>
      <c r="Q27" s="40"/>
      <c r="R27" s="40"/>
    </row>
    <row r="28" spans="1:18" ht="12.75" customHeight="1" x14ac:dyDescent="0.2">
      <c r="A28" s="108" t="s">
        <v>0</v>
      </c>
      <c r="B28" s="132">
        <v>16125.675999999999</v>
      </c>
      <c r="C28" s="136">
        <v>0.21470032579292128</v>
      </c>
      <c r="D28" s="138">
        <v>18016.516000000003</v>
      </c>
      <c r="E28" s="136">
        <v>0.24709988938152938</v>
      </c>
      <c r="F28" s="138">
        <v>27527.008999999998</v>
      </c>
      <c r="G28" s="135">
        <v>0.23430884556587914</v>
      </c>
      <c r="H28" s="138">
        <v>61669.201000000001</v>
      </c>
      <c r="I28" s="141">
        <v>0.23227445193724336</v>
      </c>
      <c r="J28" s="25"/>
      <c r="K28" s="26" t="str">
        <f t="shared" ref="K28:K34" si="6">+A28</f>
        <v>Energetika</v>
      </c>
      <c r="L28" s="23">
        <f t="shared" si="3"/>
        <v>16125.675999999999</v>
      </c>
      <c r="M28" s="23">
        <f t="shared" si="4"/>
        <v>18016.516000000003</v>
      </c>
      <c r="N28" s="23">
        <f t="shared" si="5"/>
        <v>27527.008999999998</v>
      </c>
      <c r="O28" s="22"/>
    </row>
    <row r="29" spans="1:18" ht="12.75" customHeight="1" x14ac:dyDescent="0.2">
      <c r="A29" s="108" t="s">
        <v>1</v>
      </c>
      <c r="B29" s="132">
        <v>1334.7</v>
      </c>
      <c r="C29" s="136">
        <v>0.24669192176833032</v>
      </c>
      <c r="D29" s="138">
        <v>1290.2</v>
      </c>
      <c r="E29" s="136">
        <v>0.21869153238997535</v>
      </c>
      <c r="F29" s="138">
        <v>2147.75</v>
      </c>
      <c r="G29" s="135">
        <v>0.17316317828829242</v>
      </c>
      <c r="H29" s="138">
        <v>4772.6499999999996</v>
      </c>
      <c r="I29" s="141">
        <v>0.20126666871054683</v>
      </c>
      <c r="J29" s="25"/>
      <c r="K29" s="26" t="str">
        <f t="shared" si="6"/>
        <v>Doprava</v>
      </c>
      <c r="L29" s="23">
        <f t="shared" si="3"/>
        <v>1334.7</v>
      </c>
      <c r="M29" s="23">
        <f t="shared" si="4"/>
        <v>1290.2</v>
      </c>
      <c r="N29" s="23">
        <f t="shared" si="5"/>
        <v>2147.75</v>
      </c>
      <c r="O29" s="22"/>
    </row>
    <row r="30" spans="1:18" ht="12.75" customHeight="1" x14ac:dyDescent="0.2">
      <c r="A30" s="108" t="s">
        <v>2</v>
      </c>
      <c r="B30" s="132">
        <v>10.279</v>
      </c>
      <c r="C30" s="136">
        <v>2.6911124434169983E-3</v>
      </c>
      <c r="D30" s="138">
        <v>13.478999999999999</v>
      </c>
      <c r="E30" s="136">
        <v>3.042989936844244E-3</v>
      </c>
      <c r="F30" s="138">
        <v>215.26300000000001</v>
      </c>
      <c r="G30" s="135">
        <v>2.1039885205890573E-2</v>
      </c>
      <c r="H30" s="138">
        <v>239.02100000000002</v>
      </c>
      <c r="I30" s="141">
        <v>1.2933811434670889E-2</v>
      </c>
      <c r="J30" s="25"/>
      <c r="K30" s="26" t="str">
        <f t="shared" si="6"/>
        <v>Stavebnictví</v>
      </c>
      <c r="L30" s="23">
        <f t="shared" si="3"/>
        <v>10.279</v>
      </c>
      <c r="M30" s="23">
        <f t="shared" si="4"/>
        <v>13.478999999999999</v>
      </c>
      <c r="N30" s="23">
        <f t="shared" si="5"/>
        <v>215.26300000000001</v>
      </c>
    </row>
    <row r="31" spans="1:18" x14ac:dyDescent="0.2">
      <c r="A31" s="108" t="s">
        <v>6</v>
      </c>
      <c r="B31" s="132">
        <v>1620.2200000000003</v>
      </c>
      <c r="C31" s="136">
        <v>0.10960634813298424</v>
      </c>
      <c r="D31" s="138">
        <v>2564.19</v>
      </c>
      <c r="E31" s="136">
        <v>0.18046712043324104</v>
      </c>
      <c r="F31" s="138">
        <v>3885.5099999999998</v>
      </c>
      <c r="G31" s="135">
        <v>0.17721324890363405</v>
      </c>
      <c r="H31" s="138">
        <v>8069.92</v>
      </c>
      <c r="I31" s="141">
        <v>0.15849347454096238</v>
      </c>
      <c r="J31" s="25"/>
      <c r="K31" s="26" t="str">
        <f t="shared" si="6"/>
        <v>Zemědělství a lesnictví</v>
      </c>
      <c r="L31" s="23">
        <f t="shared" si="3"/>
        <v>1620.2200000000003</v>
      </c>
      <c r="M31" s="23">
        <f t="shared" si="4"/>
        <v>2564.19</v>
      </c>
      <c r="N31" s="23">
        <f t="shared" si="5"/>
        <v>3885.5099999999998</v>
      </c>
    </row>
    <row r="32" spans="1:18" x14ac:dyDescent="0.2">
      <c r="A32" s="108" t="s">
        <v>25</v>
      </c>
      <c r="B32" s="132">
        <v>92425.088000000018</v>
      </c>
      <c r="C32" s="136">
        <v>0.11247032914158282</v>
      </c>
      <c r="D32" s="138">
        <v>98071.625</v>
      </c>
      <c r="E32" s="136">
        <v>0.11548970287754488</v>
      </c>
      <c r="F32" s="138">
        <v>140484.31599999999</v>
      </c>
      <c r="G32" s="135">
        <v>0.1061010364989992</v>
      </c>
      <c r="H32" s="138">
        <v>330981.02899999998</v>
      </c>
      <c r="I32" s="141">
        <v>0.11051062557596865</v>
      </c>
      <c r="J32" s="25"/>
      <c r="K32" s="26" t="str">
        <f t="shared" si="6"/>
        <v>Domácnosti</v>
      </c>
      <c r="L32" s="23">
        <f t="shared" si="3"/>
        <v>92425.088000000018</v>
      </c>
      <c r="M32" s="23">
        <f t="shared" si="4"/>
        <v>98071.625</v>
      </c>
      <c r="N32" s="23">
        <f t="shared" si="5"/>
        <v>140484.31599999999</v>
      </c>
    </row>
    <row r="33" spans="1:14" x14ac:dyDescent="0.2">
      <c r="A33" s="108" t="s">
        <v>5</v>
      </c>
      <c r="B33" s="132">
        <v>31902.862000000001</v>
      </c>
      <c r="C33" s="136">
        <v>8.7451097532468436E-2</v>
      </c>
      <c r="D33" s="138">
        <v>34652.012999999999</v>
      </c>
      <c r="E33" s="136">
        <v>9.1100726640544319E-2</v>
      </c>
      <c r="F33" s="138">
        <v>56417.751000000011</v>
      </c>
      <c r="G33" s="135">
        <v>0.10252206948657733</v>
      </c>
      <c r="H33" s="138">
        <v>122972.62600000002</v>
      </c>
      <c r="I33" s="141">
        <v>9.4924596284498147E-2</v>
      </c>
      <c r="J33" s="25"/>
      <c r="K33" s="26" t="str">
        <f t="shared" si="6"/>
        <v>Obchod, služby, školství, zdravotnictví</v>
      </c>
      <c r="L33" s="23">
        <f t="shared" si="3"/>
        <v>31902.862000000001</v>
      </c>
      <c r="M33" s="23">
        <f t="shared" si="4"/>
        <v>34652.012999999999</v>
      </c>
      <c r="N33" s="23">
        <f t="shared" si="5"/>
        <v>56417.751000000011</v>
      </c>
    </row>
    <row r="34" spans="1:14" x14ac:dyDescent="0.2">
      <c r="A34" s="108" t="s">
        <v>3</v>
      </c>
      <c r="B34" s="132">
        <v>3057.5660000000003</v>
      </c>
      <c r="C34" s="135">
        <v>0.10690908333113051</v>
      </c>
      <c r="D34" s="137">
        <v>3913.395</v>
      </c>
      <c r="E34" s="135">
        <v>0.12067499140358418</v>
      </c>
      <c r="F34" s="137">
        <v>5628.8230000000003</v>
      </c>
      <c r="G34" s="135">
        <v>0.10937236804141116</v>
      </c>
      <c r="H34" s="137">
        <v>12599.784</v>
      </c>
      <c r="I34" s="141">
        <v>0.11200439206973974</v>
      </c>
      <c r="J34" s="25"/>
      <c r="K34" s="26" t="str">
        <f t="shared" si="6"/>
        <v>Ostatní</v>
      </c>
      <c r="L34" s="23">
        <f t="shared" si="3"/>
        <v>3057.5660000000003</v>
      </c>
      <c r="M34" s="23">
        <f t="shared" si="4"/>
        <v>3913.395</v>
      </c>
      <c r="N34" s="23">
        <f t="shared" si="5"/>
        <v>5628.8230000000003</v>
      </c>
    </row>
    <row r="35" spans="1:14" ht="18" customHeight="1" x14ac:dyDescent="0.2">
      <c r="A35" s="45" t="s">
        <v>158</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155</v>
      </c>
      <c r="M39" s="32">
        <v>0.25406517054923644</v>
      </c>
    </row>
    <row r="40" spans="1:14" x14ac:dyDescent="0.2">
      <c r="B40" s="34"/>
      <c r="C40" s="34"/>
      <c r="D40" s="34"/>
      <c r="L40" s="28" t="s">
        <v>50</v>
      </c>
      <c r="M40" s="32">
        <v>0.24469004072821479</v>
      </c>
    </row>
    <row r="41" spans="1:14" x14ac:dyDescent="0.2">
      <c r="B41" s="22"/>
      <c r="C41" s="22"/>
      <c r="D41" s="22"/>
      <c r="L41" s="28" t="s">
        <v>111</v>
      </c>
      <c r="M41" s="32">
        <v>0.15729607575479573</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{B6095D53-D731-43D5-9334-7A24E669E498}</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{92FB6F79-F88E-4FD7-819E-16C5048941A1}</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B6095D53-D731-43D5-9334-7A24E669E498}">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92FB6F79-F88E-4FD7-819E-16C5048941A1}">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3"/>
  <sheetViews>
    <sheetView showGridLines="0" zoomScaleNormal="100" zoomScaleSheetLayoutView="100" zoomScalePageLayoutView="70" workbookViewId="0">
      <selection activeCell="L20" sqref="L20"/>
    </sheetView>
  </sheetViews>
  <sheetFormatPr defaultRowHeight="12.75" x14ac:dyDescent="0.2"/>
  <cols>
    <col min="1" max="8" width="11" style="53" customWidth="1"/>
    <col min="9" max="9" width="11.42578125" style="53" customWidth="1"/>
    <col min="10" max="16384" width="9.140625" style="53"/>
  </cols>
  <sheetData>
    <row r="1" spans="1:9" ht="18.75" x14ac:dyDescent="0.3">
      <c r="A1" s="221" t="s">
        <v>191</v>
      </c>
      <c r="I1" s="54"/>
    </row>
    <row r="2" spans="1:9" s="81" customFormat="1" ht="6" customHeight="1" x14ac:dyDescent="0.25">
      <c r="A2" s="55"/>
    </row>
    <row r="3" spans="1:9" ht="12.75" customHeight="1" x14ac:dyDescent="0.2">
      <c r="A3" s="293" t="s">
        <v>293</v>
      </c>
      <c r="B3" s="293"/>
      <c r="C3" s="293"/>
      <c r="D3" s="293"/>
      <c r="E3" s="293"/>
      <c r="F3" s="293"/>
      <c r="G3" s="293"/>
      <c r="H3" s="293"/>
      <c r="I3" s="293"/>
    </row>
    <row r="4" spans="1:9" x14ac:dyDescent="0.2">
      <c r="A4" s="293"/>
      <c r="B4" s="293"/>
      <c r="C4" s="293"/>
      <c r="D4" s="293"/>
      <c r="E4" s="293"/>
      <c r="F4" s="293"/>
      <c r="G4" s="293"/>
      <c r="H4" s="293"/>
      <c r="I4" s="293"/>
    </row>
    <row r="5" spans="1:9" x14ac:dyDescent="0.2">
      <c r="A5" s="293"/>
      <c r="B5" s="293"/>
      <c r="C5" s="293"/>
      <c r="D5" s="293"/>
      <c r="E5" s="293"/>
      <c r="F5" s="293"/>
      <c r="G5" s="293"/>
      <c r="H5" s="293"/>
      <c r="I5" s="293"/>
    </row>
    <row r="6" spans="1:9" x14ac:dyDescent="0.2">
      <c r="A6" s="293"/>
      <c r="B6" s="293"/>
      <c r="C6" s="293"/>
      <c r="D6" s="293"/>
      <c r="E6" s="293"/>
      <c r="F6" s="293"/>
      <c r="G6" s="293"/>
      <c r="H6" s="293"/>
      <c r="I6" s="293"/>
    </row>
    <row r="7" spans="1:9" x14ac:dyDescent="0.2">
      <c r="A7" s="293"/>
      <c r="B7" s="293"/>
      <c r="C7" s="293"/>
      <c r="D7" s="293"/>
      <c r="E7" s="293"/>
      <c r="F7" s="293"/>
      <c r="G7" s="293"/>
      <c r="H7" s="293"/>
      <c r="I7" s="293"/>
    </row>
    <row r="8" spans="1:9" x14ac:dyDescent="0.2">
      <c r="A8" s="293"/>
      <c r="B8" s="293"/>
      <c r="C8" s="293"/>
      <c r="D8" s="293"/>
      <c r="E8" s="293"/>
      <c r="F8" s="293"/>
      <c r="G8" s="293"/>
      <c r="H8" s="293"/>
      <c r="I8" s="293"/>
    </row>
    <row r="9" spans="1:9" x14ac:dyDescent="0.2">
      <c r="A9" s="293"/>
      <c r="B9" s="293"/>
      <c r="C9" s="293"/>
      <c r="D9" s="293"/>
      <c r="E9" s="293"/>
      <c r="F9" s="293"/>
      <c r="G9" s="293"/>
      <c r="H9" s="293"/>
      <c r="I9" s="293"/>
    </row>
    <row r="10" spans="1:9" x14ac:dyDescent="0.2">
      <c r="A10" s="293"/>
      <c r="B10" s="293"/>
      <c r="C10" s="293"/>
      <c r="D10" s="293"/>
      <c r="E10" s="293"/>
      <c r="F10" s="293"/>
      <c r="G10" s="293"/>
      <c r="H10" s="293"/>
      <c r="I10" s="293"/>
    </row>
    <row r="11" spans="1:9" x14ac:dyDescent="0.2">
      <c r="A11" s="293"/>
      <c r="B11" s="293"/>
      <c r="C11" s="293"/>
      <c r="D11" s="293"/>
      <c r="E11" s="293"/>
      <c r="F11" s="293"/>
      <c r="G11" s="293"/>
      <c r="H11" s="293"/>
      <c r="I11" s="293"/>
    </row>
    <row r="12" spans="1:9" x14ac:dyDescent="0.2">
      <c r="A12" s="293"/>
      <c r="B12" s="293"/>
      <c r="C12" s="293"/>
      <c r="D12" s="293"/>
      <c r="E12" s="293"/>
      <c r="F12" s="293"/>
      <c r="G12" s="293"/>
      <c r="H12" s="293"/>
      <c r="I12" s="293"/>
    </row>
    <row r="13" spans="1:9" x14ac:dyDescent="0.2">
      <c r="A13" s="293"/>
      <c r="B13" s="293"/>
      <c r="C13" s="293"/>
      <c r="D13" s="293"/>
      <c r="E13" s="293"/>
      <c r="F13" s="293"/>
      <c r="G13" s="293"/>
      <c r="H13" s="293"/>
      <c r="I13" s="293"/>
    </row>
    <row r="14" spans="1:9" x14ac:dyDescent="0.2">
      <c r="A14" s="293"/>
      <c r="B14" s="293"/>
      <c r="C14" s="293"/>
      <c r="D14" s="293"/>
      <c r="E14" s="293"/>
      <c r="F14" s="293"/>
      <c r="G14" s="293"/>
      <c r="H14" s="293"/>
      <c r="I14" s="293"/>
    </row>
    <row r="15" spans="1:9" x14ac:dyDescent="0.2">
      <c r="A15" s="293"/>
      <c r="B15" s="293"/>
      <c r="C15" s="293"/>
      <c r="D15" s="293"/>
      <c r="E15" s="293"/>
      <c r="F15" s="293"/>
      <c r="G15" s="293"/>
      <c r="H15" s="293"/>
      <c r="I15" s="293"/>
    </row>
    <row r="16" spans="1:9" x14ac:dyDescent="0.2">
      <c r="A16" s="293"/>
      <c r="B16" s="293"/>
      <c r="C16" s="293"/>
      <c r="D16" s="293"/>
      <c r="E16" s="293"/>
      <c r="F16" s="293"/>
      <c r="G16" s="293"/>
      <c r="H16" s="293"/>
      <c r="I16" s="293"/>
    </row>
    <row r="17" spans="1:9" x14ac:dyDescent="0.2">
      <c r="A17" s="293"/>
      <c r="B17" s="293"/>
      <c r="C17" s="293"/>
      <c r="D17" s="293"/>
      <c r="E17" s="293"/>
      <c r="F17" s="293"/>
      <c r="G17" s="293"/>
      <c r="H17" s="293"/>
      <c r="I17" s="293"/>
    </row>
    <row r="18" spans="1:9" x14ac:dyDescent="0.2">
      <c r="A18" s="293"/>
      <c r="B18" s="293"/>
      <c r="C18" s="293"/>
      <c r="D18" s="293"/>
      <c r="E18" s="293"/>
      <c r="F18" s="293"/>
      <c r="G18" s="293"/>
      <c r="H18" s="293"/>
      <c r="I18" s="293"/>
    </row>
    <row r="19" spans="1:9" x14ac:dyDescent="0.2">
      <c r="A19" s="293"/>
      <c r="B19" s="293"/>
      <c r="C19" s="293"/>
      <c r="D19" s="293"/>
      <c r="E19" s="293"/>
      <c r="F19" s="293"/>
      <c r="G19" s="293"/>
      <c r="H19" s="293"/>
      <c r="I19" s="293"/>
    </row>
    <row r="20" spans="1:9" x14ac:dyDescent="0.2">
      <c r="A20" s="293"/>
      <c r="B20" s="293"/>
      <c r="C20" s="293"/>
      <c r="D20" s="293"/>
      <c r="E20" s="293"/>
      <c r="F20" s="293"/>
      <c r="G20" s="293"/>
      <c r="H20" s="293"/>
      <c r="I20" s="293"/>
    </row>
    <row r="21" spans="1:9" x14ac:dyDescent="0.2">
      <c r="A21" s="293"/>
      <c r="B21" s="293"/>
      <c r="C21" s="293"/>
      <c r="D21" s="293"/>
      <c r="E21" s="293"/>
      <c r="F21" s="293"/>
      <c r="G21" s="293"/>
      <c r="H21" s="293"/>
      <c r="I21" s="293"/>
    </row>
    <row r="22" spans="1:9" x14ac:dyDescent="0.2">
      <c r="A22" s="293"/>
      <c r="B22" s="293"/>
      <c r="C22" s="293"/>
      <c r="D22" s="293"/>
      <c r="E22" s="293"/>
      <c r="F22" s="293"/>
      <c r="G22" s="293"/>
      <c r="H22" s="293"/>
      <c r="I22" s="293"/>
    </row>
    <row r="23" spans="1:9" x14ac:dyDescent="0.2">
      <c r="A23" s="293"/>
      <c r="B23" s="293"/>
      <c r="C23" s="293"/>
      <c r="D23" s="293"/>
      <c r="E23" s="293"/>
      <c r="F23" s="293"/>
      <c r="G23" s="293"/>
      <c r="H23" s="293"/>
      <c r="I23" s="293"/>
    </row>
    <row r="24" spans="1:9" x14ac:dyDescent="0.2">
      <c r="A24" s="293"/>
      <c r="B24" s="293"/>
      <c r="C24" s="293"/>
      <c r="D24" s="293"/>
      <c r="E24" s="293"/>
      <c r="F24" s="293"/>
      <c r="G24" s="293"/>
      <c r="H24" s="293"/>
      <c r="I24" s="293"/>
    </row>
    <row r="25" spans="1:9" x14ac:dyDescent="0.2">
      <c r="A25" s="293"/>
      <c r="B25" s="293"/>
      <c r="C25" s="293"/>
      <c r="D25" s="293"/>
      <c r="E25" s="293"/>
      <c r="F25" s="293"/>
      <c r="G25" s="293"/>
      <c r="H25" s="293"/>
      <c r="I25" s="293"/>
    </row>
    <row r="26" spans="1:9" x14ac:dyDescent="0.2">
      <c r="A26" s="293"/>
      <c r="B26" s="293"/>
      <c r="C26" s="293"/>
      <c r="D26" s="293"/>
      <c r="E26" s="293"/>
      <c r="F26" s="293"/>
      <c r="G26" s="293"/>
      <c r="H26" s="293"/>
      <c r="I26" s="293"/>
    </row>
    <row r="27" spans="1:9" x14ac:dyDescent="0.2">
      <c r="A27" s="293"/>
      <c r="B27" s="293"/>
      <c r="C27" s="293"/>
      <c r="D27" s="293"/>
      <c r="E27" s="293"/>
      <c r="F27" s="293"/>
      <c r="G27" s="293"/>
      <c r="H27" s="293"/>
      <c r="I27" s="293"/>
    </row>
    <row r="28" spans="1:9" x14ac:dyDescent="0.2">
      <c r="A28" s="293"/>
      <c r="B28" s="293"/>
      <c r="C28" s="293"/>
      <c r="D28" s="293"/>
      <c r="E28" s="293"/>
      <c r="F28" s="293"/>
      <c r="G28" s="293"/>
      <c r="H28" s="293"/>
      <c r="I28" s="293"/>
    </row>
    <row r="29" spans="1:9" x14ac:dyDescent="0.2">
      <c r="A29" s="293"/>
      <c r="B29" s="293"/>
      <c r="C29" s="293"/>
      <c r="D29" s="293"/>
      <c r="E29" s="293"/>
      <c r="F29" s="293"/>
      <c r="G29" s="293"/>
      <c r="H29" s="293"/>
      <c r="I29" s="293"/>
    </row>
    <row r="30" spans="1:9" x14ac:dyDescent="0.2">
      <c r="A30" s="293"/>
      <c r="B30" s="293"/>
      <c r="C30" s="293"/>
      <c r="D30" s="293"/>
      <c r="E30" s="293"/>
      <c r="F30" s="293"/>
      <c r="G30" s="293"/>
      <c r="H30" s="293"/>
      <c r="I30" s="293"/>
    </row>
    <row r="31" spans="1:9" x14ac:dyDescent="0.2">
      <c r="A31" s="293"/>
      <c r="B31" s="293"/>
      <c r="C31" s="293"/>
      <c r="D31" s="293"/>
      <c r="E31" s="293"/>
      <c r="F31" s="293"/>
      <c r="G31" s="293"/>
      <c r="H31" s="293"/>
      <c r="I31" s="293"/>
    </row>
    <row r="32" spans="1:9" x14ac:dyDescent="0.2">
      <c r="A32" s="293"/>
      <c r="B32" s="293"/>
      <c r="C32" s="293"/>
      <c r="D32" s="293"/>
      <c r="E32" s="293"/>
      <c r="F32" s="293"/>
      <c r="G32" s="293"/>
      <c r="H32" s="293"/>
      <c r="I32" s="293"/>
    </row>
    <row r="33" spans="1:9" x14ac:dyDescent="0.2">
      <c r="A33" s="293"/>
      <c r="B33" s="293"/>
      <c r="C33" s="293"/>
      <c r="D33" s="293"/>
      <c r="E33" s="293"/>
      <c r="F33" s="293"/>
      <c r="G33" s="293"/>
      <c r="H33" s="293"/>
      <c r="I33" s="293"/>
    </row>
    <row r="34" spans="1:9" x14ac:dyDescent="0.2">
      <c r="A34" s="293"/>
      <c r="B34" s="293"/>
      <c r="C34" s="293"/>
      <c r="D34" s="293"/>
      <c r="E34" s="293"/>
      <c r="F34" s="293"/>
      <c r="G34" s="293"/>
      <c r="H34" s="293"/>
      <c r="I34" s="293"/>
    </row>
    <row r="35" spans="1:9" x14ac:dyDescent="0.2">
      <c r="A35" s="293"/>
      <c r="B35" s="293"/>
      <c r="C35" s="293"/>
      <c r="D35" s="293"/>
      <c r="E35" s="293"/>
      <c r="F35" s="293"/>
      <c r="G35" s="293"/>
      <c r="H35" s="293"/>
      <c r="I35" s="293"/>
    </row>
    <row r="36" spans="1:9" x14ac:dyDescent="0.2">
      <c r="A36" s="293"/>
      <c r="B36" s="293"/>
      <c r="C36" s="293"/>
      <c r="D36" s="293"/>
      <c r="E36" s="293"/>
      <c r="F36" s="293"/>
      <c r="G36" s="293"/>
      <c r="H36" s="293"/>
      <c r="I36" s="293"/>
    </row>
    <row r="37" spans="1:9" x14ac:dyDescent="0.2">
      <c r="A37" s="293"/>
      <c r="B37" s="293"/>
      <c r="C37" s="293"/>
      <c r="D37" s="293"/>
      <c r="E37" s="293"/>
      <c r="F37" s="293"/>
      <c r="G37" s="293"/>
      <c r="H37" s="293"/>
      <c r="I37" s="293"/>
    </row>
    <row r="38" spans="1:9" x14ac:dyDescent="0.2">
      <c r="A38" s="293"/>
      <c r="B38" s="293"/>
      <c r="C38" s="293"/>
      <c r="D38" s="293"/>
      <c r="E38" s="293"/>
      <c r="F38" s="293"/>
      <c r="G38" s="293"/>
      <c r="H38" s="293"/>
      <c r="I38" s="293"/>
    </row>
    <row r="39" spans="1:9" x14ac:dyDescent="0.2">
      <c r="A39" s="293"/>
      <c r="B39" s="293"/>
      <c r="C39" s="293"/>
      <c r="D39" s="293"/>
      <c r="E39" s="293"/>
      <c r="F39" s="293"/>
      <c r="G39" s="293"/>
      <c r="H39" s="293"/>
      <c r="I39" s="293"/>
    </row>
    <row r="40" spans="1:9" x14ac:dyDescent="0.2">
      <c r="A40" s="293"/>
      <c r="B40" s="293"/>
      <c r="C40" s="293"/>
      <c r="D40" s="293"/>
      <c r="E40" s="293"/>
      <c r="F40" s="293"/>
      <c r="G40" s="293"/>
      <c r="H40" s="293"/>
      <c r="I40" s="293"/>
    </row>
    <row r="41" spans="1:9" x14ac:dyDescent="0.2">
      <c r="A41" s="293"/>
      <c r="B41" s="293"/>
      <c r="C41" s="293"/>
      <c r="D41" s="293"/>
      <c r="E41" s="293"/>
      <c r="F41" s="293"/>
      <c r="G41" s="293"/>
      <c r="H41" s="293"/>
      <c r="I41" s="293"/>
    </row>
    <row r="42" spans="1:9" x14ac:dyDescent="0.2">
      <c r="A42" s="293"/>
      <c r="B42" s="293"/>
      <c r="C42" s="293"/>
      <c r="D42" s="293"/>
      <c r="E42" s="293"/>
      <c r="F42" s="293"/>
      <c r="G42" s="293"/>
      <c r="H42" s="293"/>
      <c r="I42" s="293"/>
    </row>
    <row r="43" spans="1:9" x14ac:dyDescent="0.2">
      <c r="A43" s="293"/>
      <c r="B43" s="293"/>
      <c r="C43" s="293"/>
      <c r="D43" s="293"/>
      <c r="E43" s="293"/>
      <c r="F43" s="293"/>
      <c r="G43" s="293"/>
      <c r="H43" s="293"/>
      <c r="I43" s="293"/>
    </row>
    <row r="44" spans="1:9" x14ac:dyDescent="0.2">
      <c r="A44" s="293"/>
      <c r="B44" s="293"/>
      <c r="C44" s="293"/>
      <c r="D44" s="293"/>
      <c r="E44" s="293"/>
      <c r="F44" s="293"/>
      <c r="G44" s="293"/>
      <c r="H44" s="293"/>
      <c r="I44" s="293"/>
    </row>
    <row r="45" spans="1:9" x14ac:dyDescent="0.2">
      <c r="A45" s="293"/>
      <c r="B45" s="293"/>
      <c r="C45" s="293"/>
      <c r="D45" s="293"/>
      <c r="E45" s="293"/>
      <c r="F45" s="293"/>
      <c r="G45" s="293"/>
      <c r="H45" s="293"/>
      <c r="I45" s="293"/>
    </row>
    <row r="46" spans="1:9" x14ac:dyDescent="0.2">
      <c r="A46" s="293"/>
      <c r="B46" s="293"/>
      <c r="C46" s="293"/>
      <c r="D46" s="293"/>
      <c r="E46" s="293"/>
      <c r="F46" s="293"/>
      <c r="G46" s="293"/>
      <c r="H46" s="293"/>
      <c r="I46" s="293"/>
    </row>
    <row r="47" spans="1:9" x14ac:dyDescent="0.2">
      <c r="A47" s="293"/>
      <c r="B47" s="293"/>
      <c r="C47" s="293"/>
      <c r="D47" s="293"/>
      <c r="E47" s="293"/>
      <c r="F47" s="293"/>
      <c r="G47" s="293"/>
      <c r="H47" s="293"/>
      <c r="I47" s="293"/>
    </row>
    <row r="48" spans="1:9" x14ac:dyDescent="0.2">
      <c r="A48" s="293"/>
      <c r="B48" s="293"/>
      <c r="C48" s="293"/>
      <c r="D48" s="293"/>
      <c r="E48" s="293"/>
      <c r="F48" s="293"/>
      <c r="G48" s="293"/>
      <c r="H48" s="293"/>
      <c r="I48" s="293"/>
    </row>
    <row r="49" spans="1:9" x14ac:dyDescent="0.2">
      <c r="A49" s="293"/>
      <c r="B49" s="293"/>
      <c r="C49" s="293"/>
      <c r="D49" s="293"/>
      <c r="E49" s="293"/>
      <c r="F49" s="293"/>
      <c r="G49" s="293"/>
      <c r="H49" s="293"/>
      <c r="I49" s="293"/>
    </row>
    <row r="50" spans="1:9" x14ac:dyDescent="0.2">
      <c r="A50" s="293"/>
      <c r="B50" s="293"/>
      <c r="C50" s="293"/>
      <c r="D50" s="293"/>
      <c r="E50" s="293"/>
      <c r="F50" s="293"/>
      <c r="G50" s="293"/>
      <c r="H50" s="293"/>
      <c r="I50" s="293"/>
    </row>
    <row r="51" spans="1:9" x14ac:dyDescent="0.2">
      <c r="A51" s="293"/>
      <c r="B51" s="293"/>
      <c r="C51" s="293"/>
      <c r="D51" s="293"/>
      <c r="E51" s="293"/>
      <c r="F51" s="293"/>
      <c r="G51" s="293"/>
      <c r="H51" s="293"/>
      <c r="I51" s="293"/>
    </row>
    <row r="52" spans="1:9" x14ac:dyDescent="0.2">
      <c r="A52" s="293"/>
      <c r="B52" s="293"/>
      <c r="C52" s="293"/>
      <c r="D52" s="293"/>
      <c r="E52" s="293"/>
      <c r="F52" s="293"/>
      <c r="G52" s="293"/>
      <c r="H52" s="293"/>
      <c r="I52" s="293"/>
    </row>
    <row r="53" spans="1:9" x14ac:dyDescent="0.2">
      <c r="A53" s="293"/>
      <c r="B53" s="293"/>
      <c r="C53" s="293"/>
      <c r="D53" s="293"/>
      <c r="E53" s="293"/>
      <c r="F53" s="293"/>
      <c r="G53" s="293"/>
      <c r="H53" s="293"/>
      <c r="I53" s="293"/>
    </row>
    <row r="54" spans="1:9" x14ac:dyDescent="0.2">
      <c r="A54" s="293"/>
      <c r="B54" s="293"/>
      <c r="C54" s="293"/>
      <c r="D54" s="293"/>
      <c r="E54" s="293"/>
      <c r="F54" s="293"/>
      <c r="G54" s="293"/>
      <c r="H54" s="293"/>
      <c r="I54" s="293"/>
    </row>
    <row r="55" spans="1:9" x14ac:dyDescent="0.2">
      <c r="A55" s="293"/>
      <c r="B55" s="293"/>
      <c r="C55" s="293"/>
      <c r="D55" s="293"/>
      <c r="E55" s="293"/>
      <c r="F55" s="293"/>
      <c r="G55" s="293"/>
      <c r="H55" s="293"/>
      <c r="I55" s="293"/>
    </row>
    <row r="56" spans="1:9" x14ac:dyDescent="0.2">
      <c r="A56" s="293"/>
      <c r="B56" s="293"/>
      <c r="C56" s="293"/>
      <c r="D56" s="293"/>
      <c r="E56" s="293"/>
      <c r="F56" s="293"/>
      <c r="G56" s="293"/>
      <c r="H56" s="293"/>
      <c r="I56" s="293"/>
    </row>
    <row r="57" spans="1:9" x14ac:dyDescent="0.2">
      <c r="A57" s="293"/>
      <c r="B57" s="293"/>
      <c r="C57" s="293"/>
      <c r="D57" s="293"/>
      <c r="E57" s="293"/>
      <c r="F57" s="293"/>
      <c r="G57" s="293"/>
      <c r="H57" s="293"/>
      <c r="I57" s="293"/>
    </row>
    <row r="58" spans="1:9" x14ac:dyDescent="0.2">
      <c r="A58" s="293"/>
      <c r="B58" s="293"/>
      <c r="C58" s="293"/>
      <c r="D58" s="293"/>
      <c r="E58" s="293"/>
      <c r="F58" s="293"/>
      <c r="G58" s="293"/>
      <c r="H58" s="293"/>
      <c r="I58" s="293"/>
    </row>
    <row r="59" spans="1:9" x14ac:dyDescent="0.2">
      <c r="A59" s="293"/>
      <c r="B59" s="293"/>
      <c r="C59" s="293"/>
      <c r="D59" s="293"/>
      <c r="E59" s="293"/>
      <c r="F59" s="293"/>
      <c r="G59" s="293"/>
      <c r="H59" s="293"/>
      <c r="I59" s="293"/>
    </row>
    <row r="60" spans="1:9" x14ac:dyDescent="0.2">
      <c r="A60" s="293"/>
      <c r="B60" s="293"/>
      <c r="C60" s="293"/>
      <c r="D60" s="293"/>
      <c r="E60" s="293"/>
      <c r="F60" s="293"/>
      <c r="G60" s="293"/>
      <c r="H60" s="293"/>
      <c r="I60" s="293"/>
    </row>
    <row r="61" spans="1:9" x14ac:dyDescent="0.2">
      <c r="A61" s="293"/>
      <c r="B61" s="293"/>
      <c r="C61" s="293"/>
      <c r="D61" s="293"/>
      <c r="E61" s="293"/>
      <c r="F61" s="293"/>
      <c r="G61" s="293"/>
      <c r="H61" s="293"/>
      <c r="I61" s="293"/>
    </row>
    <row r="62" spans="1:9" x14ac:dyDescent="0.2">
      <c r="A62" s="293"/>
      <c r="B62" s="293"/>
      <c r="C62" s="293"/>
      <c r="D62" s="293"/>
      <c r="E62" s="293"/>
      <c r="F62" s="293"/>
      <c r="G62" s="293"/>
      <c r="H62" s="293"/>
      <c r="I62" s="293"/>
    </row>
    <row r="63" spans="1:9" x14ac:dyDescent="0.2">
      <c r="A63" s="293"/>
      <c r="B63" s="293"/>
      <c r="C63" s="293"/>
      <c r="D63" s="293"/>
      <c r="E63" s="293"/>
      <c r="F63" s="293"/>
      <c r="G63" s="293"/>
      <c r="H63" s="293"/>
      <c r="I63" s="293"/>
    </row>
  </sheetData>
  <mergeCells count="1">
    <mergeCell ref="A3:I63"/>
  </mergeCells>
  <pageMargins left="0.31496062992125984" right="0.31496062992125984" top="0.35433070866141736" bottom="0.35433070866141736" header="0.31496062992125984" footer="0.19685039370078741"/>
  <pageSetup paperSize="9" fitToHeight="0" orientation="portrait" r:id="rId1"/>
  <headerFooter differentFirst="1"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R41"/>
  <sheetViews>
    <sheetView showGridLines="0" zoomScaleNormal="100" zoomScaleSheetLayoutView="100" workbookViewId="0">
      <selection activeCell="O28" sqref="O28"/>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122</v>
      </c>
      <c r="I1" s="105" t="str">
        <f>'3'!N1</f>
        <v>III.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43" t="s">
        <v>14</v>
      </c>
      <c r="C5" s="344"/>
      <c r="D5" s="343" t="s">
        <v>15</v>
      </c>
      <c r="E5" s="344"/>
      <c r="F5" s="343" t="s">
        <v>16</v>
      </c>
      <c r="G5" s="344"/>
      <c r="H5" s="343" t="s">
        <v>7</v>
      </c>
      <c r="I5" s="345"/>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1293.8589999999997</v>
      </c>
      <c r="C7" s="130">
        <v>3.2923320917147357E-2</v>
      </c>
      <c r="D7" s="129">
        <v>1293.8589999999997</v>
      </c>
      <c r="E7" s="130">
        <v>3.3349167442775704E-2</v>
      </c>
      <c r="F7" s="129">
        <v>1293.8649999999998</v>
      </c>
      <c r="G7" s="130">
        <v>3.334161346433142E-2</v>
      </c>
      <c r="H7" s="129">
        <v>1293.8649999999998</v>
      </c>
      <c r="I7" s="139">
        <v>3.334161346433142E-2</v>
      </c>
      <c r="J7" s="30"/>
      <c r="O7" s="13"/>
    </row>
    <row r="8" spans="1:15" x14ac:dyDescent="0.2">
      <c r="A8" s="109" t="s">
        <v>167</v>
      </c>
      <c r="B8" s="129">
        <v>342869.11699999997</v>
      </c>
      <c r="C8" s="130">
        <v>4.5925119751417678E-2</v>
      </c>
      <c r="D8" s="129">
        <v>373602.2</v>
      </c>
      <c r="E8" s="130">
        <v>4.7658965850020878E-2</v>
      </c>
      <c r="F8" s="129">
        <v>448882.62999999989</v>
      </c>
      <c r="G8" s="130">
        <v>5.0570391781823126E-2</v>
      </c>
      <c r="H8" s="129">
        <v>1165353.9469999999</v>
      </c>
      <c r="I8" s="139">
        <v>4.8192368136747384E-2</v>
      </c>
      <c r="J8" s="30"/>
      <c r="O8" s="13"/>
    </row>
    <row r="9" spans="1:15" x14ac:dyDescent="0.2">
      <c r="A9" s="109" t="s">
        <v>168</v>
      </c>
      <c r="B9" s="129">
        <v>129368.30063963291</v>
      </c>
      <c r="C9" s="131">
        <v>4.7102029213023283E-2</v>
      </c>
      <c r="D9" s="129">
        <v>153209.19781325455</v>
      </c>
      <c r="E9" s="131">
        <v>5.0902953339849226E-2</v>
      </c>
      <c r="F9" s="129">
        <v>182218.07835256844</v>
      </c>
      <c r="G9" s="131">
        <v>4.6889292732973493E-2</v>
      </c>
      <c r="H9" s="129">
        <v>464795.5768054559</v>
      </c>
      <c r="I9" s="140">
        <v>4.8202717858292665E-2</v>
      </c>
      <c r="J9" s="25"/>
      <c r="K9" s="26"/>
      <c r="L9" s="26" t="str">
        <f>+B5</f>
        <v>Červenec</v>
      </c>
      <c r="M9" s="26" t="str">
        <f>+D5</f>
        <v>Srpen</v>
      </c>
      <c r="N9" s="26" t="str">
        <f>+F5</f>
        <v>Září</v>
      </c>
      <c r="O9" s="27"/>
    </row>
    <row r="10" spans="1:15" x14ac:dyDescent="0.2">
      <c r="A10" s="108" t="s">
        <v>41</v>
      </c>
      <c r="B10" s="132">
        <v>11671.375</v>
      </c>
      <c r="C10" s="133">
        <v>3.6390715496771239E-2</v>
      </c>
      <c r="D10" s="137">
        <v>12381.746999999999</v>
      </c>
      <c r="E10" s="135">
        <v>3.5952075386265492E-2</v>
      </c>
      <c r="F10" s="137">
        <v>17697.078999999998</v>
      </c>
      <c r="G10" s="135">
        <v>3.9322759908056386E-2</v>
      </c>
      <c r="H10" s="137">
        <v>41750.201000000001</v>
      </c>
      <c r="I10" s="141">
        <v>3.7438533039831468E-2</v>
      </c>
      <c r="J10" s="25"/>
      <c r="K10" s="26" t="str">
        <f>+A10</f>
        <v>Biomasa</v>
      </c>
      <c r="L10" s="23">
        <f>+B10</f>
        <v>11671.375</v>
      </c>
      <c r="M10" s="23">
        <f>+D10</f>
        <v>12381.746999999999</v>
      </c>
      <c r="N10" s="23">
        <f>+F10</f>
        <v>17697.078999999998</v>
      </c>
      <c r="O10" s="40"/>
    </row>
    <row r="11" spans="1:15" x14ac:dyDescent="0.2">
      <c r="A11" s="108" t="s">
        <v>40</v>
      </c>
      <c r="B11" s="132">
        <v>311.18</v>
      </c>
      <c r="C11" s="134">
        <v>1.0922899730462232E-2</v>
      </c>
      <c r="D11" s="138">
        <v>413.88000000000005</v>
      </c>
      <c r="E11" s="136">
        <v>1.4094066005915094E-2</v>
      </c>
      <c r="F11" s="138">
        <v>763.53</v>
      </c>
      <c r="G11" s="135">
        <v>2.0891649001581223E-2</v>
      </c>
      <c r="H11" s="138">
        <v>1488.5900000000001</v>
      </c>
      <c r="I11" s="141">
        <v>1.5768717816771922E-2</v>
      </c>
      <c r="J11" s="25"/>
      <c r="K11" s="26" t="str">
        <f t="shared" ref="K11:L25" si="0">+A11</f>
        <v>Bioplyn</v>
      </c>
      <c r="L11" s="23">
        <f t="shared" si="0"/>
        <v>311.18</v>
      </c>
      <c r="M11" s="23">
        <f t="shared" ref="M11:M25" si="1">+D11</f>
        <v>413.88000000000005</v>
      </c>
      <c r="N11" s="23">
        <f t="shared" ref="N11:N25" si="2">+F11</f>
        <v>763.53</v>
      </c>
      <c r="O11" s="40"/>
    </row>
    <row r="12" spans="1:15" x14ac:dyDescent="0.2">
      <c r="A12" s="108" t="s">
        <v>39</v>
      </c>
      <c r="B12" s="132">
        <v>13202.46</v>
      </c>
      <c r="C12" s="134">
        <v>6.4909878414198652E-2</v>
      </c>
      <c r="D12" s="138">
        <v>6086.81</v>
      </c>
      <c r="E12" s="136">
        <v>2.7576240252936611E-2</v>
      </c>
      <c r="F12" s="138">
        <v>12556.13</v>
      </c>
      <c r="G12" s="135">
        <v>3.8745658400446054E-2</v>
      </c>
      <c r="H12" s="138">
        <v>31845.4</v>
      </c>
      <c r="I12" s="141">
        <v>4.2563317786924265E-2</v>
      </c>
      <c r="J12" s="25"/>
      <c r="K12" s="26" t="str">
        <f t="shared" si="0"/>
        <v>Černé uhlí</v>
      </c>
      <c r="L12" s="23">
        <f t="shared" si="0"/>
        <v>13202.46</v>
      </c>
      <c r="M12" s="23">
        <f t="shared" si="1"/>
        <v>6086.81</v>
      </c>
      <c r="N12" s="23">
        <f t="shared" si="2"/>
        <v>12556.13</v>
      </c>
      <c r="O12" s="40"/>
    </row>
    <row r="13" spans="1:15" x14ac:dyDescent="0.2">
      <c r="A13" s="108" t="s">
        <v>51</v>
      </c>
      <c r="B13" s="132">
        <v>110.5</v>
      </c>
      <c r="C13" s="134">
        <v>2.8527112890950529E-2</v>
      </c>
      <c r="D13" s="138">
        <v>42.4</v>
      </c>
      <c r="E13" s="136">
        <v>1.2114147266888378E-2</v>
      </c>
      <c r="F13" s="138">
        <v>48.3</v>
      </c>
      <c r="G13" s="135">
        <v>1.3818050321734563E-2</v>
      </c>
      <c r="H13" s="138">
        <v>201.2</v>
      </c>
      <c r="I13" s="141">
        <v>1.851140346615909E-2</v>
      </c>
      <c r="J13" s="25"/>
      <c r="K13" s="26" t="str">
        <f t="shared" si="0"/>
        <v>Elektrická energie</v>
      </c>
      <c r="L13" s="23">
        <f t="shared" si="0"/>
        <v>110.5</v>
      </c>
      <c r="M13" s="23">
        <f t="shared" si="1"/>
        <v>42.4</v>
      </c>
      <c r="N13" s="23">
        <f t="shared" si="2"/>
        <v>48.3</v>
      </c>
      <c r="O13" s="40"/>
    </row>
    <row r="14" spans="1:15" x14ac:dyDescent="0.2">
      <c r="A14" s="108" t="s">
        <v>52</v>
      </c>
      <c r="B14" s="132">
        <v>0</v>
      </c>
      <c r="C14" s="134">
        <v>0</v>
      </c>
      <c r="D14" s="138">
        <v>0</v>
      </c>
      <c r="E14" s="136">
        <v>0</v>
      </c>
      <c r="F14" s="138">
        <v>0</v>
      </c>
      <c r="G14" s="135">
        <v>0</v>
      </c>
      <c r="H14" s="138">
        <v>0</v>
      </c>
      <c r="I14" s="141">
        <v>0</v>
      </c>
      <c r="J14" s="25"/>
      <c r="K14" s="26" t="str">
        <f t="shared" si="0"/>
        <v>Energie prostředí (tepelné čerpadlo)</v>
      </c>
      <c r="L14" s="23">
        <f t="shared" si="0"/>
        <v>0</v>
      </c>
      <c r="M14" s="23">
        <f t="shared" si="1"/>
        <v>0</v>
      </c>
      <c r="N14" s="23">
        <f t="shared" si="2"/>
        <v>0</v>
      </c>
      <c r="O14" s="40"/>
    </row>
    <row r="15" spans="1:15" x14ac:dyDescent="0.2">
      <c r="A15" s="108" t="s">
        <v>53</v>
      </c>
      <c r="B15" s="132">
        <v>0</v>
      </c>
      <c r="C15" s="134">
        <v>0</v>
      </c>
      <c r="D15" s="138">
        <v>0</v>
      </c>
      <c r="E15" s="136">
        <v>0</v>
      </c>
      <c r="F15" s="138">
        <v>0</v>
      </c>
      <c r="G15" s="135">
        <v>0</v>
      </c>
      <c r="H15" s="138">
        <v>0</v>
      </c>
      <c r="I15" s="141">
        <v>0</v>
      </c>
      <c r="J15" s="25"/>
      <c r="K15" s="26" t="str">
        <f t="shared" si="0"/>
        <v>Energie Slunce (solární kolektor)</v>
      </c>
      <c r="L15" s="23">
        <f t="shared" si="0"/>
        <v>0</v>
      </c>
      <c r="M15" s="23">
        <f t="shared" si="1"/>
        <v>0</v>
      </c>
      <c r="N15" s="23">
        <f t="shared" si="2"/>
        <v>0</v>
      </c>
      <c r="O15" s="40"/>
    </row>
    <row r="16" spans="1:15" x14ac:dyDescent="0.2">
      <c r="A16" s="108" t="s">
        <v>38</v>
      </c>
      <c r="B16" s="132">
        <v>53606.292000000001</v>
      </c>
      <c r="C16" s="134">
        <v>6.1191373316722746E-2</v>
      </c>
      <c r="D16" s="138">
        <v>90134.258000000002</v>
      </c>
      <c r="E16" s="136">
        <v>8.8901193468130177E-2</v>
      </c>
      <c r="F16" s="138">
        <v>105600.95299999999</v>
      </c>
      <c r="G16" s="135">
        <v>7.3262755351369682E-2</v>
      </c>
      <c r="H16" s="138">
        <v>249341.50299999997</v>
      </c>
      <c r="I16" s="141">
        <v>7.4847803040087493E-2</v>
      </c>
      <c r="J16" s="25"/>
      <c r="K16" s="26" t="str">
        <f t="shared" si="0"/>
        <v>Hnědé uhlí</v>
      </c>
      <c r="L16" s="23">
        <f t="shared" si="0"/>
        <v>53606.292000000001</v>
      </c>
      <c r="M16" s="23">
        <f t="shared" si="1"/>
        <v>90134.258000000002</v>
      </c>
      <c r="N16" s="23">
        <f t="shared" si="2"/>
        <v>105600.95299999999</v>
      </c>
      <c r="O16" s="40"/>
    </row>
    <row r="17" spans="1:18" x14ac:dyDescent="0.2">
      <c r="A17" s="108" t="s">
        <v>63</v>
      </c>
      <c r="B17" s="132">
        <v>0</v>
      </c>
      <c r="C17" s="134">
        <v>0</v>
      </c>
      <c r="D17" s="138">
        <v>0</v>
      </c>
      <c r="E17" s="136">
        <v>0</v>
      </c>
      <c r="F17" s="138">
        <v>0</v>
      </c>
      <c r="G17" s="135">
        <v>0</v>
      </c>
      <c r="H17" s="138">
        <v>0</v>
      </c>
      <c r="I17" s="141">
        <v>0</v>
      </c>
      <c r="J17" s="25"/>
      <c r="K17" s="26" t="str">
        <f t="shared" si="0"/>
        <v>Jaderné palivo</v>
      </c>
      <c r="L17" s="23">
        <f t="shared" si="0"/>
        <v>0</v>
      </c>
      <c r="M17" s="23">
        <f t="shared" si="1"/>
        <v>0</v>
      </c>
      <c r="N17" s="23">
        <f t="shared" si="2"/>
        <v>0</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952</v>
      </c>
      <c r="C19" s="134">
        <v>1.4707307282366456E-2</v>
      </c>
      <c r="D19" s="138">
        <v>143</v>
      </c>
      <c r="E19" s="136">
        <v>2.6780201236170343E-3</v>
      </c>
      <c r="F19" s="138">
        <v>1386</v>
      </c>
      <c r="G19" s="135">
        <v>3.2084552843420572E-2</v>
      </c>
      <c r="H19" s="138">
        <v>2481</v>
      </c>
      <c r="I19" s="141">
        <v>1.5378822709032867E-2</v>
      </c>
      <c r="J19" s="25"/>
      <c r="K19" s="26" t="str">
        <f t="shared" si="0"/>
        <v>Odpadní teplo</v>
      </c>
      <c r="L19" s="23">
        <f t="shared" si="0"/>
        <v>952</v>
      </c>
      <c r="M19" s="23">
        <f t="shared" si="1"/>
        <v>143</v>
      </c>
      <c r="N19" s="23">
        <f t="shared" si="2"/>
        <v>1386</v>
      </c>
      <c r="O19" s="40"/>
    </row>
    <row r="20" spans="1:18" x14ac:dyDescent="0.2">
      <c r="A20" s="108" t="s">
        <v>35</v>
      </c>
      <c r="B20" s="132">
        <v>0</v>
      </c>
      <c r="C20" s="134">
        <v>0</v>
      </c>
      <c r="D20" s="138">
        <v>0</v>
      </c>
      <c r="E20" s="136">
        <v>0</v>
      </c>
      <c r="F20" s="138">
        <v>430</v>
      </c>
      <c r="G20" s="135">
        <v>9.91759173195748E-2</v>
      </c>
      <c r="H20" s="138">
        <v>430</v>
      </c>
      <c r="I20" s="141">
        <v>2.9986701246679671E-2</v>
      </c>
      <c r="J20" s="25"/>
      <c r="K20" s="26" t="str">
        <f t="shared" si="0"/>
        <v>Ostatní kapalná paliva</v>
      </c>
      <c r="L20" s="23">
        <f t="shared" si="0"/>
        <v>0</v>
      </c>
      <c r="M20" s="23">
        <f t="shared" si="1"/>
        <v>0</v>
      </c>
      <c r="N20" s="23">
        <f t="shared" si="2"/>
        <v>430</v>
      </c>
      <c r="O20" s="40"/>
    </row>
    <row r="21" spans="1:18" x14ac:dyDescent="0.2">
      <c r="A21" s="108" t="s">
        <v>34</v>
      </c>
      <c r="B21" s="132">
        <v>2171.9</v>
      </c>
      <c r="C21" s="134">
        <v>1.1348465250833767E-2</v>
      </c>
      <c r="D21" s="138">
        <v>1687.8</v>
      </c>
      <c r="E21" s="136">
        <v>8.420724417589261E-3</v>
      </c>
      <c r="F21" s="138">
        <v>1496.6</v>
      </c>
      <c r="G21" s="135">
        <v>7.6583460659008194E-3</v>
      </c>
      <c r="H21" s="138">
        <v>5356.2999999999993</v>
      </c>
      <c r="I21" s="141">
        <v>9.1211809658889743E-3</v>
      </c>
      <c r="J21" s="25"/>
      <c r="K21" s="26" t="str">
        <f t="shared" si="0"/>
        <v>Ostatní pevná paliva</v>
      </c>
      <c r="L21" s="23">
        <f t="shared" si="0"/>
        <v>2171.9</v>
      </c>
      <c r="M21" s="23">
        <f t="shared" si="1"/>
        <v>1687.8</v>
      </c>
      <c r="N21" s="23">
        <f t="shared" si="2"/>
        <v>1496.6</v>
      </c>
      <c r="O21" s="40"/>
    </row>
    <row r="22" spans="1:18" x14ac:dyDescent="0.2">
      <c r="A22" s="108" t="s">
        <v>33</v>
      </c>
      <c r="B22" s="132">
        <v>5920</v>
      </c>
      <c r="C22" s="134">
        <v>2.7642360690661755E-2</v>
      </c>
      <c r="D22" s="138">
        <v>5353</v>
      </c>
      <c r="E22" s="136">
        <v>1.9323465370575822E-2</v>
      </c>
      <c r="F22" s="138">
        <v>7662</v>
      </c>
      <c r="G22" s="135">
        <v>2.5465824758479069E-2</v>
      </c>
      <c r="H22" s="138">
        <v>18935</v>
      </c>
      <c r="I22" s="141">
        <v>2.3906060109728323E-2</v>
      </c>
      <c r="J22" s="25"/>
      <c r="K22" s="26" t="str">
        <f t="shared" si="0"/>
        <v>Ostatní plyny</v>
      </c>
      <c r="L22" s="23">
        <f t="shared" si="0"/>
        <v>5920</v>
      </c>
      <c r="M22" s="23">
        <f t="shared" si="1"/>
        <v>5353</v>
      </c>
      <c r="N22" s="23">
        <f t="shared" si="2"/>
        <v>7662</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55</v>
      </c>
      <c r="C24" s="134">
        <v>2.7552451602114955E-3</v>
      </c>
      <c r="D24" s="138">
        <v>306.48</v>
      </c>
      <c r="E24" s="136">
        <v>4.3540448804171981E-2</v>
      </c>
      <c r="F24" s="138">
        <v>125.22</v>
      </c>
      <c r="G24" s="135">
        <v>3.5600634909262747E-2</v>
      </c>
      <c r="H24" s="138">
        <v>486.70000000000005</v>
      </c>
      <c r="I24" s="141">
        <v>1.59478339699087E-2</v>
      </c>
      <c r="J24" s="25"/>
      <c r="K24" s="26" t="str">
        <f t="shared" si="0"/>
        <v>Topné oleje</v>
      </c>
      <c r="L24" s="23">
        <f t="shared" si="0"/>
        <v>55</v>
      </c>
      <c r="M24" s="23">
        <f t="shared" si="1"/>
        <v>306.48</v>
      </c>
      <c r="N24" s="23">
        <f t="shared" si="2"/>
        <v>125.22</v>
      </c>
      <c r="O24" s="40"/>
    </row>
    <row r="25" spans="1:18" x14ac:dyDescent="0.2">
      <c r="A25" s="108" t="s">
        <v>31</v>
      </c>
      <c r="B25" s="132">
        <v>41367.593639632927</v>
      </c>
      <c r="C25" s="133">
        <v>5.0967311874514913E-2</v>
      </c>
      <c r="D25" s="137">
        <v>36659.822813254563</v>
      </c>
      <c r="E25" s="135">
        <v>4.3304580655398668E-2</v>
      </c>
      <c r="F25" s="137">
        <v>34452.266352568433</v>
      </c>
      <c r="G25" s="135">
        <v>3.206391872612515E-2</v>
      </c>
      <c r="H25" s="137">
        <v>112479.68280545593</v>
      </c>
      <c r="I25" s="141">
        <v>4.1160727915702001E-2</v>
      </c>
      <c r="J25" s="25"/>
      <c r="K25" s="26" t="str">
        <f t="shared" si="0"/>
        <v>Zemní plyn</v>
      </c>
      <c r="L25" s="23">
        <f t="shared" si="0"/>
        <v>41367.593639632927</v>
      </c>
      <c r="M25" s="23">
        <f t="shared" si="1"/>
        <v>36659.822813254563</v>
      </c>
      <c r="N25" s="23">
        <f t="shared" si="2"/>
        <v>34452.266352568433</v>
      </c>
      <c r="O25" s="24"/>
    </row>
    <row r="26" spans="1:18" ht="13.5" customHeight="1" x14ac:dyDescent="0.2">
      <c r="A26" s="110" t="s">
        <v>169</v>
      </c>
      <c r="B26" s="129">
        <v>124982.42500000002</v>
      </c>
      <c r="C26" s="131">
        <v>5.3944832556872213E-2</v>
      </c>
      <c r="D26" s="129">
        <v>149010.299</v>
      </c>
      <c r="E26" s="131">
        <v>5.9632483480678677E-2</v>
      </c>
      <c r="F26" s="129">
        <v>177724.40100000001</v>
      </c>
      <c r="G26" s="131">
        <v>5.2677672157507641E-2</v>
      </c>
      <c r="H26" s="129">
        <v>451717.12500000006</v>
      </c>
      <c r="I26" s="140">
        <v>5.5158244359103159E-2</v>
      </c>
      <c r="J26" s="7"/>
      <c r="K26" s="26"/>
      <c r="L26" s="26" t="str">
        <f>+L9</f>
        <v>Červenec</v>
      </c>
      <c r="M26" s="26" t="str">
        <f>+M9</f>
        <v>Srpen</v>
      </c>
      <c r="N26" s="26" t="str">
        <f>+N9</f>
        <v>Září</v>
      </c>
      <c r="O26" s="22"/>
      <c r="P26" s="34"/>
      <c r="Q26" s="34"/>
      <c r="R26" s="34"/>
    </row>
    <row r="27" spans="1:18" ht="12.75" customHeight="1" x14ac:dyDescent="0.2">
      <c r="A27" s="108" t="s">
        <v>26</v>
      </c>
      <c r="B27" s="132">
        <v>87298.641999999993</v>
      </c>
      <c r="C27" s="135">
        <v>8.7076118109410211E-2</v>
      </c>
      <c r="D27" s="137">
        <v>111469.82500000001</v>
      </c>
      <c r="E27" s="135">
        <v>9.7833669782830895E-2</v>
      </c>
      <c r="F27" s="137">
        <v>116191.465</v>
      </c>
      <c r="G27" s="135">
        <v>9.0355113850623309E-2</v>
      </c>
      <c r="H27" s="137">
        <v>314959.93200000003</v>
      </c>
      <c r="I27" s="141">
        <v>9.188187415158576E-2</v>
      </c>
      <c r="J27" s="25"/>
      <c r="K27" s="26" t="str">
        <f>+A27</f>
        <v>Průmysl</v>
      </c>
      <c r="L27" s="23">
        <f t="shared" ref="L27:L34" si="3">+B27</f>
        <v>87298.641999999993</v>
      </c>
      <c r="M27" s="23">
        <f t="shared" ref="M27:M34" si="4">+D27</f>
        <v>111469.82500000001</v>
      </c>
      <c r="N27" s="23">
        <f t="shared" ref="N27:N34" si="5">+F27</f>
        <v>116191.465</v>
      </c>
      <c r="O27" s="22"/>
      <c r="P27" s="40"/>
      <c r="Q27" s="40"/>
      <c r="R27" s="40"/>
    </row>
    <row r="28" spans="1:18" ht="12.75" customHeight="1" x14ac:dyDescent="0.2">
      <c r="A28" s="108" t="s">
        <v>0</v>
      </c>
      <c r="B28" s="132">
        <v>767.55399999999997</v>
      </c>
      <c r="C28" s="136">
        <v>1.0219360345802552E-2</v>
      </c>
      <c r="D28" s="138">
        <v>774.14699999999993</v>
      </c>
      <c r="E28" s="136">
        <v>1.061757101456479E-2</v>
      </c>
      <c r="F28" s="138">
        <v>705.85399999999993</v>
      </c>
      <c r="G28" s="135">
        <v>6.00820219436329E-3</v>
      </c>
      <c r="H28" s="138">
        <v>2247.5549999999998</v>
      </c>
      <c r="I28" s="141">
        <v>8.4653213817998223E-3</v>
      </c>
      <c r="J28" s="25"/>
      <c r="K28" s="26" t="str">
        <f t="shared" ref="K28:K34" si="6">+A28</f>
        <v>Energetika</v>
      </c>
      <c r="L28" s="23">
        <f t="shared" si="3"/>
        <v>767.55399999999997</v>
      </c>
      <c r="M28" s="23">
        <f t="shared" si="4"/>
        <v>774.14699999999993</v>
      </c>
      <c r="N28" s="23">
        <f t="shared" si="5"/>
        <v>705.85399999999993</v>
      </c>
      <c r="O28" s="22"/>
    </row>
    <row r="29" spans="1:18" ht="12.75" customHeight="1" x14ac:dyDescent="0.2">
      <c r="A29" s="108" t="s">
        <v>1</v>
      </c>
      <c r="B29" s="132">
        <v>131.49</v>
      </c>
      <c r="C29" s="136">
        <v>2.4303229784459247E-2</v>
      </c>
      <c r="D29" s="138">
        <v>125</v>
      </c>
      <c r="E29" s="136">
        <v>2.1187755037007379E-2</v>
      </c>
      <c r="F29" s="138">
        <v>249.41</v>
      </c>
      <c r="G29" s="135">
        <v>2.0108778161742759E-2</v>
      </c>
      <c r="H29" s="138">
        <v>505.9</v>
      </c>
      <c r="I29" s="141">
        <v>2.1334228929560231E-2</v>
      </c>
      <c r="J29" s="25"/>
      <c r="K29" s="26" t="str">
        <f t="shared" si="6"/>
        <v>Doprava</v>
      </c>
      <c r="L29" s="23">
        <f t="shared" si="3"/>
        <v>131.49</v>
      </c>
      <c r="M29" s="23">
        <f t="shared" si="4"/>
        <v>125</v>
      </c>
      <c r="N29" s="23">
        <f t="shared" si="5"/>
        <v>249.41</v>
      </c>
      <c r="O29" s="22"/>
    </row>
    <row r="30" spans="1:18" ht="12.75" customHeight="1" x14ac:dyDescent="0.2">
      <c r="A30" s="108" t="s">
        <v>2</v>
      </c>
      <c r="B30" s="132">
        <v>100.38</v>
      </c>
      <c r="C30" s="136">
        <v>2.6280169964996426E-2</v>
      </c>
      <c r="D30" s="138">
        <v>147.41</v>
      </c>
      <c r="E30" s="136">
        <v>3.327896331999481E-2</v>
      </c>
      <c r="F30" s="138">
        <v>221.53</v>
      </c>
      <c r="G30" s="135">
        <v>2.1652424102892458E-2</v>
      </c>
      <c r="H30" s="138">
        <v>469.32</v>
      </c>
      <c r="I30" s="141">
        <v>2.5395661395943209E-2</v>
      </c>
      <c r="J30" s="25"/>
      <c r="K30" s="26" t="str">
        <f t="shared" si="6"/>
        <v>Stavebnictví</v>
      </c>
      <c r="L30" s="23">
        <f t="shared" si="3"/>
        <v>100.38</v>
      </c>
      <c r="M30" s="23">
        <f t="shared" si="4"/>
        <v>147.41</v>
      </c>
      <c r="N30" s="23">
        <f t="shared" si="5"/>
        <v>221.53</v>
      </c>
    </row>
    <row r="31" spans="1:18" x14ac:dyDescent="0.2">
      <c r="A31" s="108" t="s">
        <v>6</v>
      </c>
      <c r="B31" s="132">
        <v>746.6</v>
      </c>
      <c r="C31" s="136">
        <v>5.0506782730793363E-2</v>
      </c>
      <c r="D31" s="138">
        <v>801.72</v>
      </c>
      <c r="E31" s="136">
        <v>5.642487483132607E-2</v>
      </c>
      <c r="F31" s="138">
        <v>772.74</v>
      </c>
      <c r="G31" s="135">
        <v>3.5243704419186721E-2</v>
      </c>
      <c r="H31" s="138">
        <v>2321.0600000000004</v>
      </c>
      <c r="I31" s="141">
        <v>4.5585689079699204E-2</v>
      </c>
      <c r="J31" s="25"/>
      <c r="K31" s="26" t="str">
        <f t="shared" si="6"/>
        <v>Zemědělství a lesnictví</v>
      </c>
      <c r="L31" s="23">
        <f t="shared" si="3"/>
        <v>746.6</v>
      </c>
      <c r="M31" s="23">
        <f t="shared" si="4"/>
        <v>801.72</v>
      </c>
      <c r="N31" s="23">
        <f t="shared" si="5"/>
        <v>772.74</v>
      </c>
    </row>
    <row r="32" spans="1:18" x14ac:dyDescent="0.2">
      <c r="A32" s="108" t="s">
        <v>25</v>
      </c>
      <c r="B32" s="132">
        <v>27242.851999999999</v>
      </c>
      <c r="C32" s="136">
        <v>3.3151307696839057E-2</v>
      </c>
      <c r="D32" s="138">
        <v>27369.353999999999</v>
      </c>
      <c r="E32" s="136">
        <v>3.2230306792717517E-2</v>
      </c>
      <c r="F32" s="138">
        <v>44769.658000000003</v>
      </c>
      <c r="G32" s="135">
        <v>3.3812366054483352E-2</v>
      </c>
      <c r="H32" s="138">
        <v>99381.864000000001</v>
      </c>
      <c r="I32" s="141">
        <v>3.3182421345199935E-2</v>
      </c>
      <c r="J32" s="25"/>
      <c r="K32" s="26" t="str">
        <f t="shared" si="6"/>
        <v>Domácnosti</v>
      </c>
      <c r="L32" s="23">
        <f t="shared" si="3"/>
        <v>27242.851999999999</v>
      </c>
      <c r="M32" s="23">
        <f t="shared" si="4"/>
        <v>27369.353999999999</v>
      </c>
      <c r="N32" s="23">
        <f t="shared" si="5"/>
        <v>44769.658000000003</v>
      </c>
    </row>
    <row r="33" spans="1:14" x14ac:dyDescent="0.2">
      <c r="A33" s="108" t="s">
        <v>5</v>
      </c>
      <c r="B33" s="132">
        <v>8694.9069999999992</v>
      </c>
      <c r="C33" s="136">
        <v>2.3834198953458861E-2</v>
      </c>
      <c r="D33" s="138">
        <v>8322.8429999999989</v>
      </c>
      <c r="E33" s="136">
        <v>2.1880894625520536E-2</v>
      </c>
      <c r="F33" s="138">
        <v>14795.404</v>
      </c>
      <c r="G33" s="135">
        <v>2.6886137963386448E-2</v>
      </c>
      <c r="H33" s="138">
        <v>31813.154000000002</v>
      </c>
      <c r="I33" s="141">
        <v>2.4557097772203117E-2</v>
      </c>
      <c r="J33" s="25"/>
      <c r="K33" s="26" t="str">
        <f t="shared" si="6"/>
        <v>Obchod, služby, školství, zdravotnictví</v>
      </c>
      <c r="L33" s="23">
        <f t="shared" si="3"/>
        <v>8694.9069999999992</v>
      </c>
      <c r="M33" s="23">
        <f t="shared" si="4"/>
        <v>8322.8429999999989</v>
      </c>
      <c r="N33" s="23">
        <f t="shared" si="5"/>
        <v>14795.404</v>
      </c>
    </row>
    <row r="34" spans="1:14" x14ac:dyDescent="0.2">
      <c r="A34" s="108" t="s">
        <v>3</v>
      </c>
      <c r="B34" s="132">
        <v>0</v>
      </c>
      <c r="C34" s="135">
        <v>0</v>
      </c>
      <c r="D34" s="137">
        <v>0</v>
      </c>
      <c r="E34" s="135">
        <v>0</v>
      </c>
      <c r="F34" s="137">
        <v>18.34</v>
      </c>
      <c r="G34" s="135">
        <v>3.5636033143687069E-4</v>
      </c>
      <c r="H34" s="137">
        <v>18.34</v>
      </c>
      <c r="I34" s="141">
        <v>1.6303140994790283E-4</v>
      </c>
      <c r="J34" s="25"/>
      <c r="K34" s="26" t="str">
        <f t="shared" si="6"/>
        <v>Ostatní</v>
      </c>
      <c r="L34" s="23">
        <f t="shared" si="3"/>
        <v>0</v>
      </c>
      <c r="M34" s="23">
        <f t="shared" si="4"/>
        <v>0</v>
      </c>
      <c r="N34" s="23">
        <f t="shared" si="5"/>
        <v>18.34</v>
      </c>
    </row>
    <row r="35" spans="1:14" ht="18" customHeight="1" x14ac:dyDescent="0.2">
      <c r="A35" s="45" t="s">
        <v>158</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155</v>
      </c>
      <c r="M39" s="32">
        <v>3.334161346433142E-2</v>
      </c>
    </row>
    <row r="40" spans="1:14" x14ac:dyDescent="0.2">
      <c r="B40" s="34"/>
      <c r="C40" s="34"/>
      <c r="D40" s="34"/>
      <c r="L40" s="28" t="s">
        <v>50</v>
      </c>
      <c r="M40" s="32">
        <v>4.8192368136747384E-2</v>
      </c>
    </row>
    <row r="41" spans="1:14" x14ac:dyDescent="0.2">
      <c r="B41" s="22"/>
      <c r="C41" s="22"/>
      <c r="D41" s="22"/>
      <c r="L41" s="28" t="s">
        <v>111</v>
      </c>
      <c r="M41" s="32">
        <v>4.8202717858292665E-2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{CF5DDEA4-8D78-4353-A510-24F164A261BE}</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{9A202FAC-FD43-4B1E-8944-6DFA9B810BFD}</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CF5DDEA4-8D78-4353-A510-24F164A261BE}">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9A202FAC-FD43-4B1E-8944-6DFA9B810BFD}">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T38"/>
  <sheetViews>
    <sheetView showGridLines="0" zoomScaleNormal="100" zoomScaleSheetLayoutView="100" workbookViewId="0">
      <selection activeCell="P34" sqref="P34"/>
    </sheetView>
  </sheetViews>
  <sheetFormatPr defaultRowHeight="12" x14ac:dyDescent="0.2"/>
  <cols>
    <col min="1" max="1" width="30.85546875" style="20" customWidth="1"/>
    <col min="2" max="13" width="9.42578125" style="20" customWidth="1"/>
    <col min="14" max="16384" width="9.140625" style="20"/>
  </cols>
  <sheetData>
    <row r="1" spans="1:20" ht="18.75" x14ac:dyDescent="0.3">
      <c r="A1" s="43" t="s">
        <v>271</v>
      </c>
      <c r="B1" s="42"/>
      <c r="C1" s="42"/>
      <c r="D1" s="42"/>
      <c r="E1" s="42"/>
      <c r="F1" s="42"/>
      <c r="G1" s="42"/>
      <c r="H1" s="42"/>
      <c r="I1" s="42"/>
      <c r="J1" s="224"/>
      <c r="M1" s="160" t="str">
        <f>'3'!N1</f>
        <v>III. čtvrtletí 2021</v>
      </c>
    </row>
    <row r="2" spans="1:20" ht="6" customHeight="1" x14ac:dyDescent="0.2">
      <c r="A2" s="42"/>
      <c r="B2" s="42"/>
      <c r="C2" s="42"/>
      <c r="D2" s="42"/>
      <c r="E2" s="42"/>
      <c r="F2" s="42"/>
      <c r="G2" s="42"/>
      <c r="H2" s="42"/>
      <c r="I2" s="42"/>
      <c r="J2" s="42"/>
    </row>
    <row r="3" spans="1:20" ht="12.75" customHeight="1" x14ac:dyDescent="0.2">
      <c r="A3" s="330"/>
      <c r="B3" s="312" t="s">
        <v>14</v>
      </c>
      <c r="C3" s="313"/>
      <c r="D3" s="314"/>
      <c r="E3" s="312" t="s">
        <v>15</v>
      </c>
      <c r="F3" s="313"/>
      <c r="G3" s="314"/>
      <c r="H3" s="312" t="s">
        <v>16</v>
      </c>
      <c r="I3" s="313"/>
      <c r="J3" s="314"/>
      <c r="K3" s="312" t="s">
        <v>295</v>
      </c>
      <c r="L3" s="313"/>
      <c r="M3" s="313"/>
      <c r="N3" s="42"/>
      <c r="O3" s="346" t="str">
        <f>+B3</f>
        <v>Červenec</v>
      </c>
      <c r="P3" s="346"/>
      <c r="Q3" s="346" t="str">
        <f>+E3</f>
        <v>Srpen</v>
      </c>
      <c r="R3" s="346"/>
      <c r="S3" s="346" t="str">
        <f>+H3</f>
        <v>Září</v>
      </c>
      <c r="T3" s="346"/>
    </row>
    <row r="4" spans="1:20" ht="13.5" x14ac:dyDescent="0.2">
      <c r="A4" s="347"/>
      <c r="B4" s="222" t="s">
        <v>153</v>
      </c>
      <c r="C4" s="223" t="s">
        <v>156</v>
      </c>
      <c r="D4" s="142" t="s">
        <v>159</v>
      </c>
      <c r="E4" s="222" t="s">
        <v>153</v>
      </c>
      <c r="F4" s="223" t="s">
        <v>156</v>
      </c>
      <c r="G4" s="142" t="s">
        <v>159</v>
      </c>
      <c r="H4" s="222" t="s">
        <v>153</v>
      </c>
      <c r="I4" s="223" t="s">
        <v>156</v>
      </c>
      <c r="J4" s="142" t="s">
        <v>159</v>
      </c>
      <c r="K4" s="222" t="s">
        <v>153</v>
      </c>
      <c r="L4" s="223" t="s">
        <v>156</v>
      </c>
      <c r="M4" s="143" t="s">
        <v>159</v>
      </c>
      <c r="N4" s="42"/>
      <c r="O4" s="26" t="str">
        <f>+B4</f>
        <v>Qnetto</v>
      </c>
      <c r="P4" s="26" t="str">
        <f>+C4</f>
        <v>QKVET</v>
      </c>
      <c r="Q4" s="26" t="str">
        <f>+E4</f>
        <v>Qnetto</v>
      </c>
      <c r="R4" s="26" t="str">
        <f>+F4</f>
        <v>QKVET</v>
      </c>
      <c r="S4" s="26" t="str">
        <f>+H4</f>
        <v>Qnetto</v>
      </c>
      <c r="T4" s="26" t="str">
        <f>+I4</f>
        <v>QKVET</v>
      </c>
    </row>
    <row r="5" spans="1:20" x14ac:dyDescent="0.2">
      <c r="A5" s="110" t="s">
        <v>212</v>
      </c>
      <c r="B5" s="144">
        <v>6732.7244219999984</v>
      </c>
      <c r="C5" s="145">
        <v>3919.5654469999999</v>
      </c>
      <c r="D5" s="146">
        <v>0.5821663269318349</v>
      </c>
      <c r="E5" s="144">
        <v>7084.5015040000008</v>
      </c>
      <c r="F5" s="145">
        <v>4085.3440890000006</v>
      </c>
      <c r="G5" s="146">
        <v>0.57665935799341184</v>
      </c>
      <c r="H5" s="144">
        <v>8090.8426869999985</v>
      </c>
      <c r="I5" s="145">
        <v>5076.7811149999989</v>
      </c>
      <c r="J5" s="146">
        <v>0.62747247862786182</v>
      </c>
      <c r="K5" s="152">
        <v>21908.068612999999</v>
      </c>
      <c r="L5" s="153">
        <v>13081.690650999999</v>
      </c>
      <c r="M5" s="154">
        <v>0.59711747676549964</v>
      </c>
      <c r="N5" s="42"/>
    </row>
    <row r="6" spans="1:20" x14ac:dyDescent="0.2">
      <c r="A6" s="68" t="s">
        <v>41</v>
      </c>
      <c r="B6" s="74">
        <v>1397.2580629999998</v>
      </c>
      <c r="C6" s="62">
        <v>1050.9434639999999</v>
      </c>
      <c r="D6" s="147">
        <v>0.75214700263998413</v>
      </c>
      <c r="E6" s="74">
        <v>1511.398938</v>
      </c>
      <c r="F6" s="62">
        <v>1130.27655</v>
      </c>
      <c r="G6" s="147">
        <v>0.74783468585446367</v>
      </c>
      <c r="H6" s="74">
        <v>1550.6253170000002</v>
      </c>
      <c r="I6" s="62">
        <v>1189.3122660000001</v>
      </c>
      <c r="J6" s="147">
        <v>0.76698880958616511</v>
      </c>
      <c r="K6" s="114">
        <v>4459.2823179999996</v>
      </c>
      <c r="L6" s="119">
        <v>3370.5322800000004</v>
      </c>
      <c r="M6" s="150">
        <v>0.75584635365981789</v>
      </c>
      <c r="N6" s="42"/>
      <c r="O6" s="40"/>
      <c r="P6" s="27">
        <f>+L6/$L$5</f>
        <v>0.25765265132166598</v>
      </c>
    </row>
    <row r="7" spans="1:20" x14ac:dyDescent="0.2">
      <c r="A7" s="68" t="s">
        <v>40</v>
      </c>
      <c r="B7" s="148">
        <v>124.57745000000003</v>
      </c>
      <c r="C7" s="149">
        <v>117.32931600000003</v>
      </c>
      <c r="D7" s="147">
        <v>0.94181825041369849</v>
      </c>
      <c r="E7" s="148">
        <v>137.19984099999991</v>
      </c>
      <c r="F7" s="151">
        <v>129.10098499999992</v>
      </c>
      <c r="G7" s="147">
        <v>0.94097036890880947</v>
      </c>
      <c r="H7" s="148">
        <v>147.993291</v>
      </c>
      <c r="I7" s="149">
        <v>138.14802499999999</v>
      </c>
      <c r="J7" s="147">
        <v>0.93347491677849093</v>
      </c>
      <c r="K7" s="175">
        <v>409.77058199999993</v>
      </c>
      <c r="L7" s="176">
        <v>384.57832599999995</v>
      </c>
      <c r="M7" s="177">
        <v>0.93852107226184434</v>
      </c>
      <c r="N7" s="42"/>
      <c r="O7" s="40"/>
      <c r="P7" s="27">
        <f t="shared" ref="P7:P21" si="0">+L7/$L$5</f>
        <v>2.9398212835020813E-2</v>
      </c>
    </row>
    <row r="8" spans="1:20" x14ac:dyDescent="0.2">
      <c r="A8" s="68" t="s">
        <v>39</v>
      </c>
      <c r="B8" s="148">
        <v>467.47037800000004</v>
      </c>
      <c r="C8" s="149">
        <v>286.54848300000003</v>
      </c>
      <c r="D8" s="147">
        <v>0.6129767713324501</v>
      </c>
      <c r="E8" s="148">
        <v>427.19279299999994</v>
      </c>
      <c r="F8" s="151">
        <v>259.11881299999999</v>
      </c>
      <c r="G8" s="147">
        <v>0.60656176144806828</v>
      </c>
      <c r="H8" s="148">
        <v>579.21875099999988</v>
      </c>
      <c r="I8" s="149">
        <v>425.61668499999996</v>
      </c>
      <c r="J8" s="147">
        <v>0.73481164804348686</v>
      </c>
      <c r="K8" s="175">
        <v>1473.8819219999998</v>
      </c>
      <c r="L8" s="176">
        <v>971.28398100000004</v>
      </c>
      <c r="M8" s="177">
        <v>0.65899714658417541</v>
      </c>
      <c r="N8" s="42"/>
      <c r="O8" s="40"/>
      <c r="P8" s="27">
        <f>+L8/$L$5</f>
        <v>7.4247588244700818E-2</v>
      </c>
    </row>
    <row r="9" spans="1:20" x14ac:dyDescent="0.2">
      <c r="A9" s="68" t="s">
        <v>51</v>
      </c>
      <c r="B9" s="148">
        <v>4.3547579999999995</v>
      </c>
      <c r="C9" s="149">
        <v>0</v>
      </c>
      <c r="D9" s="147">
        <v>0</v>
      </c>
      <c r="E9" s="148">
        <v>3.99437</v>
      </c>
      <c r="F9" s="151">
        <v>0</v>
      </c>
      <c r="G9" s="147">
        <v>0</v>
      </c>
      <c r="H9" s="148">
        <v>3.8039420000000006</v>
      </c>
      <c r="I9" s="149">
        <v>0</v>
      </c>
      <c r="J9" s="147">
        <v>0</v>
      </c>
      <c r="K9" s="175">
        <v>12.153070000000001</v>
      </c>
      <c r="L9" s="176">
        <v>0</v>
      </c>
      <c r="M9" s="177">
        <v>0</v>
      </c>
      <c r="N9" s="42"/>
      <c r="O9" s="40"/>
      <c r="P9" s="27">
        <f t="shared" si="0"/>
        <v>0</v>
      </c>
    </row>
    <row r="10" spans="1:20" x14ac:dyDescent="0.2">
      <c r="A10" s="68" t="s">
        <v>52</v>
      </c>
      <c r="B10" s="148">
        <v>1.2554100000000001</v>
      </c>
      <c r="C10" s="149">
        <v>0</v>
      </c>
      <c r="D10" s="147">
        <v>0</v>
      </c>
      <c r="E10" s="148">
        <v>1.0103800000000001</v>
      </c>
      <c r="F10" s="151">
        <v>0</v>
      </c>
      <c r="G10" s="147">
        <v>0</v>
      </c>
      <c r="H10" s="148">
        <v>1.9217200000000001</v>
      </c>
      <c r="I10" s="149">
        <v>0</v>
      </c>
      <c r="J10" s="147">
        <v>0</v>
      </c>
      <c r="K10" s="175">
        <v>4.1875099999999996</v>
      </c>
      <c r="L10" s="176">
        <v>0</v>
      </c>
      <c r="M10" s="177">
        <v>0</v>
      </c>
      <c r="N10" s="42"/>
      <c r="O10" s="40"/>
      <c r="P10" s="27">
        <f t="shared" si="0"/>
        <v>0</v>
      </c>
    </row>
    <row r="11" spans="1:20" x14ac:dyDescent="0.2">
      <c r="A11" s="68" t="s">
        <v>53</v>
      </c>
      <c r="B11" s="148">
        <v>8.5294999999999996E-2</v>
      </c>
      <c r="C11" s="149">
        <v>0</v>
      </c>
      <c r="D11" s="147">
        <v>0</v>
      </c>
      <c r="E11" s="148">
        <v>6.8782999999999997E-2</v>
      </c>
      <c r="F11" s="151">
        <v>0</v>
      </c>
      <c r="G11" s="147">
        <v>0</v>
      </c>
      <c r="H11" s="148">
        <v>5.7896000000000003E-2</v>
      </c>
      <c r="I11" s="149">
        <v>0</v>
      </c>
      <c r="J11" s="147">
        <v>0</v>
      </c>
      <c r="K11" s="175">
        <v>0.211974</v>
      </c>
      <c r="L11" s="176">
        <v>0</v>
      </c>
      <c r="M11" s="177">
        <v>0</v>
      </c>
      <c r="N11" s="42"/>
      <c r="O11" s="40"/>
      <c r="P11" s="27">
        <f t="shared" si="0"/>
        <v>0</v>
      </c>
    </row>
    <row r="12" spans="1:20" x14ac:dyDescent="0.2">
      <c r="A12" s="68" t="s">
        <v>38</v>
      </c>
      <c r="B12" s="148">
        <v>1962.2900939999997</v>
      </c>
      <c r="C12" s="149">
        <v>1431.101144</v>
      </c>
      <c r="D12" s="147">
        <v>0.72930151784173469</v>
      </c>
      <c r="E12" s="148">
        <v>2120.8178879999991</v>
      </c>
      <c r="F12" s="151">
        <v>1523.511289</v>
      </c>
      <c r="G12" s="147">
        <v>0.71836025979426321</v>
      </c>
      <c r="H12" s="148">
        <v>2723.9647619999987</v>
      </c>
      <c r="I12" s="149">
        <v>2113.3194680000001</v>
      </c>
      <c r="J12" s="147">
        <v>0.77582481883809373</v>
      </c>
      <c r="K12" s="175">
        <v>6807.0727439999973</v>
      </c>
      <c r="L12" s="176">
        <v>5067.9319009999999</v>
      </c>
      <c r="M12" s="177">
        <v>0.7445097315093423</v>
      </c>
      <c r="N12" s="42"/>
      <c r="O12" s="40"/>
      <c r="P12" s="27">
        <f t="shared" si="0"/>
        <v>0.38740649325877413</v>
      </c>
    </row>
    <row r="13" spans="1:20" x14ac:dyDescent="0.2">
      <c r="A13" s="68" t="s">
        <v>63</v>
      </c>
      <c r="B13" s="148">
        <v>18.123000000000001</v>
      </c>
      <c r="C13" s="149">
        <v>0</v>
      </c>
      <c r="D13" s="147">
        <v>0</v>
      </c>
      <c r="E13" s="148">
        <v>21.844999999999999</v>
      </c>
      <c r="F13" s="151">
        <v>0</v>
      </c>
      <c r="G13" s="147">
        <v>0</v>
      </c>
      <c r="H13" s="148">
        <v>33.447000000000003</v>
      </c>
      <c r="I13" s="149">
        <v>0</v>
      </c>
      <c r="J13" s="147">
        <v>0</v>
      </c>
      <c r="K13" s="175">
        <v>73.415000000000006</v>
      </c>
      <c r="L13" s="176">
        <v>0</v>
      </c>
      <c r="M13" s="177">
        <v>0</v>
      </c>
      <c r="N13" s="42"/>
      <c r="O13" s="40"/>
      <c r="P13" s="27">
        <f t="shared" si="0"/>
        <v>0</v>
      </c>
    </row>
    <row r="14" spans="1:20" x14ac:dyDescent="0.2">
      <c r="A14" s="68" t="s">
        <v>37</v>
      </c>
      <c r="B14" s="148">
        <v>0</v>
      </c>
      <c r="C14" s="149">
        <v>0</v>
      </c>
      <c r="D14" s="147">
        <v>0</v>
      </c>
      <c r="E14" s="148">
        <v>0</v>
      </c>
      <c r="F14" s="151">
        <v>0</v>
      </c>
      <c r="G14" s="147">
        <v>0</v>
      </c>
      <c r="H14" s="148">
        <v>0</v>
      </c>
      <c r="I14" s="149">
        <v>0</v>
      </c>
      <c r="J14" s="147">
        <v>0</v>
      </c>
      <c r="K14" s="175">
        <v>0</v>
      </c>
      <c r="L14" s="176">
        <v>0</v>
      </c>
      <c r="M14" s="177">
        <v>0</v>
      </c>
      <c r="N14" s="42"/>
      <c r="O14" s="40"/>
      <c r="P14" s="27">
        <f t="shared" si="0"/>
        <v>0</v>
      </c>
    </row>
    <row r="15" spans="1:20" x14ac:dyDescent="0.2">
      <c r="A15" s="68" t="s">
        <v>36</v>
      </c>
      <c r="B15" s="148">
        <v>677.57605499999988</v>
      </c>
      <c r="C15" s="149">
        <v>69.115430000000003</v>
      </c>
      <c r="D15" s="147">
        <v>0.10200394404433318</v>
      </c>
      <c r="E15" s="148">
        <v>644.31879600000002</v>
      </c>
      <c r="F15" s="151">
        <v>58.1098</v>
      </c>
      <c r="G15" s="147">
        <v>9.0187963413067965E-2</v>
      </c>
      <c r="H15" s="148">
        <v>551.32712199999992</v>
      </c>
      <c r="I15" s="149">
        <v>54.048360000000002</v>
      </c>
      <c r="J15" s="147">
        <v>9.8033196342551795E-2</v>
      </c>
      <c r="K15" s="175">
        <v>1873.2219729999999</v>
      </c>
      <c r="L15" s="176">
        <v>181.27359000000001</v>
      </c>
      <c r="M15" s="177">
        <v>9.6771014120492604E-2</v>
      </c>
      <c r="N15" s="42"/>
      <c r="O15" s="40"/>
      <c r="P15" s="27">
        <f t="shared" si="0"/>
        <v>1.385704606813516E-2</v>
      </c>
    </row>
    <row r="16" spans="1:20" x14ac:dyDescent="0.2">
      <c r="A16" s="68" t="s">
        <v>35</v>
      </c>
      <c r="B16" s="148">
        <v>10.165252000000001</v>
      </c>
      <c r="C16" s="149">
        <v>0</v>
      </c>
      <c r="D16" s="147">
        <v>0</v>
      </c>
      <c r="E16" s="148">
        <v>12.049925000000002</v>
      </c>
      <c r="F16" s="151">
        <v>0.124643</v>
      </c>
      <c r="G16" s="147">
        <v>1.0343881808392998E-2</v>
      </c>
      <c r="H16" s="148">
        <v>9.8857490000000006</v>
      </c>
      <c r="I16" s="149">
        <v>4.7680430000000005</v>
      </c>
      <c r="J16" s="147">
        <v>0.48231479476163114</v>
      </c>
      <c r="K16" s="175">
        <v>32.100926000000001</v>
      </c>
      <c r="L16" s="176">
        <v>4.8926860000000003</v>
      </c>
      <c r="M16" s="177">
        <v>0.15241572782043733</v>
      </c>
      <c r="N16" s="42"/>
      <c r="O16" s="40"/>
      <c r="P16" s="27">
        <f t="shared" si="0"/>
        <v>3.7401022012594301E-4</v>
      </c>
    </row>
    <row r="17" spans="1:16" x14ac:dyDescent="0.2">
      <c r="A17" s="68" t="s">
        <v>34</v>
      </c>
      <c r="B17" s="148">
        <v>221.86984099999998</v>
      </c>
      <c r="C17" s="149">
        <v>170.928</v>
      </c>
      <c r="D17" s="147">
        <v>0.77039763146537799</v>
      </c>
      <c r="E17" s="148">
        <v>229.32783599999996</v>
      </c>
      <c r="F17" s="151">
        <v>172.33897000000002</v>
      </c>
      <c r="G17" s="147">
        <v>0.75149608092059106</v>
      </c>
      <c r="H17" s="148">
        <v>220.41545000000005</v>
      </c>
      <c r="I17" s="149">
        <v>173.4127</v>
      </c>
      <c r="J17" s="147">
        <v>0.78675383236519925</v>
      </c>
      <c r="K17" s="175">
        <v>671.61312699999996</v>
      </c>
      <c r="L17" s="176">
        <v>516.67966999999999</v>
      </c>
      <c r="M17" s="177">
        <v>0.76931145212711127</v>
      </c>
      <c r="N17" s="42"/>
      <c r="O17" s="40"/>
      <c r="P17" s="27">
        <f t="shared" si="0"/>
        <v>3.949639872889852E-2</v>
      </c>
    </row>
    <row r="18" spans="1:16" x14ac:dyDescent="0.2">
      <c r="A18" s="68" t="s">
        <v>33</v>
      </c>
      <c r="B18" s="148">
        <v>660.73884099999998</v>
      </c>
      <c r="C18" s="149">
        <v>317.90832400000005</v>
      </c>
      <c r="D18" s="147">
        <v>0.48114066295672797</v>
      </c>
      <c r="E18" s="148">
        <v>733.975821</v>
      </c>
      <c r="F18" s="151">
        <v>277.18642</v>
      </c>
      <c r="G18" s="147">
        <v>0.37765061473326106</v>
      </c>
      <c r="H18" s="148">
        <v>681.43945499999984</v>
      </c>
      <c r="I18" s="149">
        <v>269.445741</v>
      </c>
      <c r="J18" s="147">
        <v>0.39540672179012598</v>
      </c>
      <c r="K18" s="175">
        <v>2076.1541169999996</v>
      </c>
      <c r="L18" s="176">
        <v>864.54048499999999</v>
      </c>
      <c r="M18" s="177">
        <v>0.41641440677305952</v>
      </c>
      <c r="N18" s="42"/>
      <c r="O18" s="40"/>
      <c r="P18" s="27">
        <f t="shared" si="0"/>
        <v>6.6087825195125849E-2</v>
      </c>
    </row>
    <row r="19" spans="1:16" x14ac:dyDescent="0.2">
      <c r="A19" s="68" t="s">
        <v>3</v>
      </c>
      <c r="B19" s="148">
        <v>0</v>
      </c>
      <c r="C19" s="149">
        <v>0</v>
      </c>
      <c r="D19" s="147">
        <v>0</v>
      </c>
      <c r="E19" s="148">
        <v>0</v>
      </c>
      <c r="F19" s="151">
        <v>0</v>
      </c>
      <c r="G19" s="147">
        <v>0</v>
      </c>
      <c r="H19" s="148">
        <v>0</v>
      </c>
      <c r="I19" s="149">
        <v>0</v>
      </c>
      <c r="J19" s="147">
        <v>0</v>
      </c>
      <c r="K19" s="175">
        <v>0</v>
      </c>
      <c r="L19" s="176">
        <v>0</v>
      </c>
      <c r="M19" s="177">
        <v>0</v>
      </c>
      <c r="N19" s="42"/>
      <c r="O19" s="40"/>
      <c r="P19" s="27">
        <f t="shared" si="0"/>
        <v>0</v>
      </c>
    </row>
    <row r="20" spans="1:16" x14ac:dyDescent="0.2">
      <c r="A20" s="68" t="s">
        <v>32</v>
      </c>
      <c r="B20" s="148">
        <v>26.490037999999995</v>
      </c>
      <c r="C20" s="149">
        <v>0.88709100000000007</v>
      </c>
      <c r="D20" s="147">
        <v>3.3487720931166663E-2</v>
      </c>
      <c r="E20" s="148">
        <v>8.168216000000001</v>
      </c>
      <c r="F20" s="151">
        <v>0.95279299999999978</v>
      </c>
      <c r="G20" s="147">
        <v>0.11664640112357455</v>
      </c>
      <c r="H20" s="148">
        <v>4.8182569999999991</v>
      </c>
      <c r="I20" s="149">
        <v>0.7593089999999999</v>
      </c>
      <c r="J20" s="147">
        <v>0.15758997496397556</v>
      </c>
      <c r="K20" s="175">
        <v>39.476511000000002</v>
      </c>
      <c r="L20" s="176">
        <v>2.5991929999999996</v>
      </c>
      <c r="M20" s="177">
        <v>6.5841507624622639E-2</v>
      </c>
      <c r="N20" s="42"/>
      <c r="O20" s="40"/>
      <c r="P20" s="27">
        <f t="shared" si="0"/>
        <v>1.9868937963315241E-4</v>
      </c>
    </row>
    <row r="21" spans="1:16" x14ac:dyDescent="0.2">
      <c r="A21" s="68" t="s">
        <v>31</v>
      </c>
      <c r="B21" s="74">
        <v>1160.4699469999996</v>
      </c>
      <c r="C21" s="62">
        <v>474.80419500000011</v>
      </c>
      <c r="D21" s="147">
        <v>0.40914820433518756</v>
      </c>
      <c r="E21" s="74">
        <v>1233.1329170000006</v>
      </c>
      <c r="F21" s="62">
        <v>534.62382599999989</v>
      </c>
      <c r="G21" s="147">
        <v>0.43354922947045105</v>
      </c>
      <c r="H21" s="74">
        <v>1581.9239750000008</v>
      </c>
      <c r="I21" s="62">
        <v>707.95051799999953</v>
      </c>
      <c r="J21" s="147">
        <v>0.44752499436643228</v>
      </c>
      <c r="K21" s="114">
        <v>3975.526839000001</v>
      </c>
      <c r="L21" s="119">
        <v>1717.3785389999994</v>
      </c>
      <c r="M21" s="150">
        <v>0.43198766064222738</v>
      </c>
      <c r="N21" s="42"/>
      <c r="O21" s="40"/>
      <c r="P21" s="27">
        <f t="shared" si="0"/>
        <v>0.13128108474791966</v>
      </c>
    </row>
    <row r="22" spans="1:16" s="21" customFormat="1" ht="11.25" x14ac:dyDescent="0.2">
      <c r="A22" s="18"/>
      <c r="B22" s="4"/>
      <c r="C22" s="4"/>
      <c r="D22" s="4"/>
      <c r="E22" s="4"/>
      <c r="F22" s="4"/>
      <c r="G22" s="4"/>
      <c r="H22" s="4"/>
      <c r="I22" s="4"/>
      <c r="M22" s="3" t="s">
        <v>65</v>
      </c>
    </row>
    <row r="23" spans="1:16" x14ac:dyDescent="0.2">
      <c r="A23" s="33"/>
      <c r="B23" s="10"/>
      <c r="C23" s="42"/>
      <c r="D23" s="42"/>
      <c r="E23" s="42"/>
      <c r="F23" s="42"/>
      <c r="G23" s="42"/>
      <c r="H23" s="42"/>
      <c r="I23" s="42"/>
    </row>
    <row r="24" spans="1:16" x14ac:dyDescent="0.2">
      <c r="A24" s="33"/>
      <c r="B24" s="10"/>
    </row>
    <row r="25" spans="1:16" x14ac:dyDescent="0.2">
      <c r="A25" s="33"/>
      <c r="B25" s="10"/>
      <c r="C25" s="22"/>
      <c r="D25" s="22"/>
      <c r="E25" s="22"/>
      <c r="F25" s="22"/>
      <c r="G25" s="22"/>
      <c r="H25" s="22"/>
      <c r="I25" s="22"/>
      <c r="J25" s="22"/>
    </row>
    <row r="26" spans="1:16" x14ac:dyDescent="0.2">
      <c r="A26" s="33"/>
      <c r="B26" s="10"/>
      <c r="C26" s="22"/>
      <c r="D26" s="22"/>
      <c r="E26" s="22"/>
      <c r="F26" s="22"/>
      <c r="G26" s="22"/>
      <c r="H26" s="22"/>
      <c r="I26" s="22"/>
      <c r="J26" s="22"/>
    </row>
    <row r="27" spans="1:16" x14ac:dyDescent="0.2">
      <c r="A27" s="33"/>
      <c r="B27" s="10"/>
    </row>
    <row r="28" spans="1:16" x14ac:dyDescent="0.2">
      <c r="A28" s="33"/>
      <c r="B28" s="10"/>
    </row>
    <row r="29" spans="1:16" x14ac:dyDescent="0.2">
      <c r="A29" s="33"/>
      <c r="B29" s="10"/>
    </row>
    <row r="30" spans="1:16" x14ac:dyDescent="0.2">
      <c r="A30" s="33"/>
      <c r="B30" s="10"/>
    </row>
    <row r="31" spans="1:16" x14ac:dyDescent="0.2">
      <c r="A31" s="33"/>
      <c r="B31" s="10"/>
    </row>
    <row r="32" spans="1:16" x14ac:dyDescent="0.2">
      <c r="A32" s="33"/>
      <c r="B32" s="10"/>
    </row>
    <row r="33" spans="1:2" x14ac:dyDescent="0.2">
      <c r="A33" s="33"/>
      <c r="B33" s="10"/>
    </row>
    <row r="34" spans="1:2" x14ac:dyDescent="0.2">
      <c r="A34" s="33"/>
      <c r="B34" s="10"/>
    </row>
    <row r="35" spans="1:2" x14ac:dyDescent="0.2">
      <c r="A35" s="33"/>
      <c r="B35" s="10"/>
    </row>
    <row r="36" spans="1:2" x14ac:dyDescent="0.2">
      <c r="A36" s="33"/>
      <c r="B36" s="10"/>
    </row>
    <row r="37" spans="1:2" x14ac:dyDescent="0.2">
      <c r="A37" s="33"/>
      <c r="B37" s="10"/>
    </row>
    <row r="38" spans="1:2" x14ac:dyDescent="0.2">
      <c r="A38" s="33"/>
      <c r="B38" s="10"/>
    </row>
  </sheetData>
  <mergeCells count="8">
    <mergeCell ref="O3:P3"/>
    <mergeCell ref="Q3:R3"/>
    <mergeCell ref="S3:T3"/>
    <mergeCell ref="K3:M3"/>
    <mergeCell ref="A3:A4"/>
    <mergeCell ref="B3:D3"/>
    <mergeCell ref="E3:G3"/>
    <mergeCell ref="H3:J3"/>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S30"/>
  <sheetViews>
    <sheetView showGridLines="0" zoomScaleNormal="100" zoomScaleSheetLayoutView="100" workbookViewId="0">
      <selection activeCell="D18" sqref="D18"/>
    </sheetView>
  </sheetViews>
  <sheetFormatPr defaultRowHeight="12" x14ac:dyDescent="0.2"/>
  <cols>
    <col min="1" max="1" width="29.7109375" style="81" customWidth="1"/>
    <col min="2" max="6" width="10.7109375" style="81" customWidth="1"/>
    <col min="7" max="7" width="11.42578125" style="81" bestFit="1" customWidth="1"/>
    <col min="8" max="10" width="9.140625" style="81"/>
    <col min="11" max="11" width="9.140625" style="81" customWidth="1"/>
    <col min="12" max="12" width="12.7109375" style="81" customWidth="1"/>
    <col min="13" max="16384" width="9.140625" style="81"/>
  </cols>
  <sheetData>
    <row r="1" spans="1:12" ht="18.75" x14ac:dyDescent="0.3">
      <c r="A1" s="172" t="s">
        <v>208</v>
      </c>
      <c r="L1" s="160" t="str">
        <f>'3'!N1</f>
        <v>III. čtvrtletí 2021</v>
      </c>
    </row>
    <row r="2" spans="1:12" ht="15.75" x14ac:dyDescent="0.25">
      <c r="A2" s="161" t="s">
        <v>274</v>
      </c>
      <c r="B2" s="173"/>
      <c r="C2" s="173"/>
      <c r="D2" s="173"/>
      <c r="E2" s="173"/>
    </row>
    <row r="3" spans="1:12" ht="6" customHeight="1" x14ac:dyDescent="0.2">
      <c r="A3" s="173"/>
      <c r="B3" s="173"/>
      <c r="C3" s="173"/>
      <c r="D3" s="173"/>
      <c r="E3" s="173"/>
    </row>
    <row r="4" spans="1:12" x14ac:dyDescent="0.2">
      <c r="A4" s="163"/>
      <c r="B4" s="235" t="s">
        <v>45</v>
      </c>
      <c r="C4" s="235" t="s">
        <v>46</v>
      </c>
      <c r="D4" s="235" t="s">
        <v>47</v>
      </c>
      <c r="E4" s="235" t="s">
        <v>48</v>
      </c>
      <c r="F4" s="235" t="s">
        <v>7</v>
      </c>
    </row>
    <row r="5" spans="1:12" x14ac:dyDescent="0.2">
      <c r="A5" s="164" t="s">
        <v>200</v>
      </c>
      <c r="B5" s="165">
        <v>59492.390079999997</v>
      </c>
      <c r="C5" s="165">
        <v>33647.194624999996</v>
      </c>
      <c r="D5" s="165">
        <v>26175.937772000001</v>
      </c>
      <c r="E5" s="165">
        <v>50852.251840000004</v>
      </c>
      <c r="F5" s="166">
        <f>SUM(B5:E5)</f>
        <v>170167.774317</v>
      </c>
      <c r="H5" s="174">
        <v>2017</v>
      </c>
    </row>
    <row r="6" spans="1:12" x14ac:dyDescent="0.2">
      <c r="A6" s="167" t="s">
        <v>201</v>
      </c>
      <c r="B6" s="168">
        <v>59760.704269999995</v>
      </c>
      <c r="C6" s="168">
        <v>28688.566620000005</v>
      </c>
      <c r="D6" s="168">
        <v>24452.443356</v>
      </c>
      <c r="E6" s="168">
        <v>50022.549169999998</v>
      </c>
      <c r="F6" s="169">
        <f>SUM(B6:E6)</f>
        <v>162924.263416</v>
      </c>
      <c r="H6" s="174">
        <f>+H5+1</f>
        <v>2018</v>
      </c>
    </row>
    <row r="7" spans="1:12" x14ac:dyDescent="0.2">
      <c r="A7" s="167" t="s">
        <v>202</v>
      </c>
      <c r="B7" s="168">
        <v>55805.660349999998</v>
      </c>
      <c r="C7" s="168">
        <v>32752.193618000001</v>
      </c>
      <c r="D7" s="168">
        <v>24975.849622999998</v>
      </c>
      <c r="E7" s="168">
        <v>48371.097999999998</v>
      </c>
      <c r="F7" s="169">
        <f>SUM(B7:E7)</f>
        <v>161904.801591</v>
      </c>
      <c r="H7" s="174">
        <f>+H6+1</f>
        <v>2019</v>
      </c>
    </row>
    <row r="8" spans="1:12" x14ac:dyDescent="0.2">
      <c r="A8" s="167" t="s">
        <v>209</v>
      </c>
      <c r="B8" s="168">
        <v>53528.76771</v>
      </c>
      <c r="C8" s="168">
        <v>31489.553687</v>
      </c>
      <c r="D8" s="168">
        <v>24527.664056000001</v>
      </c>
      <c r="E8" s="168">
        <v>47371.722840000002</v>
      </c>
      <c r="F8" s="169">
        <f>SUM(B8:E8)</f>
        <v>156917.708293</v>
      </c>
      <c r="H8" s="174"/>
    </row>
    <row r="9" spans="1:12" x14ac:dyDescent="0.2">
      <c r="A9" s="167" t="s">
        <v>283</v>
      </c>
      <c r="B9" s="168">
        <f>+'3'!B5</f>
        <v>55215.593430000001</v>
      </c>
      <c r="C9" s="168">
        <f>+'3'!E5</f>
        <v>33564.699776874339</v>
      </c>
      <c r="D9" s="168">
        <f>+'3'!H5</f>
        <v>24181.296584</v>
      </c>
      <c r="E9" s="266">
        <f>+'3'!K5</f>
        <v>0</v>
      </c>
      <c r="F9" s="267">
        <f>SUM(B9:E9)</f>
        <v>112961.58979087434</v>
      </c>
      <c r="H9" s="174"/>
    </row>
    <row r="10" spans="1:12" x14ac:dyDescent="0.2">
      <c r="A10" s="164" t="s">
        <v>203</v>
      </c>
      <c r="B10" s="166">
        <f>+B9-B8</f>
        <v>1686.8257200000007</v>
      </c>
      <c r="C10" s="166">
        <f t="shared" ref="C10:F10" si="0">+C9-C8</f>
        <v>2075.1460898743389</v>
      </c>
      <c r="D10" s="166">
        <f t="shared" si="0"/>
        <v>-346.36747200000173</v>
      </c>
      <c r="E10" s="268">
        <f t="shared" si="0"/>
        <v>-47371.722840000002</v>
      </c>
      <c r="F10" s="268">
        <f t="shared" si="0"/>
        <v>-43956.118502125668</v>
      </c>
    </row>
    <row r="11" spans="1:12" x14ac:dyDescent="0.2">
      <c r="A11" s="178" t="s">
        <v>203</v>
      </c>
      <c r="B11" s="179">
        <f>+(B9-B8)/B8</f>
        <v>3.1512507987081412E-2</v>
      </c>
      <c r="C11" s="179">
        <f t="shared" ref="C11:F11" si="1">+(C9-C8)/C8</f>
        <v>6.5899507833641749E-2</v>
      </c>
      <c r="D11" s="179">
        <f t="shared" si="1"/>
        <v>-1.4121502610652101E-2</v>
      </c>
      <c r="E11" s="269">
        <f t="shared" si="1"/>
        <v>-1</v>
      </c>
      <c r="F11" s="269">
        <f t="shared" si="1"/>
        <v>-0.2801221033642034</v>
      </c>
    </row>
    <row r="12" spans="1:12" x14ac:dyDescent="0.2">
      <c r="A12" s="164" t="s">
        <v>204</v>
      </c>
      <c r="B12" s="165">
        <v>37510.164870000008</v>
      </c>
      <c r="C12" s="165">
        <v>16101.258852000003</v>
      </c>
      <c r="D12" s="165">
        <v>10892.098497999999</v>
      </c>
      <c r="E12" s="165">
        <v>29809.263052999999</v>
      </c>
      <c r="F12" s="166">
        <f>SUM(B12:E12)</f>
        <v>94312.785273000001</v>
      </c>
    </row>
    <row r="13" spans="1:12" x14ac:dyDescent="0.2">
      <c r="A13" s="167" t="s">
        <v>205</v>
      </c>
      <c r="B13" s="168">
        <v>38059.708079999997</v>
      </c>
      <c r="C13" s="168">
        <v>12376.442391999999</v>
      </c>
      <c r="D13" s="168">
        <v>9704.6084629999987</v>
      </c>
      <c r="E13" s="168">
        <v>28893.454439000001</v>
      </c>
      <c r="F13" s="169">
        <f>SUM(B13:E13)</f>
        <v>89034.213373999984</v>
      </c>
    </row>
    <row r="14" spans="1:12" x14ac:dyDescent="0.2">
      <c r="A14" s="167" t="s">
        <v>206</v>
      </c>
      <c r="B14" s="168">
        <v>34395.786870000004</v>
      </c>
      <c r="C14" s="168">
        <v>15803.19463</v>
      </c>
      <c r="D14" s="168">
        <v>10045.009110999999</v>
      </c>
      <c r="E14" s="168">
        <v>27515.391414999998</v>
      </c>
      <c r="F14" s="169">
        <f>SUM(B14:E14)</f>
        <v>87759.382026000007</v>
      </c>
    </row>
    <row r="15" spans="1:12" x14ac:dyDescent="0.2">
      <c r="A15" s="167" t="s">
        <v>210</v>
      </c>
      <c r="B15" s="168">
        <v>32870.945788518613</v>
      </c>
      <c r="C15" s="168">
        <v>14818.914658930849</v>
      </c>
      <c r="D15" s="168">
        <v>9700.1600115525835</v>
      </c>
      <c r="E15" s="168">
        <v>28538.475790229295</v>
      </c>
      <c r="F15" s="169">
        <f>SUM(B15:E15)</f>
        <v>85928.496249231335</v>
      </c>
    </row>
    <row r="16" spans="1:12" x14ac:dyDescent="0.2">
      <c r="A16" s="167" t="s">
        <v>284</v>
      </c>
      <c r="B16" s="168">
        <f>+'3'!B13</f>
        <v>35534.69638999999</v>
      </c>
      <c r="C16" s="168">
        <f>+'3'!E13</f>
        <v>17565.446863650228</v>
      </c>
      <c r="D16" s="168">
        <f>+'3'!H13</f>
        <v>9642.5180458054547</v>
      </c>
      <c r="E16" s="266">
        <f>+'3'!K13</f>
        <v>0</v>
      </c>
      <c r="F16" s="267">
        <f>SUM(B16:E16)</f>
        <v>62742.661299455671</v>
      </c>
    </row>
    <row r="17" spans="1:19" x14ac:dyDescent="0.2">
      <c r="A17" s="164" t="s">
        <v>207</v>
      </c>
      <c r="B17" s="166">
        <f>+B16-B15</f>
        <v>2663.7506014813771</v>
      </c>
      <c r="C17" s="166">
        <f t="shared" ref="C17:F17" si="2">+C16-C15</f>
        <v>2746.5322047193786</v>
      </c>
      <c r="D17" s="166">
        <f t="shared" si="2"/>
        <v>-57.641965747128779</v>
      </c>
      <c r="E17" s="268">
        <f t="shared" si="2"/>
        <v>-28538.475790229295</v>
      </c>
      <c r="F17" s="268">
        <f t="shared" si="2"/>
        <v>-23185.834949775664</v>
      </c>
    </row>
    <row r="18" spans="1:19" x14ac:dyDescent="0.2">
      <c r="A18" s="178" t="s">
        <v>207</v>
      </c>
      <c r="B18" s="179">
        <f>+(B16-B15)/B15</f>
        <v>8.1036627866417826E-2</v>
      </c>
      <c r="C18" s="179">
        <f t="shared" ref="C18:F18" si="3">+(C16-C15)/C15</f>
        <v>0.18533963302529299</v>
      </c>
      <c r="D18" s="179">
        <f t="shared" si="3"/>
        <v>-5.9423726699847244E-3</v>
      </c>
      <c r="E18" s="269">
        <f t="shared" si="3"/>
        <v>-1</v>
      </c>
      <c r="F18" s="269">
        <f t="shared" si="3"/>
        <v>-0.26982707671883727</v>
      </c>
    </row>
    <row r="19" spans="1:19" x14ac:dyDescent="0.2">
      <c r="F19" s="3" t="s">
        <v>65</v>
      </c>
    </row>
    <row r="20" spans="1:19" x14ac:dyDescent="0.2">
      <c r="B20" s="226"/>
      <c r="C20" s="226"/>
      <c r="D20" s="226"/>
      <c r="E20" s="226"/>
      <c r="F20" s="226"/>
    </row>
    <row r="28" spans="1:19" x14ac:dyDescent="0.2">
      <c r="P28" s="227"/>
      <c r="Q28" s="227"/>
      <c r="R28" s="227"/>
      <c r="S28" s="227"/>
    </row>
    <row r="29" spans="1:19" x14ac:dyDescent="0.2">
      <c r="Q29" s="228"/>
      <c r="R29" s="228"/>
      <c r="S29" s="228"/>
    </row>
    <row r="30" spans="1:19" x14ac:dyDescent="0.2">
      <c r="Q30" s="228"/>
      <c r="R30" s="228"/>
      <c r="S30" s="228"/>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N38"/>
  <sheetViews>
    <sheetView showGridLines="0" zoomScaleNormal="100" workbookViewId="0">
      <selection activeCell="L10" sqref="L10"/>
    </sheetView>
  </sheetViews>
  <sheetFormatPr defaultRowHeight="12.75" x14ac:dyDescent="0.2"/>
  <cols>
    <col min="1" max="1" width="29" style="162" customWidth="1"/>
    <col min="2" max="14" width="8.85546875" style="162" customWidth="1"/>
    <col min="15" max="16384" width="9.140625" style="162"/>
  </cols>
  <sheetData>
    <row r="1" spans="1:14" s="229" customFormat="1" ht="15.75" x14ac:dyDescent="0.25">
      <c r="A1" s="161" t="s">
        <v>275</v>
      </c>
      <c r="N1" s="160" t="str">
        <f>'3'!N1</f>
        <v>III. čtvrtletí 2021</v>
      </c>
    </row>
    <row r="2" spans="1:14" s="81" customFormat="1" ht="6" customHeight="1" x14ac:dyDescent="0.2"/>
    <row r="3" spans="1:14" s="81" customFormat="1" ht="12" x14ac:dyDescent="0.2">
      <c r="A3" s="163"/>
      <c r="B3" s="235" t="s">
        <v>8</v>
      </c>
      <c r="C3" s="235" t="s">
        <v>9</v>
      </c>
      <c r="D3" s="235" t="s">
        <v>10</v>
      </c>
      <c r="E3" s="235" t="s">
        <v>11</v>
      </c>
      <c r="F3" s="235" t="s">
        <v>12</v>
      </c>
      <c r="G3" s="235" t="s">
        <v>13</v>
      </c>
      <c r="H3" s="235" t="s">
        <v>14</v>
      </c>
      <c r="I3" s="235" t="s">
        <v>15</v>
      </c>
      <c r="J3" s="235" t="s">
        <v>16</v>
      </c>
      <c r="K3" s="235" t="s">
        <v>17</v>
      </c>
      <c r="L3" s="235" t="s">
        <v>18</v>
      </c>
      <c r="M3" s="235" t="s">
        <v>19</v>
      </c>
      <c r="N3" s="235" t="s">
        <v>7</v>
      </c>
    </row>
    <row r="4" spans="1:14" s="81" customFormat="1" ht="12" x14ac:dyDescent="0.2">
      <c r="A4" s="164" t="s">
        <v>200</v>
      </c>
      <c r="B4" s="165">
        <v>24789.614329999997</v>
      </c>
      <c r="C4" s="165">
        <v>18587.654649999997</v>
      </c>
      <c r="D4" s="165">
        <v>16115.1211</v>
      </c>
      <c r="E4" s="165">
        <v>14166.977929999999</v>
      </c>
      <c r="F4" s="166">
        <v>11027.894619999999</v>
      </c>
      <c r="G4" s="166">
        <v>8452.322075</v>
      </c>
      <c r="H4" s="166">
        <v>7792.7375029999994</v>
      </c>
      <c r="I4" s="166">
        <v>8048.3981189999995</v>
      </c>
      <c r="J4" s="166">
        <v>10334.80215</v>
      </c>
      <c r="K4" s="166">
        <v>13440.56381</v>
      </c>
      <c r="L4" s="166">
        <v>17328.765500000001</v>
      </c>
      <c r="M4" s="166">
        <v>20082.92253</v>
      </c>
      <c r="N4" s="166">
        <f>SUM(B4:M4)</f>
        <v>170167.774317</v>
      </c>
    </row>
    <row r="5" spans="1:14" s="81" customFormat="1" ht="12" x14ac:dyDescent="0.2">
      <c r="A5" s="167" t="s">
        <v>201</v>
      </c>
      <c r="B5" s="168">
        <v>20205.211440000003</v>
      </c>
      <c r="C5" s="168">
        <v>19893.166390000002</v>
      </c>
      <c r="D5" s="168">
        <v>19662.326440000001</v>
      </c>
      <c r="E5" s="168">
        <v>11150.511060000001</v>
      </c>
      <c r="F5" s="168">
        <v>9168.122096000001</v>
      </c>
      <c r="G5" s="168">
        <v>8369.9334639999997</v>
      </c>
      <c r="H5" s="168">
        <v>7962.9605089999995</v>
      </c>
      <c r="I5" s="168">
        <v>7784.6699979999994</v>
      </c>
      <c r="J5" s="168">
        <v>8704.8128489999999</v>
      </c>
      <c r="K5" s="168">
        <v>13135.075859999999</v>
      </c>
      <c r="L5" s="168">
        <v>16756.354490000002</v>
      </c>
      <c r="M5" s="168">
        <v>20131.11882</v>
      </c>
      <c r="N5" s="169">
        <f>SUM(B5:M5)</f>
        <v>162924.263416</v>
      </c>
    </row>
    <row r="6" spans="1:14" s="81" customFormat="1" ht="12" x14ac:dyDescent="0.2">
      <c r="A6" s="167" t="s">
        <v>202</v>
      </c>
      <c r="B6" s="168">
        <v>22055.28255</v>
      </c>
      <c r="C6" s="168">
        <v>17611.139940000001</v>
      </c>
      <c r="D6" s="168">
        <v>16139.237859999999</v>
      </c>
      <c r="E6" s="168">
        <v>12700.07538</v>
      </c>
      <c r="F6" s="168">
        <v>11948.05927</v>
      </c>
      <c r="G6" s="168">
        <v>8104.0589680000003</v>
      </c>
      <c r="H6" s="168">
        <v>7551.9348600000003</v>
      </c>
      <c r="I6" s="168">
        <v>7912.3546059999999</v>
      </c>
      <c r="J6" s="168">
        <v>9511.5601569999999</v>
      </c>
      <c r="K6" s="168">
        <v>13235.615029999999</v>
      </c>
      <c r="L6" s="168">
        <v>16157.453589999999</v>
      </c>
      <c r="M6" s="168">
        <v>18978.02938</v>
      </c>
      <c r="N6" s="169">
        <f>SUM(B6:M6)</f>
        <v>161904.80159099997</v>
      </c>
    </row>
    <row r="7" spans="1:14" s="81" customFormat="1" ht="12" x14ac:dyDescent="0.2">
      <c r="A7" s="167" t="s">
        <v>209</v>
      </c>
      <c r="B7" s="168">
        <v>20414.6957</v>
      </c>
      <c r="C7" s="168">
        <v>16681.781300000002</v>
      </c>
      <c r="D7" s="168">
        <v>16432.290710000001</v>
      </c>
      <c r="E7" s="168">
        <v>12068.09152</v>
      </c>
      <c r="F7" s="168">
        <v>10838.722609999999</v>
      </c>
      <c r="G7" s="168">
        <v>8582.7395570000008</v>
      </c>
      <c r="H7" s="168">
        <v>8024.1053860000002</v>
      </c>
      <c r="I7" s="168">
        <v>7694.3480820000004</v>
      </c>
      <c r="J7" s="168">
        <v>8809.2105879999999</v>
      </c>
      <c r="K7" s="168">
        <v>13094.0666</v>
      </c>
      <c r="L7" s="168">
        <v>16139.09165</v>
      </c>
      <c r="M7" s="168">
        <v>18138.564589999998</v>
      </c>
      <c r="N7" s="169">
        <f>SUM(B7:M7)</f>
        <v>156917.70829299997</v>
      </c>
    </row>
    <row r="8" spans="1:14" s="81" customFormat="1" ht="12" x14ac:dyDescent="0.2">
      <c r="A8" s="164" t="s">
        <v>283</v>
      </c>
      <c r="B8" s="168">
        <f>+'3'!B6</f>
        <v>20023.515622999999</v>
      </c>
      <c r="C8" s="168">
        <f>+'3'!C6</f>
        <v>18078.470326999999</v>
      </c>
      <c r="D8" s="168">
        <f>+'3'!D6</f>
        <v>17113.607479999999</v>
      </c>
      <c r="E8" s="168">
        <f>+'3'!E6</f>
        <v>14190.212973874337</v>
      </c>
      <c r="F8" s="168">
        <f>+'3'!F6</f>
        <v>11456.483469999999</v>
      </c>
      <c r="G8" s="168">
        <f>+'3'!G6</f>
        <v>7918.0033330000006</v>
      </c>
      <c r="H8" s="168">
        <f>+'3'!H6</f>
        <v>7465.8295689999986</v>
      </c>
      <c r="I8" s="168">
        <f>+'3'!I6</f>
        <v>7839.0748380000014</v>
      </c>
      <c r="J8" s="168">
        <f>+'3'!J6</f>
        <v>8876.3921769999997</v>
      </c>
      <c r="K8" s="266">
        <f>+'3'!K6</f>
        <v>0</v>
      </c>
      <c r="L8" s="266">
        <f>+'3'!L6</f>
        <v>0</v>
      </c>
      <c r="M8" s="266">
        <f>+'3'!M6</f>
        <v>0</v>
      </c>
      <c r="N8" s="267">
        <f>SUM(B8:M8)</f>
        <v>112961.58979087434</v>
      </c>
    </row>
    <row r="9" spans="1:14" s="81" customFormat="1" ht="12" x14ac:dyDescent="0.2">
      <c r="A9" s="164" t="s">
        <v>203</v>
      </c>
      <c r="B9" s="166">
        <f>+B8-B7</f>
        <v>-391.18007700000089</v>
      </c>
      <c r="C9" s="166">
        <f t="shared" ref="C9:N9" si="0">+C8-C7</f>
        <v>1396.6890269999967</v>
      </c>
      <c r="D9" s="166">
        <f t="shared" si="0"/>
        <v>681.31676999999763</v>
      </c>
      <c r="E9" s="166">
        <f t="shared" si="0"/>
        <v>2122.121453874337</v>
      </c>
      <c r="F9" s="166">
        <f t="shared" si="0"/>
        <v>617.76086000000032</v>
      </c>
      <c r="G9" s="166">
        <f t="shared" si="0"/>
        <v>-664.73622400000022</v>
      </c>
      <c r="H9" s="166">
        <f t="shared" si="0"/>
        <v>-558.27581700000155</v>
      </c>
      <c r="I9" s="166">
        <f t="shared" si="0"/>
        <v>144.72675600000093</v>
      </c>
      <c r="J9" s="166">
        <f t="shared" si="0"/>
        <v>67.181588999999803</v>
      </c>
      <c r="K9" s="268">
        <f t="shared" si="0"/>
        <v>-13094.0666</v>
      </c>
      <c r="L9" s="268">
        <f t="shared" si="0"/>
        <v>-16139.09165</v>
      </c>
      <c r="M9" s="268">
        <f t="shared" si="0"/>
        <v>-18138.564589999998</v>
      </c>
      <c r="N9" s="268">
        <f t="shared" si="0"/>
        <v>-43956.118502125639</v>
      </c>
    </row>
    <row r="10" spans="1:14" s="81" customFormat="1" ht="12" x14ac:dyDescent="0.2">
      <c r="A10" s="170" t="s">
        <v>203</v>
      </c>
      <c r="B10" s="171">
        <f>+(B8-B7)/B7</f>
        <v>-1.916169032095839E-2</v>
      </c>
      <c r="C10" s="171">
        <f t="shared" ref="C10:J10" si="1">+(C8-C7)/C7</f>
        <v>8.372541288501345E-2</v>
      </c>
      <c r="D10" s="171">
        <f t="shared" si="1"/>
        <v>4.1462068924168732E-2</v>
      </c>
      <c r="E10" s="171">
        <f t="shared" si="1"/>
        <v>0.17584565466357494</v>
      </c>
      <c r="F10" s="171">
        <f t="shared" si="1"/>
        <v>5.6995725624534678E-2</v>
      </c>
      <c r="G10" s="171">
        <f t="shared" si="1"/>
        <v>-7.7450354817984388E-2</v>
      </c>
      <c r="H10" s="171">
        <f t="shared" si="1"/>
        <v>-6.9574836090020603E-2</v>
      </c>
      <c r="I10" s="171">
        <f t="shared" si="1"/>
        <v>1.8809489050615181E-2</v>
      </c>
      <c r="J10" s="171">
        <f t="shared" si="1"/>
        <v>7.6262893625809415E-3</v>
      </c>
      <c r="K10" s="171"/>
      <c r="L10" s="171"/>
      <c r="M10" s="171"/>
      <c r="N10" s="171"/>
    </row>
    <row r="11" spans="1:14" s="81" customFormat="1" ht="12" x14ac:dyDescent="0.2">
      <c r="A11" s="164" t="s">
        <v>204</v>
      </c>
      <c r="B11" s="165">
        <v>16476.822179999999</v>
      </c>
      <c r="C11" s="165">
        <v>11652.65742</v>
      </c>
      <c r="D11" s="165">
        <v>9380.6852699999999</v>
      </c>
      <c r="E11" s="165">
        <v>7846.1932240000006</v>
      </c>
      <c r="F11" s="166">
        <v>5061.2887709999995</v>
      </c>
      <c r="G11" s="166">
        <v>3193.7768569999998</v>
      </c>
      <c r="H11" s="166">
        <v>3007.044367</v>
      </c>
      <c r="I11" s="166">
        <v>3096.8376860000003</v>
      </c>
      <c r="J11" s="166">
        <v>4788.216445</v>
      </c>
      <c r="K11" s="166">
        <v>7068.3588329999993</v>
      </c>
      <c r="L11" s="166">
        <v>10311.594859999999</v>
      </c>
      <c r="M11" s="166">
        <v>12429.309359999999</v>
      </c>
      <c r="N11" s="166">
        <f>SUM(B11:M11)</f>
        <v>94312.785273000001</v>
      </c>
    </row>
    <row r="12" spans="1:14" s="81" customFormat="1" ht="12" x14ac:dyDescent="0.2">
      <c r="A12" s="167" t="s">
        <v>205</v>
      </c>
      <c r="B12" s="168">
        <v>12397.06983</v>
      </c>
      <c r="C12" s="168">
        <v>13087.221869999999</v>
      </c>
      <c r="D12" s="168">
        <v>12575.416380000001</v>
      </c>
      <c r="E12" s="168">
        <v>5467.8344289999995</v>
      </c>
      <c r="F12" s="168">
        <v>3743.242471</v>
      </c>
      <c r="G12" s="168">
        <v>3165.3654919999999</v>
      </c>
      <c r="H12" s="168">
        <v>3043.6241650000002</v>
      </c>
      <c r="I12" s="168">
        <v>2999.7638299999999</v>
      </c>
      <c r="J12" s="168">
        <v>3661.220468</v>
      </c>
      <c r="K12" s="168">
        <v>6796.5151679999999</v>
      </c>
      <c r="L12" s="168">
        <v>9833.6370210000005</v>
      </c>
      <c r="M12" s="168">
        <v>12263.302250000001</v>
      </c>
      <c r="N12" s="169">
        <f>SUM(B12:M12)</f>
        <v>89034.213374000014</v>
      </c>
    </row>
    <row r="13" spans="1:14" s="81" customFormat="1" ht="12" x14ac:dyDescent="0.2">
      <c r="A13" s="167" t="s">
        <v>206</v>
      </c>
      <c r="B13" s="168">
        <v>14045.05731</v>
      </c>
      <c r="C13" s="168">
        <v>10949.893169999999</v>
      </c>
      <c r="D13" s="168">
        <v>9400.8363900000004</v>
      </c>
      <c r="E13" s="168">
        <v>6672.0772619999998</v>
      </c>
      <c r="F13" s="168">
        <v>6033.6550930000003</v>
      </c>
      <c r="G13" s="168">
        <v>3097.4622749999999</v>
      </c>
      <c r="H13" s="168">
        <v>2995.3719489999999</v>
      </c>
      <c r="I13" s="168">
        <v>2997.8343650000002</v>
      </c>
      <c r="J13" s="168">
        <v>4051.8027969999998</v>
      </c>
      <c r="K13" s="168">
        <v>6856.4012860000003</v>
      </c>
      <c r="L13" s="168">
        <v>9198.4051190000009</v>
      </c>
      <c r="M13" s="168">
        <v>11460.585009999999</v>
      </c>
      <c r="N13" s="169">
        <f>SUM(B13:M13)</f>
        <v>87759.382025999992</v>
      </c>
    </row>
    <row r="14" spans="1:14" s="81" customFormat="1" ht="12" x14ac:dyDescent="0.2">
      <c r="A14" s="167" t="s">
        <v>210</v>
      </c>
      <c r="B14" s="168">
        <v>12828.653282152001</v>
      </c>
      <c r="C14" s="168">
        <v>10230.655329161164</v>
      </c>
      <c r="D14" s="168">
        <v>9811.6371772054445</v>
      </c>
      <c r="E14" s="168">
        <v>6347.7918524037395</v>
      </c>
      <c r="F14" s="168">
        <v>5236.2863215845528</v>
      </c>
      <c r="G14" s="168">
        <v>3234.8364849425575</v>
      </c>
      <c r="H14" s="168">
        <v>3001.1451649450755</v>
      </c>
      <c r="I14" s="168">
        <v>2961.1161144077792</v>
      </c>
      <c r="J14" s="168">
        <v>3737.8987321997274</v>
      </c>
      <c r="K14" s="168">
        <v>7281.3866980098837</v>
      </c>
      <c r="L14" s="168">
        <v>9737.8378540964059</v>
      </c>
      <c r="M14" s="168">
        <v>11519.251238123004</v>
      </c>
      <c r="N14" s="169">
        <f>SUM(B14:M14)</f>
        <v>85928.496249231335</v>
      </c>
    </row>
    <row r="15" spans="1:14" s="81" customFormat="1" ht="12" x14ac:dyDescent="0.2">
      <c r="A15" s="167" t="s">
        <v>284</v>
      </c>
      <c r="B15" s="168">
        <f>+'3'!B14</f>
        <v>12867.181557999997</v>
      </c>
      <c r="C15" s="168">
        <f>+'3'!C14</f>
        <v>11913.302939999994</v>
      </c>
      <c r="D15" s="168">
        <f>+'3'!D14</f>
        <v>10754.211891999999</v>
      </c>
      <c r="E15" s="168">
        <f>+'3'!E14</f>
        <v>8509.3632352438271</v>
      </c>
      <c r="F15" s="168">
        <f>+'3'!F14</f>
        <v>5922.9211488555538</v>
      </c>
      <c r="G15" s="168">
        <f>+'3'!G14</f>
        <v>3133.1624795508451</v>
      </c>
      <c r="H15" s="168">
        <f>+'3'!H14</f>
        <v>2746.5547196396319</v>
      </c>
      <c r="I15" s="168">
        <f>+'3'!I14</f>
        <v>3009.8292488132547</v>
      </c>
      <c r="J15" s="168">
        <f>+'3'!J14</f>
        <v>3886.1340773525681</v>
      </c>
      <c r="K15" s="266">
        <f>+'3'!K14</f>
        <v>0</v>
      </c>
      <c r="L15" s="266">
        <f>+'3'!L14</f>
        <v>0</v>
      </c>
      <c r="M15" s="266">
        <f>+'3'!M14</f>
        <v>0</v>
      </c>
      <c r="N15" s="267">
        <f>SUM(B15:M15)</f>
        <v>62742.661299455671</v>
      </c>
    </row>
    <row r="16" spans="1:14" s="81" customFormat="1" ht="12" x14ac:dyDescent="0.2">
      <c r="A16" s="164" t="s">
        <v>207</v>
      </c>
      <c r="B16" s="166">
        <f>+B15-B14</f>
        <v>38.528275847995246</v>
      </c>
      <c r="C16" s="166">
        <f t="shared" ref="C16:N16" si="2">+C15-C14</f>
        <v>1682.6476108388306</v>
      </c>
      <c r="D16" s="166">
        <f t="shared" si="2"/>
        <v>942.57471479455489</v>
      </c>
      <c r="E16" s="166">
        <f t="shared" si="2"/>
        <v>2161.5713828400876</v>
      </c>
      <c r="F16" s="166">
        <f t="shared" si="2"/>
        <v>686.63482727100109</v>
      </c>
      <c r="G16" s="166">
        <f t="shared" si="2"/>
        <v>-101.6740053917124</v>
      </c>
      <c r="H16" s="166">
        <f t="shared" si="2"/>
        <v>-254.59044530544361</v>
      </c>
      <c r="I16" s="166">
        <f t="shared" si="2"/>
        <v>48.713134405475557</v>
      </c>
      <c r="J16" s="166">
        <f t="shared" si="2"/>
        <v>148.23534515284064</v>
      </c>
      <c r="K16" s="268">
        <f t="shared" si="2"/>
        <v>-7281.3866980098837</v>
      </c>
      <c r="L16" s="268">
        <f t="shared" si="2"/>
        <v>-9737.8378540964059</v>
      </c>
      <c r="M16" s="268">
        <f t="shared" si="2"/>
        <v>-11519.251238123004</v>
      </c>
      <c r="N16" s="268">
        <f t="shared" si="2"/>
        <v>-23185.834949775664</v>
      </c>
    </row>
    <row r="17" spans="1:14" s="81" customFormat="1" ht="12" x14ac:dyDescent="0.2">
      <c r="A17" s="170" t="s">
        <v>207</v>
      </c>
      <c r="B17" s="171">
        <f>+(B15-B14)/B14</f>
        <v>3.0032985536835822E-3</v>
      </c>
      <c r="C17" s="171">
        <f>+(C15-C14)/C14</f>
        <v>0.16447114644187658</v>
      </c>
      <c r="D17" s="171">
        <f t="shared" ref="D17:J17" si="3">+(D15-D14)/D14</f>
        <v>9.6067016928057622E-2</v>
      </c>
      <c r="E17" s="171">
        <f t="shared" si="3"/>
        <v>0.34052335569597453</v>
      </c>
      <c r="F17" s="171">
        <f t="shared" si="3"/>
        <v>0.13113011495200638</v>
      </c>
      <c r="G17" s="171">
        <f t="shared" si="3"/>
        <v>-3.1430956669674721E-2</v>
      </c>
      <c r="H17" s="171">
        <f t="shared" si="3"/>
        <v>-8.4831099901194848E-2</v>
      </c>
      <c r="I17" s="171">
        <f t="shared" si="3"/>
        <v>1.645093691816207E-2</v>
      </c>
      <c r="J17" s="171">
        <f t="shared" si="3"/>
        <v>3.9657399992108711E-2</v>
      </c>
      <c r="K17" s="171"/>
      <c r="L17" s="171"/>
      <c r="M17" s="171"/>
      <c r="N17" s="171"/>
    </row>
    <row r="18" spans="1:14" s="81" customFormat="1" ht="12" x14ac:dyDescent="0.2">
      <c r="N18" s="3" t="s">
        <v>65</v>
      </c>
    </row>
    <row r="19" spans="1:14" s="81" customFormat="1" ht="12" x14ac:dyDescent="0.2"/>
    <row r="20" spans="1:14" s="81" customFormat="1" ht="12" x14ac:dyDescent="0.2"/>
    <row r="21" spans="1:14" s="81" customFormat="1" ht="12" x14ac:dyDescent="0.2"/>
    <row r="22" spans="1:14" s="81" customFormat="1" ht="12" x14ac:dyDescent="0.2"/>
    <row r="23" spans="1:14" s="81" customFormat="1" ht="12" x14ac:dyDescent="0.2"/>
    <row r="24" spans="1:14" s="81" customFormat="1" ht="12" x14ac:dyDescent="0.2"/>
    <row r="25" spans="1:14" s="81" customFormat="1" ht="12" x14ac:dyDescent="0.2"/>
    <row r="26" spans="1:14" s="81" customFormat="1" ht="12" x14ac:dyDescent="0.2"/>
    <row r="27" spans="1:14" s="81" customFormat="1" ht="12" x14ac:dyDescent="0.2"/>
    <row r="28" spans="1:14" s="81" customFormat="1" ht="12" x14ac:dyDescent="0.2"/>
    <row r="29" spans="1:14" s="81" customFormat="1" ht="12" x14ac:dyDescent="0.2"/>
    <row r="30" spans="1:14" s="81" customFormat="1" ht="12" x14ac:dyDescent="0.2"/>
    <row r="31" spans="1:14" s="81" customFormat="1" ht="12" x14ac:dyDescent="0.2"/>
    <row r="32" spans="1:14" s="81" customFormat="1" ht="12" x14ac:dyDescent="0.2"/>
    <row r="33" s="81" customFormat="1" ht="12" x14ac:dyDescent="0.2"/>
    <row r="34" s="81" customFormat="1" ht="12" x14ac:dyDescent="0.2"/>
    <row r="35" s="81" customFormat="1" ht="12" x14ac:dyDescent="0.2"/>
    <row r="36" s="81" customFormat="1" ht="12" x14ac:dyDescent="0.2"/>
    <row r="37" s="81" customFormat="1" ht="12" x14ac:dyDescent="0.2"/>
    <row r="38" s="81" customFormat="1" ht="12" x14ac:dyDescent="0.2"/>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40"/>
  <sheetViews>
    <sheetView showGridLines="0" zoomScaleNormal="100" workbookViewId="0">
      <selection activeCell="N23" sqref="N23"/>
    </sheetView>
  </sheetViews>
  <sheetFormatPr defaultRowHeight="12" x14ac:dyDescent="0.2"/>
  <cols>
    <col min="1" max="1" width="30.85546875" style="20" customWidth="1"/>
    <col min="2" max="3" width="9.140625" style="20" customWidth="1"/>
    <col min="4" max="4" width="9.5703125" style="20" customWidth="1"/>
    <col min="5" max="5" width="9.140625" style="20" customWidth="1"/>
    <col min="6" max="6" width="8.28515625" style="20" customWidth="1"/>
    <col min="7" max="7" width="30.85546875" style="20" customWidth="1"/>
    <col min="8" max="9" width="9.140625" style="20" customWidth="1"/>
    <col min="10" max="10" width="9.5703125" style="20" customWidth="1"/>
    <col min="11" max="11" width="9.140625" style="20" customWidth="1"/>
    <col min="12" max="14" width="8.5703125" style="20" customWidth="1"/>
    <col min="15" max="15" width="10.42578125" style="20" customWidth="1"/>
    <col min="16" max="16" width="8.42578125" style="20" customWidth="1"/>
    <col min="17" max="17" width="11.42578125" style="20" bestFit="1" customWidth="1"/>
    <col min="18" max="16384" width="9.140625" style="20"/>
  </cols>
  <sheetData>
    <row r="1" spans="1:18" ht="15.75" x14ac:dyDescent="0.25">
      <c r="A1" s="72" t="s">
        <v>199</v>
      </c>
      <c r="B1" s="42"/>
      <c r="C1" s="42"/>
      <c r="D1" s="42"/>
      <c r="E1" s="42"/>
      <c r="F1" s="42"/>
      <c r="G1" s="42"/>
      <c r="H1" s="42"/>
      <c r="I1" s="233"/>
      <c r="J1" s="42"/>
      <c r="K1" s="160" t="str">
        <f>'3'!N1</f>
        <v>III. čtvrtletí 2021</v>
      </c>
      <c r="L1" s="232"/>
      <c r="M1" s="232"/>
    </row>
    <row r="2" spans="1:18" ht="6" customHeight="1" x14ac:dyDescent="0.2">
      <c r="A2" s="42"/>
      <c r="B2" s="42"/>
      <c r="C2" s="42"/>
      <c r="D2" s="42"/>
      <c r="E2" s="42"/>
      <c r="F2" s="42"/>
      <c r="G2" s="42"/>
      <c r="H2" s="42"/>
      <c r="I2" s="42"/>
      <c r="J2" s="42"/>
      <c r="K2" s="42"/>
      <c r="L2" s="42"/>
      <c r="M2" s="42"/>
      <c r="N2" s="42"/>
      <c r="O2" s="42"/>
    </row>
    <row r="3" spans="1:18" ht="24" x14ac:dyDescent="0.2">
      <c r="A3" s="155"/>
      <c r="B3" s="236" t="s">
        <v>291</v>
      </c>
      <c r="C3" s="236" t="s">
        <v>292</v>
      </c>
      <c r="D3" s="236" t="s">
        <v>285</v>
      </c>
      <c r="E3" s="236" t="s">
        <v>161</v>
      </c>
      <c r="F3" s="44"/>
      <c r="G3" s="155"/>
      <c r="H3" s="236" t="s">
        <v>291</v>
      </c>
      <c r="I3" s="236" t="s">
        <v>292</v>
      </c>
      <c r="J3" s="236" t="s">
        <v>285</v>
      </c>
      <c r="K3" s="236" t="s">
        <v>161</v>
      </c>
    </row>
    <row r="4" spans="1:18" s="216" customFormat="1" x14ac:dyDescent="0.2">
      <c r="A4" s="118" t="s">
        <v>50</v>
      </c>
      <c r="B4" s="112">
        <f>SUM(B5:B20)</f>
        <v>24181.296584000003</v>
      </c>
      <c r="C4" s="112">
        <f>SUM(C5:C20)</f>
        <v>24527.664056400001</v>
      </c>
      <c r="D4" s="112">
        <f t="shared" ref="D4:D20" si="0">+B4-C4</f>
        <v>-346.3674723999975</v>
      </c>
      <c r="E4" s="156">
        <f t="shared" ref="E4:E17" si="1">+B4/C4-1</f>
        <v>-1.4121502626729732E-2</v>
      </c>
      <c r="G4" s="118" t="s">
        <v>111</v>
      </c>
      <c r="H4" s="112">
        <f>SUM(H5:H20)</f>
        <v>9642.5180458054565</v>
      </c>
      <c r="I4" s="112">
        <f>SUM(I5:I20)</f>
        <v>9700.1600115525798</v>
      </c>
      <c r="J4" s="112">
        <f t="shared" ref="J4:J20" si="2">+H4-I4</f>
        <v>-57.641965747123322</v>
      </c>
      <c r="K4" s="156">
        <f t="shared" ref="K4:K17" si="3">+H4/I4-1</f>
        <v>-5.9423726699842083E-3</v>
      </c>
    </row>
    <row r="5" spans="1:18" x14ac:dyDescent="0.2">
      <c r="A5" s="75" t="s">
        <v>41</v>
      </c>
      <c r="B5" s="62">
        <f>+'4.1'!H8+'4.1'!I8+'4.1'!J8</f>
        <v>4780.0014840000003</v>
      </c>
      <c r="C5" s="62">
        <v>4491.5364049999998</v>
      </c>
      <c r="D5" s="62">
        <f t="shared" si="0"/>
        <v>288.46507900000051</v>
      </c>
      <c r="E5" s="157">
        <f t="shared" si="1"/>
        <v>6.4224143586786964E-2</v>
      </c>
      <c r="G5" s="75" t="s">
        <v>41</v>
      </c>
      <c r="H5" s="62">
        <f>+'5.1'!H8+'5.1'!I8+'5.1'!J8</f>
        <v>1115.1665840000001</v>
      </c>
      <c r="I5" s="62">
        <v>993.68431799999985</v>
      </c>
      <c r="J5" s="62">
        <f t="shared" si="2"/>
        <v>121.48226600000021</v>
      </c>
      <c r="K5" s="157">
        <f t="shared" si="3"/>
        <v>0.12225438582396975</v>
      </c>
      <c r="O5" s="230"/>
      <c r="P5" s="230"/>
      <c r="Q5" s="230"/>
      <c r="R5" s="230"/>
    </row>
    <row r="6" spans="1:18" x14ac:dyDescent="0.2">
      <c r="A6" s="124" t="s">
        <v>40</v>
      </c>
      <c r="B6" s="62">
        <f>+'4.1'!H9+'4.1'!I9+'4.1'!J9</f>
        <v>899.96072800000002</v>
      </c>
      <c r="C6" s="66">
        <v>884.34581600000035</v>
      </c>
      <c r="D6" s="66">
        <f t="shared" si="0"/>
        <v>15.614911999999663</v>
      </c>
      <c r="E6" s="158">
        <f t="shared" si="1"/>
        <v>1.7657020271354629E-2</v>
      </c>
      <c r="G6" s="124" t="s">
        <v>40</v>
      </c>
      <c r="H6" s="66">
        <f>+'5.1'!H9+'5.1'!I9+'5.1'!J9</f>
        <v>94.401461000000012</v>
      </c>
      <c r="I6" s="66">
        <v>87.742457999999999</v>
      </c>
      <c r="J6" s="66">
        <f t="shared" si="2"/>
        <v>6.6590030000000127</v>
      </c>
      <c r="K6" s="158">
        <f t="shared" si="3"/>
        <v>7.5892596945483559E-2</v>
      </c>
      <c r="R6" s="230"/>
    </row>
    <row r="7" spans="1:18" x14ac:dyDescent="0.2">
      <c r="A7" s="124" t="s">
        <v>39</v>
      </c>
      <c r="B7" s="66">
        <f>+'4.1'!H10+'4.1'!I10+'4.1'!J10</f>
        <v>1642.9757500000001</v>
      </c>
      <c r="C7" s="66">
        <v>1444.147385</v>
      </c>
      <c r="D7" s="66">
        <f t="shared" si="0"/>
        <v>198.82836500000008</v>
      </c>
      <c r="E7" s="158">
        <f t="shared" si="1"/>
        <v>0.13767872106765622</v>
      </c>
      <c r="G7" s="124" t="s">
        <v>39</v>
      </c>
      <c r="H7" s="66">
        <f>+'5.1'!H10+'5.1'!I10+'5.1'!J10</f>
        <v>748.18885499999999</v>
      </c>
      <c r="I7" s="66">
        <v>611.52437899999995</v>
      </c>
      <c r="J7" s="66">
        <f t="shared" si="2"/>
        <v>136.66447600000004</v>
      </c>
      <c r="K7" s="158">
        <f t="shared" si="3"/>
        <v>0.22348164798185421</v>
      </c>
      <c r="O7" s="230"/>
      <c r="P7" s="230"/>
      <c r="Q7" s="230"/>
      <c r="R7" s="230"/>
    </row>
    <row r="8" spans="1:18" x14ac:dyDescent="0.2">
      <c r="A8" s="124" t="s">
        <v>51</v>
      </c>
      <c r="B8" s="66">
        <f>+'4.1'!H11+'4.1'!I11+'4.1'!J11</f>
        <v>12.153070000000001</v>
      </c>
      <c r="C8" s="66">
        <v>3.8605740000000002</v>
      </c>
      <c r="D8" s="66">
        <f t="shared" si="0"/>
        <v>8.2924960000000016</v>
      </c>
      <c r="E8" s="158">
        <f t="shared" si="1"/>
        <v>2.1479956089431265</v>
      </c>
      <c r="G8" s="124" t="s">
        <v>51</v>
      </c>
      <c r="H8" s="66">
        <f>+'5.1'!H11+'5.1'!I11+'5.1'!J11</f>
        <v>10.868976</v>
      </c>
      <c r="I8" s="66">
        <v>2.5747070000000001</v>
      </c>
      <c r="J8" s="66">
        <f t="shared" si="2"/>
        <v>8.2942689999999999</v>
      </c>
      <c r="K8" s="158">
        <f t="shared" si="3"/>
        <v>3.221441896107013</v>
      </c>
      <c r="R8" s="230"/>
    </row>
    <row r="9" spans="1:18" x14ac:dyDescent="0.2">
      <c r="A9" s="124" t="s">
        <v>52</v>
      </c>
      <c r="B9" s="66">
        <f>+'4.1'!H12+'4.1'!I12+'4.1'!J12</f>
        <v>4.1875099999999996</v>
      </c>
      <c r="C9" s="66">
        <v>11.933961872934063</v>
      </c>
      <c r="D9" s="66">
        <f t="shared" si="0"/>
        <v>-7.7464518729340632</v>
      </c>
      <c r="E9" s="158">
        <f t="shared" si="1"/>
        <v>-0.64910982248927984</v>
      </c>
      <c r="G9" s="124" t="s">
        <v>52</v>
      </c>
      <c r="H9" s="66">
        <f>+'5.1'!H12+'5.1'!I12+'5.1'!J12</f>
        <v>2.98251</v>
      </c>
      <c r="I9" s="66">
        <v>10.847961872934063</v>
      </c>
      <c r="J9" s="66">
        <f t="shared" si="2"/>
        <v>-7.865451872934063</v>
      </c>
      <c r="K9" s="158">
        <f t="shared" si="3"/>
        <v>-0.72506263988247999</v>
      </c>
      <c r="R9" s="230"/>
    </row>
    <row r="10" spans="1:18" x14ac:dyDescent="0.2">
      <c r="A10" s="124" t="s">
        <v>53</v>
      </c>
      <c r="B10" s="66">
        <f>+'4.1'!H13+'4.1'!I13+'4.1'!J13</f>
        <v>0.211974</v>
      </c>
      <c r="C10" s="66">
        <v>0.21502299999999999</v>
      </c>
      <c r="D10" s="66">
        <f t="shared" si="0"/>
        <v>-3.0489999999999962E-3</v>
      </c>
      <c r="E10" s="158">
        <f t="shared" si="1"/>
        <v>-1.4179878431609616E-2</v>
      </c>
      <c r="G10" s="124" t="s">
        <v>53</v>
      </c>
      <c r="H10" s="66">
        <f>+'5.1'!H13+'5.1'!I13+'5.1'!J13</f>
        <v>0.20260999999999998</v>
      </c>
      <c r="I10" s="66">
        <v>0.21502299999999999</v>
      </c>
      <c r="J10" s="66">
        <f t="shared" si="2"/>
        <v>-1.2413000000000007E-2</v>
      </c>
      <c r="K10" s="158">
        <f t="shared" si="3"/>
        <v>-5.7728708091692504E-2</v>
      </c>
      <c r="R10" s="230"/>
    </row>
    <row r="11" spans="1:18" x14ac:dyDescent="0.2">
      <c r="A11" s="124" t="s">
        <v>38</v>
      </c>
      <c r="B11" s="66">
        <f>+'4.1'!H14+'4.1'!I14+'4.1'!J14</f>
        <v>7299.6334819999993</v>
      </c>
      <c r="C11" s="66">
        <v>7997.3092950000009</v>
      </c>
      <c r="D11" s="66">
        <f t="shared" si="0"/>
        <v>-697.67581300000165</v>
      </c>
      <c r="E11" s="158">
        <f t="shared" si="1"/>
        <v>-8.7238818365596549E-2</v>
      </c>
      <c r="G11" s="124" t="s">
        <v>38</v>
      </c>
      <c r="H11" s="66">
        <f>+'5.1'!H14+'5.1'!I14+'5.1'!J14</f>
        <v>3331.3135839999995</v>
      </c>
      <c r="I11" s="66">
        <v>3443.3024079999996</v>
      </c>
      <c r="J11" s="66">
        <f t="shared" si="2"/>
        <v>-111.98882400000002</v>
      </c>
      <c r="K11" s="158">
        <f t="shared" si="3"/>
        <v>-3.2523667900853148E-2</v>
      </c>
      <c r="O11" s="230"/>
      <c r="P11" s="230"/>
      <c r="Q11" s="230"/>
      <c r="R11" s="230"/>
    </row>
    <row r="12" spans="1:18" x14ac:dyDescent="0.2">
      <c r="A12" s="124" t="s">
        <v>63</v>
      </c>
      <c r="B12" s="66">
        <f>+'4.1'!H15+'4.1'!I15+'4.1'!J15</f>
        <v>73.415000000000006</v>
      </c>
      <c r="C12" s="66">
        <v>55.451000000000008</v>
      </c>
      <c r="D12" s="66">
        <f t="shared" si="0"/>
        <v>17.963999999999999</v>
      </c>
      <c r="E12" s="158">
        <f t="shared" si="1"/>
        <v>0.32396169591170576</v>
      </c>
      <c r="G12" s="124" t="s">
        <v>63</v>
      </c>
      <c r="H12" s="66">
        <f>+'5.1'!H15+'5.1'!I15+'5.1'!J15</f>
        <v>21.219440000000002</v>
      </c>
      <c r="I12" s="66">
        <v>13.482939999999999</v>
      </c>
      <c r="J12" s="66">
        <f t="shared" si="2"/>
        <v>7.736500000000003</v>
      </c>
      <c r="K12" s="158">
        <f t="shared" si="3"/>
        <v>0.57379918623089643</v>
      </c>
      <c r="R12" s="230"/>
    </row>
    <row r="13" spans="1:18" x14ac:dyDescent="0.2">
      <c r="A13" s="124" t="s">
        <v>37</v>
      </c>
      <c r="B13" s="66">
        <f>+'4.1'!H16+'4.1'!I16+'4.1'!J16</f>
        <v>0</v>
      </c>
      <c r="C13" s="66">
        <v>0</v>
      </c>
      <c r="D13" s="66">
        <f t="shared" si="0"/>
        <v>0</v>
      </c>
      <c r="E13" s="158">
        <v>0</v>
      </c>
      <c r="G13" s="124" t="s">
        <v>37</v>
      </c>
      <c r="H13" s="66">
        <f>+'5.1'!H16+'5.1'!I16+'5.1'!J16</f>
        <v>0</v>
      </c>
      <c r="I13" s="66">
        <v>0</v>
      </c>
      <c r="J13" s="66">
        <f t="shared" si="2"/>
        <v>0</v>
      </c>
      <c r="K13" s="158">
        <v>0</v>
      </c>
      <c r="R13" s="230"/>
    </row>
    <row r="14" spans="1:18" x14ac:dyDescent="0.2">
      <c r="A14" s="124" t="s">
        <v>36</v>
      </c>
      <c r="B14" s="66">
        <f>+'4.1'!H17+'4.1'!I17+'4.1'!J17</f>
        <v>1995.1116570000002</v>
      </c>
      <c r="C14" s="66">
        <v>2022.327483</v>
      </c>
      <c r="D14" s="66">
        <f t="shared" si="0"/>
        <v>-27.215825999999879</v>
      </c>
      <c r="E14" s="158">
        <f t="shared" si="1"/>
        <v>-1.3457674995162927E-2</v>
      </c>
      <c r="G14" s="124" t="s">
        <v>36</v>
      </c>
      <c r="H14" s="66">
        <f>+'5.1'!H17+'5.1'!I17+'5.1'!J17</f>
        <v>161.32574299999999</v>
      </c>
      <c r="I14" s="66">
        <v>230.158772</v>
      </c>
      <c r="J14" s="66">
        <f t="shared" si="2"/>
        <v>-68.83302900000001</v>
      </c>
      <c r="K14" s="158">
        <f t="shared" si="3"/>
        <v>-0.29906758887295426</v>
      </c>
      <c r="R14" s="230"/>
    </row>
    <row r="15" spans="1:18" x14ac:dyDescent="0.2">
      <c r="A15" s="124" t="s">
        <v>35</v>
      </c>
      <c r="B15" s="66">
        <f>+'4.1'!H18+'4.1'!I18+'4.1'!J18</f>
        <v>36.087444000000005</v>
      </c>
      <c r="C15" s="66">
        <v>45.549833999999997</v>
      </c>
      <c r="D15" s="66">
        <f t="shared" si="0"/>
        <v>-9.4623899999999921</v>
      </c>
      <c r="E15" s="158">
        <f t="shared" si="1"/>
        <v>-0.20773709076524827</v>
      </c>
      <c r="G15" s="124" t="s">
        <v>35</v>
      </c>
      <c r="H15" s="66">
        <f>+'5.1'!H18+'5.1'!I18+'5.1'!J18</f>
        <v>14.339689999999999</v>
      </c>
      <c r="I15" s="66">
        <v>10.011384999999999</v>
      </c>
      <c r="J15" s="66">
        <f t="shared" si="2"/>
        <v>4.3283050000000003</v>
      </c>
      <c r="K15" s="158">
        <f t="shared" si="3"/>
        <v>0.43233828286495823</v>
      </c>
      <c r="R15" s="230"/>
    </row>
    <row r="16" spans="1:18" x14ac:dyDescent="0.2">
      <c r="A16" s="124" t="s">
        <v>34</v>
      </c>
      <c r="B16" s="66">
        <f>+'4.1'!H19+'4.1'!I19+'4.1'!J19</f>
        <v>987.83526100000006</v>
      </c>
      <c r="C16" s="66">
        <v>970.9692674236419</v>
      </c>
      <c r="D16" s="66">
        <f t="shared" si="0"/>
        <v>16.865993576358164</v>
      </c>
      <c r="E16" s="158">
        <f t="shared" si="1"/>
        <v>1.7370265097174764E-2</v>
      </c>
      <c r="G16" s="124" t="s">
        <v>34</v>
      </c>
      <c r="H16" s="66">
        <f>+'5.1'!H19+'5.1'!I19+'5.1'!J19</f>
        <v>587.23755400000005</v>
      </c>
      <c r="I16" s="66">
        <v>589.98664631938993</v>
      </c>
      <c r="J16" s="66">
        <f t="shared" si="2"/>
        <v>-2.749092319389888</v>
      </c>
      <c r="K16" s="158">
        <f t="shared" si="3"/>
        <v>-4.659583969467751E-3</v>
      </c>
      <c r="R16" s="230"/>
    </row>
    <row r="17" spans="1:20" x14ac:dyDescent="0.2">
      <c r="A17" s="124" t="s">
        <v>33</v>
      </c>
      <c r="B17" s="66">
        <f>+'4.1'!H20+'4.1'!I20+'4.1'!J20</f>
        <v>2268.5836159999999</v>
      </c>
      <c r="C17" s="66">
        <v>2044.9111820000005</v>
      </c>
      <c r="D17" s="66">
        <f t="shared" si="0"/>
        <v>223.67243399999938</v>
      </c>
      <c r="E17" s="158">
        <f t="shared" si="1"/>
        <v>0.10938002391929769</v>
      </c>
      <c r="G17" s="124" t="s">
        <v>33</v>
      </c>
      <c r="H17" s="66">
        <f>+'5.1'!H20+'5.1'!I20+'5.1'!J20</f>
        <v>792.05857900000001</v>
      </c>
      <c r="I17" s="66">
        <v>650.05437400000005</v>
      </c>
      <c r="J17" s="66">
        <f t="shared" si="2"/>
        <v>142.00420499999996</v>
      </c>
      <c r="K17" s="158">
        <f t="shared" si="3"/>
        <v>0.21844973386795474</v>
      </c>
      <c r="Q17" s="230"/>
      <c r="R17" s="230"/>
    </row>
    <row r="18" spans="1:20" x14ac:dyDescent="0.2">
      <c r="A18" s="124" t="s">
        <v>3</v>
      </c>
      <c r="B18" s="66">
        <f>+'4.1'!H21+'4.1'!I21+'4.1'!J21</f>
        <v>0</v>
      </c>
      <c r="C18" s="66">
        <v>0</v>
      </c>
      <c r="D18" s="66">
        <f t="shared" si="0"/>
        <v>0</v>
      </c>
      <c r="E18" s="158">
        <v>0</v>
      </c>
      <c r="G18" s="124" t="s">
        <v>3</v>
      </c>
      <c r="H18" s="66">
        <f>+'5.1'!H21+'5.1'!I21+'5.1'!J21</f>
        <v>0</v>
      </c>
      <c r="I18" s="66">
        <v>0</v>
      </c>
      <c r="J18" s="66">
        <f t="shared" si="2"/>
        <v>0</v>
      </c>
      <c r="K18" s="158">
        <v>0</v>
      </c>
      <c r="R18" s="230"/>
    </row>
    <row r="19" spans="1:20" x14ac:dyDescent="0.2">
      <c r="A19" s="124" t="s">
        <v>32</v>
      </c>
      <c r="B19" s="66">
        <f>+'4.1'!H22+'4.1'!I22+'4.1'!J22</f>
        <v>42.583650999999996</v>
      </c>
      <c r="C19" s="66">
        <v>30.535049000000001</v>
      </c>
      <c r="D19" s="66">
        <f t="shared" si="0"/>
        <v>12.048601999999995</v>
      </c>
      <c r="E19" s="158">
        <f>+B19/C19-1</f>
        <v>0.39458269741109619</v>
      </c>
      <c r="G19" s="124" t="s">
        <v>32</v>
      </c>
      <c r="H19" s="66">
        <f>+'5.1'!H22+'5.1'!I22+'5.1'!J22</f>
        <v>30.518250999999992</v>
      </c>
      <c r="I19" s="66">
        <v>20.045818000000004</v>
      </c>
      <c r="J19" s="66">
        <f t="shared" si="2"/>
        <v>10.472432999999988</v>
      </c>
      <c r="K19" s="158">
        <f>+H19/I19-1</f>
        <v>0.52242482696390757</v>
      </c>
      <c r="R19" s="230"/>
    </row>
    <row r="20" spans="1:20" x14ac:dyDescent="0.2">
      <c r="A20" s="75" t="s">
        <v>31</v>
      </c>
      <c r="B20" s="62">
        <f>+'4.1'!H23+'4.1'!I23+'4.1'!J23</f>
        <v>4138.5559570000014</v>
      </c>
      <c r="C20" s="62">
        <v>4524.5717811034265</v>
      </c>
      <c r="D20" s="62">
        <f t="shared" si="0"/>
        <v>-386.01582410342508</v>
      </c>
      <c r="E20" s="157">
        <f>+B20/C20-1</f>
        <v>-8.531543818480114E-2</v>
      </c>
      <c r="G20" s="75" t="s">
        <v>31</v>
      </c>
      <c r="H20" s="62">
        <f>+'5.1'!H23+'5.1'!I23+'5.1'!J23</f>
        <v>2732.6942088054557</v>
      </c>
      <c r="I20" s="62">
        <v>3036.528821360258</v>
      </c>
      <c r="J20" s="62">
        <f t="shared" si="2"/>
        <v>-303.83461255480233</v>
      </c>
      <c r="K20" s="157">
        <f>+H20/I20-1</f>
        <v>-0.1000598480796554</v>
      </c>
      <c r="O20" s="230"/>
      <c r="P20" s="230"/>
      <c r="Q20" s="230"/>
      <c r="R20" s="230"/>
    </row>
    <row r="21" spans="1:20" s="21" customFormat="1" x14ac:dyDescent="0.2">
      <c r="A21" s="18"/>
      <c r="B21" s="4"/>
      <c r="C21" s="4"/>
      <c r="D21" s="4"/>
      <c r="E21" s="3" t="s">
        <v>65</v>
      </c>
      <c r="F21" s="4"/>
      <c r="G21" s="18"/>
      <c r="H21" s="4"/>
      <c r="I21" s="4"/>
      <c r="J21" s="20"/>
      <c r="K21" s="3" t="s">
        <v>65</v>
      </c>
      <c r="L21" s="20"/>
      <c r="M21" s="20"/>
      <c r="N21" s="20"/>
      <c r="O21" s="20"/>
      <c r="P21" s="20"/>
      <c r="Q21" s="20"/>
      <c r="R21" s="20"/>
      <c r="S21" s="20"/>
      <c r="T21" s="20"/>
    </row>
    <row r="22" spans="1:20" s="21" customFormat="1" x14ac:dyDescent="0.2">
      <c r="A22" s="18"/>
      <c r="B22" s="4"/>
      <c r="C22" s="4"/>
      <c r="D22" s="4"/>
      <c r="E22" s="4"/>
      <c r="F22" s="4"/>
      <c r="G22" s="18"/>
      <c r="H22" s="4"/>
      <c r="I22" s="4"/>
      <c r="J22" s="20"/>
      <c r="K22" s="20"/>
      <c r="L22" s="20"/>
      <c r="M22" s="20"/>
      <c r="N22" s="20"/>
      <c r="O22" s="20"/>
      <c r="P22" s="20"/>
      <c r="Q22" s="20"/>
      <c r="R22" s="20"/>
      <c r="S22" s="20"/>
      <c r="T22" s="20"/>
    </row>
    <row r="23" spans="1:20" ht="24" x14ac:dyDescent="0.2">
      <c r="A23" s="155"/>
      <c r="B23" s="236" t="s">
        <v>291</v>
      </c>
      <c r="C23" s="236" t="s">
        <v>292</v>
      </c>
      <c r="D23" s="236" t="s">
        <v>285</v>
      </c>
      <c r="E23" s="236" t="s">
        <v>161</v>
      </c>
      <c r="G23" s="155"/>
      <c r="H23" s="236" t="s">
        <v>291</v>
      </c>
      <c r="I23" s="236" t="s">
        <v>292</v>
      </c>
      <c r="J23" s="236" t="s">
        <v>285</v>
      </c>
      <c r="K23" s="236" t="s">
        <v>161</v>
      </c>
      <c r="L23" s="22"/>
      <c r="M23" s="22"/>
      <c r="N23" s="22"/>
      <c r="O23" s="22"/>
    </row>
    <row r="24" spans="1:20" x14ac:dyDescent="0.2">
      <c r="A24" s="118" t="s">
        <v>50</v>
      </c>
      <c r="B24" s="112">
        <f>SUM(B25:B38)</f>
        <v>24181.296584000003</v>
      </c>
      <c r="C24" s="112">
        <f>SUM(C25:C38)</f>
        <v>24527.664056399997</v>
      </c>
      <c r="D24" s="112">
        <f t="shared" ref="D24:D38" si="4">+B24-C24</f>
        <v>-346.36747239999386</v>
      </c>
      <c r="E24" s="156">
        <f t="shared" ref="E24:E38" si="5">+B24/C24-1</f>
        <v>-1.4121502626729621E-2</v>
      </c>
      <c r="F24" s="216"/>
      <c r="G24" s="118" t="s">
        <v>111</v>
      </c>
      <c r="H24" s="112">
        <f>SUM(H25:H38)</f>
        <v>9642.5180458054565</v>
      </c>
      <c r="I24" s="112">
        <f>SUM(I25:I38)</f>
        <v>9700.1600115525816</v>
      </c>
      <c r="J24" s="112">
        <f t="shared" ref="J24:J38" si="6">+H24-I24</f>
        <v>-57.641965747125141</v>
      </c>
      <c r="K24" s="156">
        <f t="shared" ref="K24:K38" si="7">+H24/I24-1</f>
        <v>-5.9423726699843193E-3</v>
      </c>
      <c r="L24" s="22"/>
      <c r="M24" s="22"/>
      <c r="N24" s="22"/>
      <c r="O24" s="22"/>
    </row>
    <row r="25" spans="1:20" x14ac:dyDescent="0.2">
      <c r="A25" s="75" t="s">
        <v>121</v>
      </c>
      <c r="B25" s="62">
        <f>+'4.2'!H7+'4.2'!I7+'4.2'!J7</f>
        <v>742.84025099999997</v>
      </c>
      <c r="C25" s="62">
        <v>740.45448499999986</v>
      </c>
      <c r="D25" s="62">
        <f t="shared" si="4"/>
        <v>2.3857660000001033</v>
      </c>
      <c r="E25" s="157">
        <f t="shared" si="5"/>
        <v>3.222029237894386E-3</v>
      </c>
      <c r="G25" s="75" t="s">
        <v>121</v>
      </c>
      <c r="H25" s="62">
        <f>+'5.2'!H7+'5.2'!I7+'5.2'!J7</f>
        <v>520.04404199999999</v>
      </c>
      <c r="I25" s="62">
        <v>526.05953700000009</v>
      </c>
      <c r="J25" s="62">
        <f t="shared" si="6"/>
        <v>-6.0154950000001008</v>
      </c>
      <c r="K25" s="157">
        <f t="shared" si="7"/>
        <v>-1.1435007973251698E-2</v>
      </c>
      <c r="R25" s="230"/>
    </row>
    <row r="26" spans="1:20" x14ac:dyDescent="0.2">
      <c r="A26" s="124" t="s">
        <v>91</v>
      </c>
      <c r="B26" s="62">
        <f>+'4.2'!H8+'4.2'!I8+'4.2'!J8</f>
        <v>1003.165567</v>
      </c>
      <c r="C26" s="66">
        <v>1003.9812849999998</v>
      </c>
      <c r="D26" s="66">
        <f t="shared" si="4"/>
        <v>-0.81571799999983341</v>
      </c>
      <c r="E26" s="158">
        <f t="shared" si="5"/>
        <v>-8.1248327253413688E-4</v>
      </c>
      <c r="G26" s="124" t="s">
        <v>91</v>
      </c>
      <c r="H26" s="66">
        <f>+'5.2'!H8+'5.2'!I8+'5.2'!J8</f>
        <v>521.22897200000011</v>
      </c>
      <c r="I26" s="66">
        <v>594.34339199999999</v>
      </c>
      <c r="J26" s="66">
        <f t="shared" si="6"/>
        <v>-73.114419999999882</v>
      </c>
      <c r="K26" s="158">
        <f t="shared" si="7"/>
        <v>-0.12301713282950044</v>
      </c>
      <c r="R26" s="230"/>
    </row>
    <row r="27" spans="1:20" x14ac:dyDescent="0.2">
      <c r="A27" s="124" t="s">
        <v>92</v>
      </c>
      <c r="B27" s="62">
        <f>+'4.2'!H9+'4.2'!I9+'4.2'!J9</f>
        <v>882.25341700000013</v>
      </c>
      <c r="C27" s="66">
        <v>871.53863560000002</v>
      </c>
      <c r="D27" s="66">
        <f t="shared" si="4"/>
        <v>10.714781400000106</v>
      </c>
      <c r="E27" s="158">
        <f t="shared" si="5"/>
        <v>1.2294098003611253E-2</v>
      </c>
      <c r="G27" s="124" t="s">
        <v>92</v>
      </c>
      <c r="H27" s="66">
        <f>+'5.2'!H9+'5.2'!I9+'5.2'!J9</f>
        <v>580.43415000000005</v>
      </c>
      <c r="I27" s="66">
        <v>556.95875000000001</v>
      </c>
      <c r="J27" s="66">
        <f t="shared" si="6"/>
        <v>23.475400000000036</v>
      </c>
      <c r="K27" s="158">
        <f t="shared" si="7"/>
        <v>4.2149261502759439E-2</v>
      </c>
      <c r="Q27" s="230"/>
      <c r="R27" s="230"/>
    </row>
    <row r="28" spans="1:20" x14ac:dyDescent="0.2">
      <c r="A28" s="124" t="s">
        <v>93</v>
      </c>
      <c r="B28" s="62">
        <f>+'4.2'!H10+'4.2'!I10+'4.2'!J10</f>
        <v>1372.821209</v>
      </c>
      <c r="C28" s="66">
        <v>2201.0153</v>
      </c>
      <c r="D28" s="66">
        <f t="shared" si="4"/>
        <v>-828.19409100000007</v>
      </c>
      <c r="E28" s="158">
        <f t="shared" si="5"/>
        <v>-0.37627820715285354</v>
      </c>
      <c r="G28" s="124" t="s">
        <v>93</v>
      </c>
      <c r="H28" s="66">
        <f>+'5.2'!H10+'5.2'!I10+'5.2'!J10</f>
        <v>405.98748900000004</v>
      </c>
      <c r="I28" s="66">
        <v>349.63099599999998</v>
      </c>
      <c r="J28" s="66">
        <f t="shared" si="6"/>
        <v>56.356493000000057</v>
      </c>
      <c r="K28" s="158">
        <f t="shared" si="7"/>
        <v>0.16118849199514362</v>
      </c>
      <c r="O28" s="230"/>
      <c r="P28" s="230"/>
      <c r="Q28" s="230"/>
      <c r="R28" s="230"/>
    </row>
    <row r="29" spans="1:20" x14ac:dyDescent="0.2">
      <c r="A29" s="124" t="s">
        <v>120</v>
      </c>
      <c r="B29" s="62">
        <f>+'4.2'!H11+'4.2'!I11+'4.2'!J11</f>
        <v>511.52952800000003</v>
      </c>
      <c r="C29" s="66">
        <v>478.9771952000001</v>
      </c>
      <c r="D29" s="66">
        <f t="shared" si="4"/>
        <v>32.552332799999931</v>
      </c>
      <c r="E29" s="158">
        <f t="shared" si="5"/>
        <v>6.7962176751249048E-2</v>
      </c>
      <c r="G29" s="124" t="s">
        <v>120</v>
      </c>
      <c r="H29" s="66">
        <f>+'5.2'!H11+'5.2'!I11+'5.2'!J11</f>
        <v>140.730715</v>
      </c>
      <c r="I29" s="66">
        <v>131.77046919999998</v>
      </c>
      <c r="J29" s="66">
        <f t="shared" si="6"/>
        <v>8.960245800000024</v>
      </c>
      <c r="K29" s="158">
        <f t="shared" si="7"/>
        <v>6.7998891211355161E-2</v>
      </c>
      <c r="R29" s="230"/>
    </row>
    <row r="30" spans="1:20" x14ac:dyDescent="0.2">
      <c r="A30" s="124" t="s">
        <v>94</v>
      </c>
      <c r="B30" s="62">
        <f>+'4.2'!H12+'4.2'!I12+'4.2'!J12</f>
        <v>641.84204999999997</v>
      </c>
      <c r="C30" s="66">
        <v>577.55545839999991</v>
      </c>
      <c r="D30" s="66">
        <f t="shared" si="4"/>
        <v>64.286591600000065</v>
      </c>
      <c r="E30" s="158">
        <f t="shared" si="5"/>
        <v>0.11130808421080984</v>
      </c>
      <c r="G30" s="124" t="s">
        <v>94</v>
      </c>
      <c r="H30" s="66">
        <f>+'5.2'!H12+'5.2'!I12+'5.2'!J12</f>
        <v>357.77868699999999</v>
      </c>
      <c r="I30" s="66">
        <v>337.61263599999995</v>
      </c>
      <c r="J30" s="66">
        <f t="shared" si="6"/>
        <v>20.166051000000039</v>
      </c>
      <c r="K30" s="158">
        <f t="shared" si="7"/>
        <v>5.9731327710139448E-2</v>
      </c>
      <c r="R30" s="230"/>
    </row>
    <row r="31" spans="1:20" x14ac:dyDescent="0.2">
      <c r="A31" s="124" t="s">
        <v>95</v>
      </c>
      <c r="B31" s="62">
        <f>+'4.2'!H13+'4.2'!I13+'4.2'!J13</f>
        <v>325.74137799999994</v>
      </c>
      <c r="C31" s="66">
        <v>342.58943900000003</v>
      </c>
      <c r="D31" s="66">
        <f t="shared" si="4"/>
        <v>-16.848061000000087</v>
      </c>
      <c r="E31" s="158">
        <f t="shared" si="5"/>
        <v>-4.9178576692786136E-2</v>
      </c>
      <c r="G31" s="124" t="s">
        <v>95</v>
      </c>
      <c r="H31" s="66">
        <f>+'5.2'!H13+'5.2'!I13+'5.2'!J13</f>
        <v>213.68135999999998</v>
      </c>
      <c r="I31" s="66">
        <v>219.56488400000001</v>
      </c>
      <c r="J31" s="66">
        <f t="shared" si="6"/>
        <v>-5.8835240000000226</v>
      </c>
      <c r="K31" s="158">
        <f t="shared" si="7"/>
        <v>-2.6796288608701313E-2</v>
      </c>
      <c r="R31" s="230"/>
    </row>
    <row r="32" spans="1:20" x14ac:dyDescent="0.2">
      <c r="A32" s="124" t="s">
        <v>96</v>
      </c>
      <c r="B32" s="62">
        <f>+'4.2'!H14+'4.2'!I14+'4.2'!J14</f>
        <v>5422.813838</v>
      </c>
      <c r="C32" s="66">
        <v>5079.067200999998</v>
      </c>
      <c r="D32" s="66">
        <f t="shared" si="4"/>
        <v>343.74663700000201</v>
      </c>
      <c r="E32" s="158">
        <f t="shared" si="5"/>
        <v>6.7679088186177738E-2</v>
      </c>
      <c r="G32" s="124" t="s">
        <v>96</v>
      </c>
      <c r="H32" s="66">
        <f>+'5.2'!H14+'5.2'!I14+'5.2'!J14</f>
        <v>1702.7193350000002</v>
      </c>
      <c r="I32" s="66">
        <v>1526.764302</v>
      </c>
      <c r="J32" s="66">
        <f t="shared" si="6"/>
        <v>175.95503300000018</v>
      </c>
      <c r="K32" s="158">
        <f t="shared" si="7"/>
        <v>0.11524701800369974</v>
      </c>
      <c r="O32" s="230"/>
      <c r="P32" s="230"/>
      <c r="Q32" s="230"/>
      <c r="R32" s="230"/>
    </row>
    <row r="33" spans="1:18" x14ac:dyDescent="0.2">
      <c r="A33" s="124" t="s">
        <v>97</v>
      </c>
      <c r="B33" s="62">
        <f>+'4.2'!H15+'4.2'!I15+'4.2'!J15</f>
        <v>971.43483300000025</v>
      </c>
      <c r="C33" s="66">
        <v>949.01997699999981</v>
      </c>
      <c r="D33" s="66">
        <f t="shared" si="4"/>
        <v>22.414856000000441</v>
      </c>
      <c r="E33" s="158">
        <f t="shared" si="5"/>
        <v>2.3618950647232184E-2</v>
      </c>
      <c r="G33" s="124" t="s">
        <v>97</v>
      </c>
      <c r="H33" s="66">
        <f>+'5.2'!H15+'5.2'!I15+'5.2'!J15</f>
        <v>341.32140800000002</v>
      </c>
      <c r="I33" s="66">
        <v>342.80192699999998</v>
      </c>
      <c r="J33" s="66">
        <f t="shared" si="6"/>
        <v>-1.4805189999999584</v>
      </c>
      <c r="K33" s="158">
        <f t="shared" si="7"/>
        <v>-4.3188759554433354E-3</v>
      </c>
      <c r="R33" s="230"/>
    </row>
    <row r="34" spans="1:18" x14ac:dyDescent="0.2">
      <c r="A34" s="124" t="s">
        <v>98</v>
      </c>
      <c r="B34" s="62">
        <f>+'4.2'!H16+'4.2'!I16+'4.2'!J16</f>
        <v>754.86696399999983</v>
      </c>
      <c r="C34" s="66">
        <v>761.37218899999993</v>
      </c>
      <c r="D34" s="66">
        <f t="shared" si="4"/>
        <v>-6.5052250000001095</v>
      </c>
      <c r="E34" s="158">
        <f t="shared" si="5"/>
        <v>-8.544080141072885E-3</v>
      </c>
      <c r="G34" s="124" t="s">
        <v>98</v>
      </c>
      <c r="H34" s="66">
        <f>+'5.2'!H16+'5.2'!I16+'5.2'!J16</f>
        <v>283.93261699999999</v>
      </c>
      <c r="I34" s="66">
        <v>286.85820699999999</v>
      </c>
      <c r="J34" s="66">
        <f t="shared" si="6"/>
        <v>-2.9255899999999997</v>
      </c>
      <c r="K34" s="158">
        <f t="shared" si="7"/>
        <v>-1.0198732086476481E-2</v>
      </c>
      <c r="R34" s="230"/>
    </row>
    <row r="35" spans="1:18" x14ac:dyDescent="0.2">
      <c r="A35" s="124" t="s">
        <v>99</v>
      </c>
      <c r="B35" s="62">
        <f>+'4.2'!H17+'4.2'!I17+'4.2'!J17</f>
        <v>652.69781600000022</v>
      </c>
      <c r="C35" s="66">
        <v>673.62764599999991</v>
      </c>
      <c r="D35" s="66">
        <f t="shared" si="4"/>
        <v>-20.929829999999697</v>
      </c>
      <c r="E35" s="158">
        <f t="shared" si="5"/>
        <v>-3.1070325162990242E-2</v>
      </c>
      <c r="G35" s="124" t="s">
        <v>99</v>
      </c>
      <c r="H35" s="66">
        <f>+'5.2'!H17+'5.2'!I17+'5.2'!J17</f>
        <v>354.20034000000004</v>
      </c>
      <c r="I35" s="66">
        <v>336.28998000000001</v>
      </c>
      <c r="J35" s="66">
        <f t="shared" si="6"/>
        <v>17.910360000000026</v>
      </c>
      <c r="K35" s="158">
        <f t="shared" si="7"/>
        <v>5.3258678715315977E-2</v>
      </c>
      <c r="R35" s="230"/>
    </row>
    <row r="36" spans="1:18" x14ac:dyDescent="0.2">
      <c r="A36" s="124" t="s">
        <v>100</v>
      </c>
      <c r="B36" s="62">
        <f>+'4.2'!H18+'4.2'!I18+'4.2'!J18</f>
        <v>3817.0133400000013</v>
      </c>
      <c r="C36" s="66">
        <v>3824.3519881999991</v>
      </c>
      <c r="D36" s="66">
        <f t="shared" si="4"/>
        <v>-7.3386481999978059</v>
      </c>
      <c r="E36" s="158">
        <f t="shared" si="5"/>
        <v>-1.9189259311488405E-3</v>
      </c>
      <c r="G36" s="124" t="s">
        <v>100</v>
      </c>
      <c r="H36" s="66">
        <f>+'5.2'!H18+'5.2'!I18+'5.2'!J18</f>
        <v>2238.9331050000001</v>
      </c>
      <c r="I36" s="66">
        <v>2389.8283860000001</v>
      </c>
      <c r="J36" s="66">
        <f t="shared" si="6"/>
        <v>-150.89528100000007</v>
      </c>
      <c r="K36" s="158">
        <f t="shared" si="7"/>
        <v>-6.3140634651412175E-2</v>
      </c>
      <c r="O36" s="230"/>
      <c r="P36" s="230"/>
      <c r="Q36" s="230"/>
      <c r="R36" s="230"/>
    </row>
    <row r="37" spans="1:18" x14ac:dyDescent="0.2">
      <c r="A37" s="124" t="s">
        <v>101</v>
      </c>
      <c r="B37" s="62">
        <f>+'4.2'!H19+'4.2'!I19+'4.2'!J19</f>
        <v>5916.9224460000014</v>
      </c>
      <c r="C37" s="66">
        <v>5834.5573950000007</v>
      </c>
      <c r="D37" s="66">
        <f t="shared" si="4"/>
        <v>82.365051000000676</v>
      </c>
      <c r="E37" s="158">
        <f t="shared" si="5"/>
        <v>1.4116760779589566E-2</v>
      </c>
      <c r="G37" s="124" t="s">
        <v>101</v>
      </c>
      <c r="H37" s="66">
        <f>+'5.2'!H19+'5.2'!I19+'5.2'!J19</f>
        <v>1516.7302489999997</v>
      </c>
      <c r="I37" s="66">
        <v>1626.546879</v>
      </c>
      <c r="J37" s="66">
        <f t="shared" si="6"/>
        <v>-109.81663000000026</v>
      </c>
      <c r="K37" s="158">
        <f t="shared" si="7"/>
        <v>-6.7515195176861664E-2</v>
      </c>
      <c r="O37" s="230"/>
      <c r="P37" s="230"/>
      <c r="Q37" s="230"/>
      <c r="R37" s="230"/>
    </row>
    <row r="38" spans="1:18" x14ac:dyDescent="0.2">
      <c r="A38" s="75" t="s">
        <v>102</v>
      </c>
      <c r="B38" s="62">
        <f>+'4.2'!H20+'4.2'!I20+'4.2'!J20</f>
        <v>1165.3539469999998</v>
      </c>
      <c r="C38" s="62">
        <v>1189.5558619999999</v>
      </c>
      <c r="D38" s="62">
        <f t="shared" si="4"/>
        <v>-24.201915000000099</v>
      </c>
      <c r="E38" s="157">
        <f t="shared" si="5"/>
        <v>-2.034533709018882E-2</v>
      </c>
      <c r="G38" s="75" t="s">
        <v>102</v>
      </c>
      <c r="H38" s="62">
        <f>+'5.2'!H20+'5.2'!I20+'5.2'!J20</f>
        <v>464.79557680545588</v>
      </c>
      <c r="I38" s="62">
        <v>475.1296663525813</v>
      </c>
      <c r="J38" s="62">
        <f t="shared" si="6"/>
        <v>-10.334089547125416</v>
      </c>
      <c r="K38" s="157">
        <f t="shared" si="7"/>
        <v>-2.1750040628818024E-2</v>
      </c>
      <c r="R38" s="230"/>
    </row>
    <row r="39" spans="1:18" x14ac:dyDescent="0.2">
      <c r="E39" s="3" t="s">
        <v>65</v>
      </c>
      <c r="K39" s="3" t="s">
        <v>65</v>
      </c>
    </row>
    <row r="40" spans="1:18" x14ac:dyDescent="0.2">
      <c r="I40" s="231"/>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S30"/>
  <sheetViews>
    <sheetView showGridLines="0" view="pageBreakPreview" zoomScaleNormal="85" zoomScaleSheetLayoutView="100" workbookViewId="0">
      <selection activeCell="M24" sqref="M24"/>
    </sheetView>
  </sheetViews>
  <sheetFormatPr defaultRowHeight="12" x14ac:dyDescent="0.2"/>
  <cols>
    <col min="1" max="1" width="29.7109375" style="81" customWidth="1"/>
    <col min="2" max="6" width="10.7109375" style="81" customWidth="1"/>
    <col min="7" max="7" width="11.42578125" style="81" bestFit="1" customWidth="1"/>
    <col min="8" max="10" width="9.140625" style="81"/>
    <col min="11" max="11" width="9.140625" style="81" customWidth="1"/>
    <col min="12" max="12" width="12.7109375" style="81" customWidth="1"/>
    <col min="13" max="16384" width="9.140625" style="81"/>
  </cols>
  <sheetData>
    <row r="1" spans="1:12" ht="15.75" x14ac:dyDescent="0.25">
      <c r="A1" s="161" t="s">
        <v>287</v>
      </c>
      <c r="B1" s="173"/>
      <c r="C1" s="173"/>
      <c r="D1" s="173"/>
      <c r="E1" s="173"/>
      <c r="L1" s="160" t="str">
        <f>'3'!N1</f>
        <v>III. čtvrtletí 2021</v>
      </c>
    </row>
    <row r="2" spans="1:12" ht="6" customHeight="1" x14ac:dyDescent="0.2">
      <c r="A2" s="173"/>
      <c r="B2" s="173"/>
      <c r="C2" s="173"/>
      <c r="D2" s="173"/>
      <c r="E2" s="173"/>
    </row>
    <row r="3" spans="1:12" x14ac:dyDescent="0.2">
      <c r="A3" s="237" t="s">
        <v>26</v>
      </c>
      <c r="B3" s="235" t="s">
        <v>45</v>
      </c>
      <c r="C3" s="235" t="s">
        <v>46</v>
      </c>
      <c r="D3" s="235" t="s">
        <v>47</v>
      </c>
      <c r="E3" s="235" t="s">
        <v>48</v>
      </c>
      <c r="F3" s="235" t="s">
        <v>7</v>
      </c>
    </row>
    <row r="4" spans="1:12" x14ac:dyDescent="0.2">
      <c r="A4" s="164" t="s">
        <v>277</v>
      </c>
      <c r="B4" s="165">
        <v>7671.9</v>
      </c>
      <c r="C4" s="165">
        <v>4634</v>
      </c>
      <c r="D4" s="165">
        <v>3745.8</v>
      </c>
      <c r="E4" s="165">
        <v>6136.4</v>
      </c>
      <c r="F4" s="166">
        <f>SUM(B4:E4)</f>
        <v>22188.1</v>
      </c>
      <c r="H4" s="174">
        <v>2019</v>
      </c>
    </row>
    <row r="5" spans="1:12" x14ac:dyDescent="0.2">
      <c r="A5" s="167" t="s">
        <v>278</v>
      </c>
      <c r="B5" s="165">
        <v>7021.2371049999983</v>
      </c>
      <c r="C5" s="165">
        <v>3965.4027319999996</v>
      </c>
      <c r="D5" s="165">
        <v>3547.4660890000009</v>
      </c>
      <c r="E5" s="165">
        <v>6203.9500329999992</v>
      </c>
      <c r="F5" s="166">
        <f>SUM(B5:E5)</f>
        <v>20738.055958999998</v>
      </c>
      <c r="H5" s="174"/>
    </row>
    <row r="6" spans="1:12" x14ac:dyDescent="0.2">
      <c r="A6" s="167" t="s">
        <v>286</v>
      </c>
      <c r="B6" s="168">
        <f>+'7.1'!B8+'7.1'!C8+'7.1'!D8</f>
        <v>7652.5685219999996</v>
      </c>
      <c r="C6" s="286">
        <f>+'7.1'!E8+'7.1'!F8+'7.1'!G8</f>
        <v>4592.0699859999995</v>
      </c>
      <c r="D6" s="168">
        <f>+'7.1'!H8+'7.1'!I8+'7.1'!J8</f>
        <v>3427.8788380000001</v>
      </c>
      <c r="E6" s="270">
        <f>+'7.1'!K8+'7.1'!L8+'7.1'!M8</f>
        <v>0</v>
      </c>
      <c r="F6" s="267">
        <f>SUM(B6:E6)</f>
        <v>15672.517346000001</v>
      </c>
      <c r="H6" s="174"/>
    </row>
    <row r="7" spans="1:12" x14ac:dyDescent="0.2">
      <c r="A7" s="164" t="s">
        <v>279</v>
      </c>
      <c r="B7" s="166">
        <f>+B6-B5</f>
        <v>631.33141700000124</v>
      </c>
      <c r="C7" s="166">
        <f t="shared" ref="C7:F7" si="0">+C6-C5</f>
        <v>626.66725399999996</v>
      </c>
      <c r="D7" s="166">
        <f t="shared" si="0"/>
        <v>-119.58725100000083</v>
      </c>
      <c r="E7" s="268">
        <f t="shared" si="0"/>
        <v>-6203.9500329999992</v>
      </c>
      <c r="F7" s="268">
        <f t="shared" si="0"/>
        <v>-5065.538612999997</v>
      </c>
    </row>
    <row r="8" spans="1:12" x14ac:dyDescent="0.2">
      <c r="A8" s="178" t="s">
        <v>203</v>
      </c>
      <c r="B8" s="179">
        <f>+(B6-B5)/B5</f>
        <v>8.9917404519840871E-2</v>
      </c>
      <c r="C8" s="179">
        <f t="shared" ref="C8:F8" si="1">+(C6-C5)/C5</f>
        <v>0.15803369704240169</v>
      </c>
      <c r="D8" s="179">
        <f t="shared" si="1"/>
        <v>-3.3710611461746608E-2</v>
      </c>
      <c r="E8" s="269">
        <f t="shared" si="1"/>
        <v>-1</v>
      </c>
      <c r="F8" s="269">
        <f t="shared" si="1"/>
        <v>-0.24426294456022196</v>
      </c>
    </row>
    <row r="9" spans="1:12" x14ac:dyDescent="0.2">
      <c r="F9" s="3" t="s">
        <v>65</v>
      </c>
    </row>
    <row r="10" spans="1:12" ht="3.75" customHeight="1" x14ac:dyDescent="0.2">
      <c r="F10" s="3"/>
    </row>
    <row r="11" spans="1:12" x14ac:dyDescent="0.2">
      <c r="A11" s="237" t="s">
        <v>25</v>
      </c>
      <c r="B11" s="235" t="s">
        <v>45</v>
      </c>
      <c r="C11" s="235" t="s">
        <v>46</v>
      </c>
      <c r="D11" s="235" t="s">
        <v>47</v>
      </c>
      <c r="E11" s="235" t="s">
        <v>48</v>
      </c>
      <c r="F11" s="235" t="s">
        <v>7</v>
      </c>
    </row>
    <row r="12" spans="1:12" x14ac:dyDescent="0.2">
      <c r="A12" s="164" t="s">
        <v>277</v>
      </c>
      <c r="B12" s="165">
        <v>14014.6</v>
      </c>
      <c r="C12" s="165">
        <v>5662.6</v>
      </c>
      <c r="D12" s="165">
        <v>3089.8</v>
      </c>
      <c r="E12" s="165">
        <v>11079.3</v>
      </c>
      <c r="F12" s="166">
        <f>SUM(B12:E12)</f>
        <v>33846.300000000003</v>
      </c>
    </row>
    <row r="13" spans="1:12" x14ac:dyDescent="0.2">
      <c r="A13" s="167" t="s">
        <v>278</v>
      </c>
      <c r="B13" s="165">
        <v>13365.702517027044</v>
      </c>
      <c r="C13" s="165">
        <v>5557.4149748755744</v>
      </c>
      <c r="D13" s="165">
        <v>2881.1293208541133</v>
      </c>
      <c r="E13" s="165">
        <v>11704.285397282179</v>
      </c>
      <c r="F13" s="166">
        <f>SUM(B13:E13)</f>
        <v>33508.532210038917</v>
      </c>
    </row>
    <row r="14" spans="1:12" x14ac:dyDescent="0.2">
      <c r="A14" s="167" t="s">
        <v>286</v>
      </c>
      <c r="B14" s="168">
        <f>+'7.1'!B13+'7.1'!C13+'7.1'!D13</f>
        <v>14349.962101999994</v>
      </c>
      <c r="C14" s="286">
        <f>+'7.1'!E13+'7.1'!F13+'7.1'!G13</f>
        <v>6789.8321149999974</v>
      </c>
      <c r="D14" s="168">
        <f>+'7.1'!H13+'7.1'!I13+'7.1'!J13</f>
        <v>2995.0154320000001</v>
      </c>
      <c r="E14" s="270">
        <f>+'7.1'!K13+'7.1'!L13+'7.1'!M13</f>
        <v>0</v>
      </c>
      <c r="F14" s="267">
        <f>SUM(B14:E14)</f>
        <v>24134.809648999992</v>
      </c>
    </row>
    <row r="15" spans="1:12" x14ac:dyDescent="0.2">
      <c r="A15" s="164" t="s">
        <v>279</v>
      </c>
      <c r="B15" s="166">
        <f>+B14-B13</f>
        <v>984.2595849729496</v>
      </c>
      <c r="C15" s="166">
        <f t="shared" ref="C15:F15" si="2">+C14-C13</f>
        <v>1232.417140124423</v>
      </c>
      <c r="D15" s="166">
        <f t="shared" si="2"/>
        <v>113.88611114588684</v>
      </c>
      <c r="E15" s="268">
        <f t="shared" si="2"/>
        <v>-11704.285397282179</v>
      </c>
      <c r="F15" s="268">
        <f t="shared" si="2"/>
        <v>-9373.7225610389251</v>
      </c>
    </row>
    <row r="16" spans="1:12" ht="11.25" customHeight="1" x14ac:dyDescent="0.2">
      <c r="A16" s="178" t="s">
        <v>203</v>
      </c>
      <c r="B16" s="179">
        <f>+(B14-B13)/B13</f>
        <v>7.364069219100651E-2</v>
      </c>
      <c r="C16" s="179">
        <f t="shared" ref="C16:F16" si="3">+(C14-C13)/C13</f>
        <v>0.22176086286448596</v>
      </c>
      <c r="D16" s="179">
        <f t="shared" si="3"/>
        <v>3.9528288550451186E-2</v>
      </c>
      <c r="E16" s="269">
        <f t="shared" si="3"/>
        <v>-1</v>
      </c>
      <c r="F16" s="269">
        <f t="shared" si="3"/>
        <v>-0.27974136564031965</v>
      </c>
    </row>
    <row r="17" spans="1:19" x14ac:dyDescent="0.2">
      <c r="F17" s="3" t="s">
        <v>65</v>
      </c>
    </row>
    <row r="18" spans="1:19" ht="3.75" customHeight="1" x14ac:dyDescent="0.2">
      <c r="F18" s="3"/>
    </row>
    <row r="19" spans="1:19" x14ac:dyDescent="0.2">
      <c r="A19" s="237" t="s">
        <v>5</v>
      </c>
      <c r="B19" s="235" t="s">
        <v>45</v>
      </c>
      <c r="C19" s="235" t="s">
        <v>46</v>
      </c>
      <c r="D19" s="235" t="s">
        <v>47</v>
      </c>
      <c r="E19" s="235" t="s">
        <v>48</v>
      </c>
      <c r="F19" s="235" t="s">
        <v>7</v>
      </c>
    </row>
    <row r="20" spans="1:19" x14ac:dyDescent="0.2">
      <c r="A20" s="164" t="s">
        <v>277</v>
      </c>
      <c r="B20" s="165">
        <v>8000.2</v>
      </c>
      <c r="C20" s="165">
        <v>2947.7</v>
      </c>
      <c r="D20" s="165">
        <v>1374.9</v>
      </c>
      <c r="E20" s="165">
        <v>6345.3</v>
      </c>
      <c r="F20" s="166">
        <f>SUM(B20:E20)</f>
        <v>18668.099999999999</v>
      </c>
    </row>
    <row r="21" spans="1:19" x14ac:dyDescent="0.2">
      <c r="A21" s="167" t="s">
        <v>278</v>
      </c>
      <c r="B21" s="165">
        <v>7761.4412209729589</v>
      </c>
      <c r="C21" s="165">
        <v>2666.4454051244275</v>
      </c>
      <c r="D21" s="165">
        <v>1502.5578261458868</v>
      </c>
      <c r="E21" s="165">
        <v>6727.5190452424795</v>
      </c>
      <c r="F21" s="166">
        <f>SUM(B21:E21)</f>
        <v>18657.963497485754</v>
      </c>
    </row>
    <row r="22" spans="1:19" x14ac:dyDescent="0.2">
      <c r="A22" s="167" t="s">
        <v>286</v>
      </c>
      <c r="B22" s="168">
        <f>+'7.1'!B14+'7.1'!C14+'7.1'!D14</f>
        <v>8790.6184229999981</v>
      </c>
      <c r="C22" s="286">
        <f>+'7.1'!E14+'7.1'!F14+'7.1'!G14</f>
        <v>3282.9027749999991</v>
      </c>
      <c r="D22" s="168">
        <f>+'7.1'!H14+'7.1'!I14+'7.1'!J14</f>
        <v>1295.4769450000001</v>
      </c>
      <c r="E22" s="270">
        <f>+'7.1'!K14+'7.1'!L14+'7.1'!M14</f>
        <v>0</v>
      </c>
      <c r="F22" s="267">
        <f>SUM(B22:E22)</f>
        <v>13368.998142999997</v>
      </c>
    </row>
    <row r="23" spans="1:19" x14ac:dyDescent="0.2">
      <c r="A23" s="164" t="s">
        <v>279</v>
      </c>
      <c r="B23" s="166">
        <f>+B22-B21</f>
        <v>1029.1772020270391</v>
      </c>
      <c r="C23" s="166">
        <f t="shared" ref="C23:F23" si="4">+C22-C21</f>
        <v>616.45736987557166</v>
      </c>
      <c r="D23" s="166">
        <f t="shared" si="4"/>
        <v>-207.08088114588668</v>
      </c>
      <c r="E23" s="268">
        <f t="shared" si="4"/>
        <v>-6727.5190452424795</v>
      </c>
      <c r="F23" s="268">
        <f t="shared" si="4"/>
        <v>-5288.9653544857574</v>
      </c>
    </row>
    <row r="24" spans="1:19" x14ac:dyDescent="0.2">
      <c r="A24" s="178" t="s">
        <v>203</v>
      </c>
      <c r="B24" s="179">
        <f>+(B22-B21)/B21</f>
        <v>0.13260130080557686</v>
      </c>
      <c r="C24" s="179">
        <f t="shared" ref="C24:F24" si="5">+(C22-C21)/C21</f>
        <v>0.23119069630709546</v>
      </c>
      <c r="D24" s="179">
        <f t="shared" si="5"/>
        <v>-0.13781890955708265</v>
      </c>
      <c r="E24" s="269">
        <f t="shared" si="5"/>
        <v>-1</v>
      </c>
      <c r="F24" s="269">
        <f t="shared" si="5"/>
        <v>-0.28346959491042362</v>
      </c>
    </row>
    <row r="25" spans="1:19" x14ac:dyDescent="0.2">
      <c r="F25" s="3" t="s">
        <v>65</v>
      </c>
    </row>
    <row r="28" spans="1:19" x14ac:dyDescent="0.2">
      <c r="P28" s="227"/>
      <c r="Q28" s="227"/>
      <c r="R28" s="227"/>
      <c r="S28" s="227"/>
    </row>
    <row r="29" spans="1:19" x14ac:dyDescent="0.2">
      <c r="Q29" s="228"/>
      <c r="R29" s="228"/>
      <c r="S29" s="228"/>
    </row>
    <row r="30" spans="1:19" x14ac:dyDescent="0.2">
      <c r="Q30" s="228"/>
      <c r="R30" s="228"/>
      <c r="S30" s="228"/>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22"/>
  <sheetViews>
    <sheetView showGridLines="0" zoomScaleNormal="100" workbookViewId="0">
      <selection activeCell="H18" sqref="H18"/>
    </sheetView>
  </sheetViews>
  <sheetFormatPr defaultRowHeight="12" x14ac:dyDescent="0.2"/>
  <cols>
    <col min="1" max="1" width="30.85546875" style="234" customWidth="1"/>
    <col min="2" max="3" width="9.140625" style="234" customWidth="1"/>
    <col min="4" max="4" width="9.5703125" style="234" customWidth="1"/>
    <col min="5" max="5" width="9.140625" style="234" customWidth="1"/>
    <col min="6" max="12" width="9.140625" style="234"/>
    <col min="13" max="13" width="12" style="234" customWidth="1"/>
    <col min="14" max="16384" width="9.140625" style="234"/>
  </cols>
  <sheetData>
    <row r="1" spans="1:13" ht="15.75" x14ac:dyDescent="0.25">
      <c r="A1" s="72" t="s">
        <v>288</v>
      </c>
      <c r="B1" s="42"/>
      <c r="C1" s="42"/>
      <c r="D1" s="42"/>
      <c r="M1" s="159" t="str">
        <f>'3'!N1</f>
        <v>III. čtvrtletí 2021</v>
      </c>
    </row>
    <row r="2" spans="1:13" ht="6" customHeight="1" x14ac:dyDescent="0.2">
      <c r="A2" s="42"/>
      <c r="B2" s="42"/>
      <c r="C2" s="42"/>
      <c r="D2" s="42"/>
      <c r="E2" s="42"/>
    </row>
    <row r="3" spans="1:13" ht="24" x14ac:dyDescent="0.2">
      <c r="A3" s="225"/>
      <c r="B3" s="236" t="s">
        <v>291</v>
      </c>
      <c r="C3" s="236" t="s">
        <v>292</v>
      </c>
      <c r="D3" s="236" t="s">
        <v>285</v>
      </c>
      <c r="E3" s="236" t="s">
        <v>161</v>
      </c>
    </row>
    <row r="4" spans="1:13" x14ac:dyDescent="0.2">
      <c r="A4" s="118" t="s">
        <v>276</v>
      </c>
      <c r="B4" s="112">
        <f>SUM(B5:B20)</f>
        <v>13081.690650999999</v>
      </c>
      <c r="C4" s="112">
        <f>SUM(C5:C20)</f>
        <v>14474.515560815762</v>
      </c>
      <c r="D4" s="112">
        <f t="shared" ref="D4:D20" si="0">+B4-C4</f>
        <v>-1392.824909815763</v>
      </c>
      <c r="E4" s="156">
        <f>+B4/C4-1</f>
        <v>-9.6226012122043403E-2</v>
      </c>
    </row>
    <row r="5" spans="1:13" x14ac:dyDescent="0.2">
      <c r="A5" s="75" t="s">
        <v>41</v>
      </c>
      <c r="B5" s="62">
        <f>+'9'!L6</f>
        <v>3370.5322800000004</v>
      </c>
      <c r="C5" s="62">
        <v>3720.7396749790469</v>
      </c>
      <c r="D5" s="62">
        <f t="shared" si="0"/>
        <v>-350.20739497904651</v>
      </c>
      <c r="E5" s="157">
        <f>+B5/C5-1</f>
        <v>-9.4123057663532683E-2</v>
      </c>
    </row>
    <row r="6" spans="1:13" x14ac:dyDescent="0.2">
      <c r="A6" s="124" t="s">
        <v>40</v>
      </c>
      <c r="B6" s="62">
        <f>+'9'!L7</f>
        <v>384.57832599999995</v>
      </c>
      <c r="C6" s="66">
        <v>368.40921400000002</v>
      </c>
      <c r="D6" s="66">
        <f t="shared" si="0"/>
        <v>16.169111999999927</v>
      </c>
      <c r="E6" s="158">
        <f>+B6/C6-1</f>
        <v>4.3889000018332736E-2</v>
      </c>
    </row>
    <row r="7" spans="1:13" x14ac:dyDescent="0.2">
      <c r="A7" s="124" t="s">
        <v>39</v>
      </c>
      <c r="B7" s="62">
        <f>+'9'!L8</f>
        <v>971.28398100000004</v>
      </c>
      <c r="C7" s="66">
        <v>887.41157900000007</v>
      </c>
      <c r="D7" s="66">
        <f t="shared" si="0"/>
        <v>83.872401999999965</v>
      </c>
      <c r="E7" s="158">
        <f>+B7/C7-1</f>
        <v>9.4513531246136706E-2</v>
      </c>
    </row>
    <row r="8" spans="1:13" x14ac:dyDescent="0.2">
      <c r="A8" s="124" t="s">
        <v>51</v>
      </c>
      <c r="B8" s="62">
        <f>+'9'!L9</f>
        <v>0</v>
      </c>
      <c r="C8" s="66">
        <v>0</v>
      </c>
      <c r="D8" s="66">
        <f t="shared" si="0"/>
        <v>0</v>
      </c>
      <c r="E8" s="158">
        <v>0</v>
      </c>
    </row>
    <row r="9" spans="1:13" x14ac:dyDescent="0.2">
      <c r="A9" s="124" t="s">
        <v>52</v>
      </c>
      <c r="B9" s="62">
        <f>+'9'!L10</f>
        <v>0</v>
      </c>
      <c r="C9" s="66">
        <v>0</v>
      </c>
      <c r="D9" s="66">
        <f t="shared" si="0"/>
        <v>0</v>
      </c>
      <c r="E9" s="158">
        <v>0</v>
      </c>
    </row>
    <row r="10" spans="1:13" x14ac:dyDescent="0.2">
      <c r="A10" s="124" t="s">
        <v>53</v>
      </c>
      <c r="B10" s="62">
        <f>+'9'!L11</f>
        <v>0</v>
      </c>
      <c r="C10" s="66">
        <v>0</v>
      </c>
      <c r="D10" s="66">
        <f t="shared" si="0"/>
        <v>0</v>
      </c>
      <c r="E10" s="158">
        <v>0</v>
      </c>
    </row>
    <row r="11" spans="1:13" x14ac:dyDescent="0.2">
      <c r="A11" s="124" t="s">
        <v>38</v>
      </c>
      <c r="B11" s="62">
        <f>+'9'!L12</f>
        <v>5067.9319009999999</v>
      </c>
      <c r="C11" s="66">
        <v>6000.2978266929531</v>
      </c>
      <c r="D11" s="66">
        <f t="shared" si="0"/>
        <v>-932.36592569295317</v>
      </c>
      <c r="E11" s="158">
        <f>+B11/C11-1</f>
        <v>-0.15538660790223202</v>
      </c>
    </row>
    <row r="12" spans="1:13" x14ac:dyDescent="0.2">
      <c r="A12" s="124" t="s">
        <v>63</v>
      </c>
      <c r="B12" s="62">
        <f>+'9'!L13</f>
        <v>0</v>
      </c>
      <c r="C12" s="66">
        <v>0</v>
      </c>
      <c r="D12" s="66">
        <f t="shared" si="0"/>
        <v>0</v>
      </c>
      <c r="E12" s="158">
        <v>0</v>
      </c>
    </row>
    <row r="13" spans="1:13" x14ac:dyDescent="0.2">
      <c r="A13" s="124" t="s">
        <v>37</v>
      </c>
      <c r="B13" s="62">
        <f>+'9'!L14</f>
        <v>0</v>
      </c>
      <c r="C13" s="66">
        <v>0</v>
      </c>
      <c r="D13" s="66">
        <f t="shared" si="0"/>
        <v>0</v>
      </c>
      <c r="E13" s="158">
        <v>0</v>
      </c>
    </row>
    <row r="14" spans="1:13" x14ac:dyDescent="0.2">
      <c r="A14" s="124" t="s">
        <v>36</v>
      </c>
      <c r="B14" s="62">
        <f>+'9'!L15</f>
        <v>181.27359000000001</v>
      </c>
      <c r="C14" s="66">
        <v>156.48141000000001</v>
      </c>
      <c r="D14" s="66">
        <f t="shared" si="0"/>
        <v>24.792180000000002</v>
      </c>
      <c r="E14" s="158">
        <f>+B14/C14-1</f>
        <v>0.15843530551009222</v>
      </c>
    </row>
    <row r="15" spans="1:13" x14ac:dyDescent="0.2">
      <c r="A15" s="124" t="s">
        <v>35</v>
      </c>
      <c r="B15" s="62">
        <f>+'9'!L16</f>
        <v>4.8926860000000003</v>
      </c>
      <c r="C15" s="66">
        <v>17.398264999999999</v>
      </c>
      <c r="D15" s="66">
        <f t="shared" si="0"/>
        <v>-12.505578999999997</v>
      </c>
      <c r="E15" s="158">
        <f>+B15/C15-1</f>
        <v>-0.71878310854559346</v>
      </c>
    </row>
    <row r="16" spans="1:13" x14ac:dyDescent="0.2">
      <c r="A16" s="124" t="s">
        <v>34</v>
      </c>
      <c r="B16" s="62">
        <f>+'9'!L17</f>
        <v>516.67966999999999</v>
      </c>
      <c r="C16" s="66">
        <v>520.51019500000007</v>
      </c>
      <c r="D16" s="66">
        <f t="shared" si="0"/>
        <v>-3.8305250000000797</v>
      </c>
      <c r="E16" s="158">
        <f>+B16/C16-1</f>
        <v>-7.3591738198328649E-3</v>
      </c>
    </row>
    <row r="17" spans="1:5" x14ac:dyDescent="0.2">
      <c r="A17" s="124" t="s">
        <v>33</v>
      </c>
      <c r="B17" s="62">
        <f>+'9'!L18</f>
        <v>864.54048499999999</v>
      </c>
      <c r="C17" s="66">
        <v>914.40282400000001</v>
      </c>
      <c r="D17" s="66">
        <f t="shared" si="0"/>
        <v>-49.86233900000002</v>
      </c>
      <c r="E17" s="158">
        <f>+B17/C17-1</f>
        <v>-5.4529948608295187E-2</v>
      </c>
    </row>
    <row r="18" spans="1:5" x14ac:dyDescent="0.2">
      <c r="A18" s="124" t="s">
        <v>3</v>
      </c>
      <c r="B18" s="62">
        <f>+'9'!L19</f>
        <v>0</v>
      </c>
      <c r="C18" s="66">
        <v>0</v>
      </c>
      <c r="D18" s="66">
        <f t="shared" si="0"/>
        <v>0</v>
      </c>
      <c r="E18" s="158">
        <v>0</v>
      </c>
    </row>
    <row r="19" spans="1:5" x14ac:dyDescent="0.2">
      <c r="A19" s="124" t="s">
        <v>32</v>
      </c>
      <c r="B19" s="62">
        <f>+'9'!L20</f>
        <v>2.5991929999999996</v>
      </c>
      <c r="C19" s="66">
        <v>3.0824729999999994</v>
      </c>
      <c r="D19" s="66">
        <f t="shared" si="0"/>
        <v>-0.48327999999999971</v>
      </c>
      <c r="E19" s="158">
        <f>+B19/C19-1</f>
        <v>-0.15678320621137631</v>
      </c>
    </row>
    <row r="20" spans="1:5" x14ac:dyDescent="0.2">
      <c r="A20" s="75" t="s">
        <v>31</v>
      </c>
      <c r="B20" s="62">
        <f>+'9'!L21</f>
        <v>1717.3785389999994</v>
      </c>
      <c r="C20" s="62">
        <v>1885.7820991437598</v>
      </c>
      <c r="D20" s="62">
        <f t="shared" si="0"/>
        <v>-168.40356014376039</v>
      </c>
      <c r="E20" s="157">
        <f>+B20/C20-1</f>
        <v>-8.9301706819798543E-2</v>
      </c>
    </row>
    <row r="21" spans="1:5" x14ac:dyDescent="0.2">
      <c r="E21" s="3" t="s">
        <v>65</v>
      </c>
    </row>
    <row r="22" spans="1:5" x14ac:dyDescent="0.2">
      <c r="C22" s="20"/>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0"/>
  <sheetViews>
    <sheetView showGridLines="0" zoomScaleNormal="100" zoomScaleSheetLayoutView="100" workbookViewId="0">
      <selection activeCell="D10" sqref="D10"/>
    </sheetView>
  </sheetViews>
  <sheetFormatPr defaultRowHeight="12" x14ac:dyDescent="0.2"/>
  <cols>
    <col min="1" max="1" width="9" style="81" customWidth="1"/>
    <col min="2" max="2" width="90.42578125" style="81" customWidth="1"/>
    <col min="3" max="5" width="9.140625" style="81" customWidth="1"/>
    <col min="6" max="16384" width="9.140625" style="81"/>
  </cols>
  <sheetData>
    <row r="1" spans="1:2" s="82" customFormat="1" ht="18.75" x14ac:dyDescent="0.3">
      <c r="A1" s="221" t="s">
        <v>42</v>
      </c>
    </row>
    <row r="2" spans="1:2" ht="6" customHeight="1" x14ac:dyDescent="0.2"/>
    <row r="3" spans="1:2" ht="23.85" customHeight="1" x14ac:dyDescent="0.2">
      <c r="A3" s="92" t="s">
        <v>106</v>
      </c>
      <c r="B3" s="86" t="s">
        <v>107</v>
      </c>
    </row>
    <row r="4" spans="1:2" ht="23.85" customHeight="1" x14ac:dyDescent="0.2">
      <c r="A4" s="92" t="s">
        <v>116</v>
      </c>
      <c r="B4" s="86" t="s">
        <v>117</v>
      </c>
    </row>
    <row r="5" spans="1:2" ht="23.85" customHeight="1" x14ac:dyDescent="0.2">
      <c r="A5" s="92" t="s">
        <v>85</v>
      </c>
      <c r="B5" s="86" t="s">
        <v>86</v>
      </c>
    </row>
    <row r="6" spans="1:2" ht="7.5" customHeight="1" x14ac:dyDescent="0.2">
      <c r="A6" s="92"/>
      <c r="B6" s="86"/>
    </row>
    <row r="7" spans="1:2" ht="23.85" customHeight="1" x14ac:dyDescent="0.2">
      <c r="A7" s="92" t="s">
        <v>192</v>
      </c>
      <c r="B7" s="86" t="s">
        <v>152</v>
      </c>
    </row>
    <row r="8" spans="1:2" ht="23.85" customHeight="1" x14ac:dyDescent="0.2">
      <c r="A8" s="92" t="s">
        <v>193</v>
      </c>
      <c r="B8" s="86" t="s">
        <v>154</v>
      </c>
    </row>
    <row r="9" spans="1:2" ht="7.5" customHeight="1" x14ac:dyDescent="0.2">
      <c r="A9" s="92"/>
      <c r="B9" s="86"/>
    </row>
    <row r="10" spans="1:2" ht="23.85" customHeight="1" x14ac:dyDescent="0.2">
      <c r="A10" s="92" t="s">
        <v>78</v>
      </c>
      <c r="B10" s="86" t="s">
        <v>121</v>
      </c>
    </row>
    <row r="11" spans="1:2" ht="23.85" customHeight="1" x14ac:dyDescent="0.2">
      <c r="A11" s="92" t="s">
        <v>69</v>
      </c>
      <c r="B11" s="86" t="s">
        <v>91</v>
      </c>
    </row>
    <row r="12" spans="1:2" ht="23.85" customHeight="1" x14ac:dyDescent="0.2">
      <c r="A12" s="92" t="s">
        <v>70</v>
      </c>
      <c r="B12" s="86" t="s">
        <v>92</v>
      </c>
    </row>
    <row r="13" spans="1:2" ht="23.85" customHeight="1" x14ac:dyDescent="0.2">
      <c r="A13" s="92" t="s">
        <v>71</v>
      </c>
      <c r="B13" s="86" t="s">
        <v>93</v>
      </c>
    </row>
    <row r="14" spans="1:2" ht="23.85" customHeight="1" x14ac:dyDescent="0.2">
      <c r="A14" s="92" t="s">
        <v>81</v>
      </c>
      <c r="B14" s="86" t="s">
        <v>120</v>
      </c>
    </row>
    <row r="15" spans="1:2" ht="23.85" customHeight="1" x14ac:dyDescent="0.2">
      <c r="A15" s="92" t="s">
        <v>72</v>
      </c>
      <c r="B15" s="86" t="s">
        <v>94</v>
      </c>
    </row>
    <row r="16" spans="1:2" ht="23.85" customHeight="1" x14ac:dyDescent="0.2">
      <c r="A16" s="92" t="s">
        <v>73</v>
      </c>
      <c r="B16" s="86" t="s">
        <v>95</v>
      </c>
    </row>
    <row r="17" spans="1:2" ht="23.85" customHeight="1" x14ac:dyDescent="0.2">
      <c r="A17" s="92" t="s">
        <v>74</v>
      </c>
      <c r="B17" s="86" t="s">
        <v>96</v>
      </c>
    </row>
    <row r="18" spans="1:2" ht="23.85" customHeight="1" x14ac:dyDescent="0.2">
      <c r="A18" s="92" t="s">
        <v>75</v>
      </c>
      <c r="B18" s="86" t="s">
        <v>97</v>
      </c>
    </row>
    <row r="19" spans="1:2" ht="23.85" customHeight="1" x14ac:dyDescent="0.2">
      <c r="A19" s="92" t="s">
        <v>76</v>
      </c>
      <c r="B19" s="86" t="s">
        <v>98</v>
      </c>
    </row>
    <row r="20" spans="1:2" ht="23.85" customHeight="1" x14ac:dyDescent="0.2">
      <c r="A20" s="92" t="s">
        <v>77</v>
      </c>
      <c r="B20" s="86" t="s">
        <v>99</v>
      </c>
    </row>
    <row r="21" spans="1:2" ht="23.85" customHeight="1" x14ac:dyDescent="0.2">
      <c r="A21" s="92" t="s">
        <v>79</v>
      </c>
      <c r="B21" s="86" t="s">
        <v>100</v>
      </c>
    </row>
    <row r="22" spans="1:2" ht="23.85" customHeight="1" x14ac:dyDescent="0.2">
      <c r="A22" s="92" t="s">
        <v>80</v>
      </c>
      <c r="B22" s="86" t="s">
        <v>101</v>
      </c>
    </row>
    <row r="23" spans="1:2" ht="23.85" customHeight="1" x14ac:dyDescent="0.2">
      <c r="A23" s="92" t="s">
        <v>82</v>
      </c>
      <c r="B23" s="86" t="s">
        <v>102</v>
      </c>
    </row>
    <row r="24" spans="1:2" s="83" customFormat="1" ht="7.5" customHeight="1" x14ac:dyDescent="0.25"/>
    <row r="25" spans="1:2" s="83" customFormat="1" ht="15" x14ac:dyDescent="0.25">
      <c r="A25" s="90" t="s">
        <v>87</v>
      </c>
    </row>
    <row r="26" spans="1:2" s="86" customFormat="1" ht="23.85" customHeight="1" x14ac:dyDescent="0.2">
      <c r="A26" s="86" t="s">
        <v>151</v>
      </c>
    </row>
    <row r="27" spans="1:2" s="87" customFormat="1" ht="15" x14ac:dyDescent="0.25">
      <c r="A27" s="90" t="s">
        <v>160</v>
      </c>
    </row>
    <row r="28" spans="1:2" s="86" customFormat="1" ht="23.85" customHeight="1" x14ac:dyDescent="0.2">
      <c r="A28" s="86" t="s">
        <v>265</v>
      </c>
    </row>
    <row r="29" spans="1:2" s="87" customFormat="1" ht="15" x14ac:dyDescent="0.25">
      <c r="A29" s="90" t="s">
        <v>264</v>
      </c>
    </row>
    <row r="30" spans="1:2" s="86" customFormat="1" ht="37.5" customHeight="1" x14ac:dyDescent="0.2">
      <c r="A30" s="294" t="s">
        <v>268</v>
      </c>
      <c r="B30" s="294"/>
    </row>
    <row r="31" spans="1:2" s="87" customFormat="1" ht="15" x14ac:dyDescent="0.25">
      <c r="A31" s="90" t="s">
        <v>88</v>
      </c>
    </row>
    <row r="32" spans="1:2" s="86" customFormat="1" ht="23.85" customHeight="1" x14ac:dyDescent="0.2">
      <c r="A32" s="86" t="s">
        <v>90</v>
      </c>
    </row>
    <row r="33" spans="1:2" s="87" customFormat="1" ht="15" x14ac:dyDescent="0.25">
      <c r="A33" s="90" t="s">
        <v>164</v>
      </c>
    </row>
    <row r="34" spans="1:2" s="86" customFormat="1" ht="23.85" customHeight="1" x14ac:dyDescent="0.2">
      <c r="A34" s="86" t="s">
        <v>266</v>
      </c>
      <c r="B34" s="91"/>
    </row>
    <row r="35" spans="1:2" s="87" customFormat="1" ht="15" x14ac:dyDescent="0.25">
      <c r="A35" s="84" t="s">
        <v>163</v>
      </c>
    </row>
    <row r="36" spans="1:2" s="83" customFormat="1" ht="23.85" customHeight="1" x14ac:dyDescent="0.25">
      <c r="A36" s="86" t="s">
        <v>162</v>
      </c>
      <c r="B36" s="91"/>
    </row>
    <row r="37" spans="1:2" s="87" customFormat="1" ht="15" x14ac:dyDescent="0.25">
      <c r="A37" s="84" t="s">
        <v>89</v>
      </c>
    </row>
    <row r="38" spans="1:2" s="86" customFormat="1" ht="22.5" customHeight="1" x14ac:dyDescent="0.2">
      <c r="A38" s="295" t="s">
        <v>267</v>
      </c>
      <c r="B38" s="295"/>
    </row>
    <row r="39" spans="1:2" s="87" customFormat="1" ht="15" x14ac:dyDescent="0.25">
      <c r="A39" s="84" t="s">
        <v>114</v>
      </c>
    </row>
    <row r="40" spans="1:2" s="86" customFormat="1" ht="15" x14ac:dyDescent="0.2">
      <c r="A40" s="86" t="s">
        <v>115</v>
      </c>
    </row>
  </sheetData>
  <mergeCells count="2">
    <mergeCell ref="A30:B30"/>
    <mergeCell ref="A38:B38"/>
  </mergeCells>
  <pageMargins left="0.31496062992125984" right="0.31496062992125984" top="0.35433070866141736" bottom="0.35433070866141736" header="0.31496062992125984" footer="0.19685039370078741"/>
  <pageSetup paperSize="9" orientation="portrait" r:id="rId1"/>
  <headerFooter differentFirst="1" scaleWithDoc="0">
    <oddFooter>&amp;C&amp;"Calibri,Obyčejné"&amp;9&amp;P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7"/>
  <sheetViews>
    <sheetView showGridLines="0" zoomScaleNormal="100" zoomScaleSheetLayoutView="100" workbookViewId="0">
      <selection activeCell="K13" sqref="K13"/>
    </sheetView>
  </sheetViews>
  <sheetFormatPr defaultRowHeight="12" x14ac:dyDescent="0.2"/>
  <cols>
    <col min="1" max="8" width="11" style="81" customWidth="1"/>
    <col min="9" max="9" width="11.42578125" style="81" customWidth="1"/>
    <col min="10" max="16384" width="9.140625" style="81"/>
  </cols>
  <sheetData>
    <row r="1" spans="1:9" s="82" customFormat="1" ht="18.75" x14ac:dyDescent="0.3">
      <c r="A1" s="221" t="s">
        <v>194</v>
      </c>
    </row>
    <row r="2" spans="1:9" ht="6" customHeight="1" x14ac:dyDescent="0.2"/>
    <row r="3" spans="1:9" x14ac:dyDescent="0.2">
      <c r="A3" s="293" t="s">
        <v>294</v>
      </c>
      <c r="B3" s="293"/>
      <c r="C3" s="293"/>
      <c r="D3" s="293"/>
      <c r="E3" s="293"/>
      <c r="F3" s="293"/>
      <c r="G3" s="293"/>
      <c r="H3" s="293"/>
      <c r="I3" s="293"/>
    </row>
    <row r="4" spans="1:9" x14ac:dyDescent="0.2">
      <c r="A4" s="293"/>
      <c r="B4" s="293"/>
      <c r="C4" s="293"/>
      <c r="D4" s="293"/>
      <c r="E4" s="293"/>
      <c r="F4" s="293"/>
      <c r="G4" s="293"/>
      <c r="H4" s="293"/>
      <c r="I4" s="293"/>
    </row>
    <row r="5" spans="1:9" x14ac:dyDescent="0.2">
      <c r="A5" s="293"/>
      <c r="B5" s="293"/>
      <c r="C5" s="293"/>
      <c r="D5" s="293"/>
      <c r="E5" s="293"/>
      <c r="F5" s="293"/>
      <c r="G5" s="293"/>
      <c r="H5" s="293"/>
      <c r="I5" s="293"/>
    </row>
    <row r="6" spans="1:9" x14ac:dyDescent="0.2">
      <c r="A6" s="293"/>
      <c r="B6" s="293"/>
      <c r="C6" s="293"/>
      <c r="D6" s="293"/>
      <c r="E6" s="293"/>
      <c r="F6" s="293"/>
      <c r="G6" s="293"/>
      <c r="H6" s="293"/>
      <c r="I6" s="293"/>
    </row>
    <row r="7" spans="1:9" x14ac:dyDescent="0.2">
      <c r="A7" s="293"/>
      <c r="B7" s="293"/>
      <c r="C7" s="293"/>
      <c r="D7" s="293"/>
      <c r="E7" s="293"/>
      <c r="F7" s="293"/>
      <c r="G7" s="293"/>
      <c r="H7" s="293"/>
      <c r="I7" s="293"/>
    </row>
    <row r="8" spans="1:9" x14ac:dyDescent="0.2">
      <c r="A8" s="293"/>
      <c r="B8" s="293"/>
      <c r="C8" s="293"/>
      <c r="D8" s="293"/>
      <c r="E8" s="293"/>
      <c r="F8" s="293"/>
      <c r="G8" s="293"/>
      <c r="H8" s="293"/>
      <c r="I8" s="293"/>
    </row>
    <row r="9" spans="1:9" x14ac:dyDescent="0.2">
      <c r="A9" s="293"/>
      <c r="B9" s="293"/>
      <c r="C9" s="293"/>
      <c r="D9" s="293"/>
      <c r="E9" s="293"/>
      <c r="F9" s="293"/>
      <c r="G9" s="293"/>
      <c r="H9" s="293"/>
      <c r="I9" s="293"/>
    </row>
    <row r="10" spans="1:9" x14ac:dyDescent="0.2">
      <c r="A10" s="293"/>
      <c r="B10" s="293"/>
      <c r="C10" s="293"/>
      <c r="D10" s="293"/>
      <c r="E10" s="293"/>
      <c r="F10" s="293"/>
      <c r="G10" s="293"/>
      <c r="H10" s="293"/>
      <c r="I10" s="293"/>
    </row>
    <row r="11" spans="1:9" x14ac:dyDescent="0.2">
      <c r="A11" s="293"/>
      <c r="B11" s="293"/>
      <c r="C11" s="293"/>
      <c r="D11" s="293"/>
      <c r="E11" s="293"/>
      <c r="F11" s="293"/>
      <c r="G11" s="293"/>
      <c r="H11" s="293"/>
      <c r="I11" s="293"/>
    </row>
    <row r="12" spans="1:9" x14ac:dyDescent="0.2">
      <c r="A12" s="293"/>
      <c r="B12" s="293"/>
      <c r="C12" s="293"/>
      <c r="D12" s="293"/>
      <c r="E12" s="293"/>
      <c r="F12" s="293"/>
      <c r="G12" s="293"/>
      <c r="H12" s="293"/>
      <c r="I12" s="293"/>
    </row>
    <row r="13" spans="1:9" x14ac:dyDescent="0.2">
      <c r="A13" s="293"/>
      <c r="B13" s="293"/>
      <c r="C13" s="293"/>
      <c r="D13" s="293"/>
      <c r="E13" s="293"/>
      <c r="F13" s="293"/>
      <c r="G13" s="293"/>
      <c r="H13" s="293"/>
      <c r="I13" s="293"/>
    </row>
    <row r="14" spans="1:9" x14ac:dyDescent="0.2">
      <c r="A14" s="293"/>
      <c r="B14" s="293"/>
      <c r="C14" s="293"/>
      <c r="D14" s="293"/>
      <c r="E14" s="293"/>
      <c r="F14" s="293"/>
      <c r="G14" s="293"/>
      <c r="H14" s="293"/>
      <c r="I14" s="293"/>
    </row>
    <row r="15" spans="1:9" x14ac:dyDescent="0.2">
      <c r="A15" s="293"/>
      <c r="B15" s="293"/>
      <c r="C15" s="293"/>
      <c r="D15" s="293"/>
      <c r="E15" s="293"/>
      <c r="F15" s="293"/>
      <c r="G15" s="293"/>
      <c r="H15" s="293"/>
      <c r="I15" s="293"/>
    </row>
    <row r="16" spans="1:9" x14ac:dyDescent="0.2">
      <c r="A16" s="293"/>
      <c r="B16" s="293"/>
      <c r="C16" s="293"/>
      <c r="D16" s="293"/>
      <c r="E16" s="293"/>
      <c r="F16" s="293"/>
      <c r="G16" s="293"/>
      <c r="H16" s="293"/>
      <c r="I16" s="293"/>
    </row>
    <row r="17" spans="1:9" x14ac:dyDescent="0.2">
      <c r="A17" s="293"/>
      <c r="B17" s="293"/>
      <c r="C17" s="293"/>
      <c r="D17" s="293"/>
      <c r="E17" s="293"/>
      <c r="F17" s="293"/>
      <c r="G17" s="293"/>
      <c r="H17" s="293"/>
      <c r="I17" s="293"/>
    </row>
    <row r="18" spans="1:9" x14ac:dyDescent="0.2">
      <c r="A18" s="293"/>
      <c r="B18" s="293"/>
      <c r="C18" s="293"/>
      <c r="D18" s="293"/>
      <c r="E18" s="293"/>
      <c r="F18" s="293"/>
      <c r="G18" s="293"/>
      <c r="H18" s="293"/>
      <c r="I18" s="293"/>
    </row>
    <row r="19" spans="1:9" x14ac:dyDescent="0.2">
      <c r="A19" s="293"/>
      <c r="B19" s="293"/>
      <c r="C19" s="293"/>
      <c r="D19" s="293"/>
      <c r="E19" s="293"/>
      <c r="F19" s="293"/>
      <c r="G19" s="293"/>
      <c r="H19" s="293"/>
      <c r="I19" s="293"/>
    </row>
    <row r="20" spans="1:9" x14ac:dyDescent="0.2">
      <c r="A20" s="293"/>
      <c r="B20" s="293"/>
      <c r="C20" s="293"/>
      <c r="D20" s="293"/>
      <c r="E20" s="293"/>
      <c r="F20" s="293"/>
      <c r="G20" s="293"/>
      <c r="H20" s="293"/>
      <c r="I20" s="293"/>
    </row>
    <row r="21" spans="1:9" x14ac:dyDescent="0.2">
      <c r="A21" s="293"/>
      <c r="B21" s="293"/>
      <c r="C21" s="293"/>
      <c r="D21" s="293"/>
      <c r="E21" s="293"/>
      <c r="F21" s="293"/>
      <c r="G21" s="293"/>
      <c r="H21" s="293"/>
      <c r="I21" s="293"/>
    </row>
    <row r="22" spans="1:9" x14ac:dyDescent="0.2">
      <c r="A22" s="293"/>
      <c r="B22" s="293"/>
      <c r="C22" s="293"/>
      <c r="D22" s="293"/>
      <c r="E22" s="293"/>
      <c r="F22" s="293"/>
      <c r="G22" s="293"/>
      <c r="H22" s="293"/>
      <c r="I22" s="293"/>
    </row>
    <row r="23" spans="1:9" x14ac:dyDescent="0.2">
      <c r="A23" s="293"/>
      <c r="B23" s="293"/>
      <c r="C23" s="293"/>
      <c r="D23" s="293"/>
      <c r="E23" s="293"/>
      <c r="F23" s="293"/>
      <c r="G23" s="293"/>
      <c r="H23" s="293"/>
      <c r="I23" s="293"/>
    </row>
    <row r="24" spans="1:9" x14ac:dyDescent="0.2">
      <c r="A24" s="293"/>
      <c r="B24" s="293"/>
      <c r="C24" s="293"/>
      <c r="D24" s="293"/>
      <c r="E24" s="293"/>
      <c r="F24" s="293"/>
      <c r="G24" s="293"/>
      <c r="H24" s="293"/>
      <c r="I24" s="293"/>
    </row>
    <row r="25" spans="1:9" x14ac:dyDescent="0.2">
      <c r="A25" s="293"/>
      <c r="B25" s="293"/>
      <c r="C25" s="293"/>
      <c r="D25" s="293"/>
      <c r="E25" s="293"/>
      <c r="F25" s="293"/>
      <c r="G25" s="293"/>
      <c r="H25" s="293"/>
      <c r="I25" s="293"/>
    </row>
    <row r="26" spans="1:9" x14ac:dyDescent="0.2">
      <c r="A26" s="293"/>
      <c r="B26" s="293"/>
      <c r="C26" s="293"/>
      <c r="D26" s="293"/>
      <c r="E26" s="293"/>
      <c r="F26" s="293"/>
      <c r="G26" s="293"/>
      <c r="H26" s="293"/>
      <c r="I26" s="293"/>
    </row>
    <row r="27" spans="1:9" x14ac:dyDescent="0.2">
      <c r="A27" s="293"/>
      <c r="B27" s="293"/>
      <c r="C27" s="293"/>
      <c r="D27" s="293"/>
      <c r="E27" s="293"/>
      <c r="F27" s="293"/>
      <c r="G27" s="293"/>
      <c r="H27" s="293"/>
      <c r="I27" s="293"/>
    </row>
    <row r="28" spans="1:9" x14ac:dyDescent="0.2">
      <c r="A28" s="293"/>
      <c r="B28" s="293"/>
      <c r="C28" s="293"/>
      <c r="D28" s="293"/>
      <c r="E28" s="293"/>
      <c r="F28" s="293"/>
      <c r="G28" s="293"/>
      <c r="H28" s="293"/>
      <c r="I28" s="293"/>
    </row>
    <row r="29" spans="1:9" x14ac:dyDescent="0.2">
      <c r="A29" s="293"/>
      <c r="B29" s="293"/>
      <c r="C29" s="293"/>
      <c r="D29" s="293"/>
      <c r="E29" s="293"/>
      <c r="F29" s="293"/>
      <c r="G29" s="293"/>
      <c r="H29" s="293"/>
      <c r="I29" s="293"/>
    </row>
    <row r="30" spans="1:9" x14ac:dyDescent="0.2">
      <c r="A30" s="293"/>
      <c r="B30" s="293"/>
      <c r="C30" s="293"/>
      <c r="D30" s="293"/>
      <c r="E30" s="293"/>
      <c r="F30" s="293"/>
      <c r="G30" s="293"/>
      <c r="H30" s="293"/>
      <c r="I30" s="293"/>
    </row>
    <row r="31" spans="1:9" x14ac:dyDescent="0.2">
      <c r="A31" s="293"/>
      <c r="B31" s="293"/>
      <c r="C31" s="293"/>
      <c r="D31" s="293"/>
      <c r="E31" s="293"/>
      <c r="F31" s="293"/>
      <c r="G31" s="293"/>
      <c r="H31" s="293"/>
      <c r="I31" s="293"/>
    </row>
    <row r="32" spans="1:9" x14ac:dyDescent="0.2">
      <c r="A32" s="293"/>
      <c r="B32" s="293"/>
      <c r="C32" s="293"/>
      <c r="D32" s="293"/>
      <c r="E32" s="293"/>
      <c r="F32" s="293"/>
      <c r="G32" s="293"/>
      <c r="H32" s="293"/>
      <c r="I32" s="293"/>
    </row>
    <row r="33" spans="1:9" x14ac:dyDescent="0.2">
      <c r="A33" s="293"/>
      <c r="B33" s="293"/>
      <c r="C33" s="293"/>
      <c r="D33" s="293"/>
      <c r="E33" s="293"/>
      <c r="F33" s="293"/>
      <c r="G33" s="293"/>
      <c r="H33" s="293"/>
      <c r="I33" s="293"/>
    </row>
    <row r="34" spans="1:9" x14ac:dyDescent="0.2">
      <c r="A34" s="293"/>
      <c r="B34" s="293"/>
      <c r="C34" s="293"/>
      <c r="D34" s="293"/>
      <c r="E34" s="293"/>
      <c r="F34" s="293"/>
      <c r="G34" s="293"/>
      <c r="H34" s="293"/>
      <c r="I34" s="293"/>
    </row>
    <row r="35" spans="1:9" x14ac:dyDescent="0.2">
      <c r="A35" s="293"/>
      <c r="B35" s="293"/>
      <c r="C35" s="293"/>
      <c r="D35" s="293"/>
      <c r="E35" s="293"/>
      <c r="F35" s="293"/>
      <c r="G35" s="293"/>
      <c r="H35" s="293"/>
      <c r="I35" s="293"/>
    </row>
    <row r="36" spans="1:9" x14ac:dyDescent="0.2">
      <c r="A36" s="293"/>
      <c r="B36" s="293"/>
      <c r="C36" s="293"/>
      <c r="D36" s="293"/>
      <c r="E36" s="293"/>
      <c r="F36" s="293"/>
      <c r="G36" s="293"/>
      <c r="H36" s="293"/>
      <c r="I36" s="293"/>
    </row>
    <row r="37" spans="1:9" x14ac:dyDescent="0.2">
      <c r="A37" s="293"/>
      <c r="B37" s="293"/>
      <c r="C37" s="293"/>
      <c r="D37" s="293"/>
      <c r="E37" s="293"/>
      <c r="F37" s="293"/>
      <c r="G37" s="293"/>
      <c r="H37" s="293"/>
      <c r="I37" s="293"/>
    </row>
    <row r="38" spans="1:9" x14ac:dyDescent="0.2">
      <c r="A38" s="293"/>
      <c r="B38" s="293"/>
      <c r="C38" s="293"/>
      <c r="D38" s="293"/>
      <c r="E38" s="293"/>
      <c r="F38" s="293"/>
      <c r="G38" s="293"/>
      <c r="H38" s="293"/>
      <c r="I38" s="293"/>
    </row>
    <row r="39" spans="1:9" x14ac:dyDescent="0.2">
      <c r="A39" s="293"/>
      <c r="B39" s="293"/>
      <c r="C39" s="293"/>
      <c r="D39" s="293"/>
      <c r="E39" s="293"/>
      <c r="F39" s="293"/>
      <c r="G39" s="293"/>
      <c r="H39" s="293"/>
      <c r="I39" s="293"/>
    </row>
    <row r="40" spans="1:9" x14ac:dyDescent="0.2">
      <c r="A40" s="293"/>
      <c r="B40" s="293"/>
      <c r="C40" s="293"/>
      <c r="D40" s="293"/>
      <c r="E40" s="293"/>
      <c r="F40" s="293"/>
      <c r="G40" s="293"/>
      <c r="H40" s="293"/>
      <c r="I40" s="293"/>
    </row>
    <row r="41" spans="1:9" x14ac:dyDescent="0.2">
      <c r="A41" s="293"/>
      <c r="B41" s="293"/>
      <c r="C41" s="293"/>
      <c r="D41" s="293"/>
      <c r="E41" s="293"/>
      <c r="F41" s="293"/>
      <c r="G41" s="293"/>
      <c r="H41" s="293"/>
      <c r="I41" s="293"/>
    </row>
    <row r="42" spans="1:9" x14ac:dyDescent="0.2">
      <c r="A42" s="293"/>
      <c r="B42" s="293"/>
      <c r="C42" s="293"/>
      <c r="D42" s="293"/>
      <c r="E42" s="293"/>
      <c r="F42" s="293"/>
      <c r="G42" s="293"/>
      <c r="H42" s="293"/>
      <c r="I42" s="293"/>
    </row>
    <row r="43" spans="1:9" x14ac:dyDescent="0.2">
      <c r="A43" s="293"/>
      <c r="B43" s="293"/>
      <c r="C43" s="293"/>
      <c r="D43" s="293"/>
      <c r="E43" s="293"/>
      <c r="F43" s="293"/>
      <c r="G43" s="293"/>
      <c r="H43" s="293"/>
      <c r="I43" s="293"/>
    </row>
    <row r="44" spans="1:9" x14ac:dyDescent="0.2">
      <c r="A44" s="293"/>
      <c r="B44" s="293"/>
      <c r="C44" s="293"/>
      <c r="D44" s="293"/>
      <c r="E44" s="293"/>
      <c r="F44" s="293"/>
      <c r="G44" s="293"/>
      <c r="H44" s="293"/>
      <c r="I44" s="293"/>
    </row>
    <row r="45" spans="1:9" x14ac:dyDescent="0.2">
      <c r="A45" s="293"/>
      <c r="B45" s="293"/>
      <c r="C45" s="293"/>
      <c r="D45" s="293"/>
      <c r="E45" s="293"/>
      <c r="F45" s="293"/>
      <c r="G45" s="293"/>
      <c r="H45" s="293"/>
      <c r="I45" s="293"/>
    </row>
    <row r="46" spans="1:9" x14ac:dyDescent="0.2">
      <c r="A46" s="293"/>
      <c r="B46" s="293"/>
      <c r="C46" s="293"/>
      <c r="D46" s="293"/>
      <c r="E46" s="293"/>
      <c r="F46" s="293"/>
      <c r="G46" s="293"/>
      <c r="H46" s="293"/>
      <c r="I46" s="293"/>
    </row>
    <row r="47" spans="1:9" x14ac:dyDescent="0.2">
      <c r="A47" s="293"/>
      <c r="B47" s="293"/>
      <c r="C47" s="293"/>
      <c r="D47" s="293"/>
      <c r="E47" s="293"/>
      <c r="F47" s="293"/>
      <c r="G47" s="293"/>
      <c r="H47" s="293"/>
      <c r="I47" s="293"/>
    </row>
    <row r="48" spans="1:9" x14ac:dyDescent="0.2">
      <c r="A48" s="293"/>
      <c r="B48" s="293"/>
      <c r="C48" s="293"/>
      <c r="D48" s="293"/>
      <c r="E48" s="293"/>
      <c r="F48" s="293"/>
      <c r="G48" s="293"/>
      <c r="H48" s="293"/>
      <c r="I48" s="293"/>
    </row>
    <row r="49" spans="1:9" x14ac:dyDescent="0.2">
      <c r="A49" s="293"/>
      <c r="B49" s="293"/>
      <c r="C49" s="293"/>
      <c r="D49" s="293"/>
      <c r="E49" s="293"/>
      <c r="F49" s="293"/>
      <c r="G49" s="293"/>
      <c r="H49" s="293"/>
      <c r="I49" s="293"/>
    </row>
    <row r="50" spans="1:9" x14ac:dyDescent="0.2">
      <c r="A50" s="293"/>
      <c r="B50" s="293"/>
      <c r="C50" s="293"/>
      <c r="D50" s="293"/>
      <c r="E50" s="293"/>
      <c r="F50" s="293"/>
      <c r="G50" s="293"/>
      <c r="H50" s="293"/>
      <c r="I50" s="293"/>
    </row>
    <row r="51" spans="1:9" x14ac:dyDescent="0.2">
      <c r="A51" s="293"/>
      <c r="B51" s="293"/>
      <c r="C51" s="293"/>
      <c r="D51" s="293"/>
      <c r="E51" s="293"/>
      <c r="F51" s="293"/>
      <c r="G51" s="293"/>
      <c r="H51" s="293"/>
      <c r="I51" s="293"/>
    </row>
    <row r="52" spans="1:9" x14ac:dyDescent="0.2">
      <c r="A52" s="293"/>
      <c r="B52" s="293"/>
      <c r="C52" s="293"/>
      <c r="D52" s="293"/>
      <c r="E52" s="293"/>
      <c r="F52" s="293"/>
      <c r="G52" s="293"/>
      <c r="H52" s="293"/>
      <c r="I52" s="293"/>
    </row>
    <row r="53" spans="1:9" x14ac:dyDescent="0.2">
      <c r="A53" s="293"/>
      <c r="B53" s="293"/>
      <c r="C53" s="293"/>
      <c r="D53" s="293"/>
      <c r="E53" s="293"/>
      <c r="F53" s="293"/>
      <c r="G53" s="293"/>
      <c r="H53" s="293"/>
      <c r="I53" s="293"/>
    </row>
    <row r="54" spans="1:9" x14ac:dyDescent="0.2">
      <c r="A54" s="293"/>
      <c r="B54" s="293"/>
      <c r="C54" s="293"/>
      <c r="D54" s="293"/>
      <c r="E54" s="293"/>
      <c r="F54" s="293"/>
      <c r="G54" s="293"/>
      <c r="H54" s="293"/>
      <c r="I54" s="293"/>
    </row>
    <row r="55" spans="1:9" x14ac:dyDescent="0.2">
      <c r="A55" s="293"/>
      <c r="B55" s="293"/>
      <c r="C55" s="293"/>
      <c r="D55" s="293"/>
      <c r="E55" s="293"/>
      <c r="F55" s="293"/>
      <c r="G55" s="293"/>
      <c r="H55" s="293"/>
      <c r="I55" s="293"/>
    </row>
    <row r="56" spans="1:9" x14ac:dyDescent="0.2">
      <c r="A56" s="293"/>
      <c r="B56" s="293"/>
      <c r="C56" s="293"/>
      <c r="D56" s="293"/>
      <c r="E56" s="293"/>
      <c r="F56" s="293"/>
      <c r="G56" s="293"/>
      <c r="H56" s="293"/>
      <c r="I56" s="293"/>
    </row>
    <row r="57" spans="1:9" x14ac:dyDescent="0.2">
      <c r="A57" s="293"/>
      <c r="B57" s="293"/>
      <c r="C57" s="293"/>
      <c r="D57" s="293"/>
      <c r="E57" s="293"/>
      <c r="F57" s="293"/>
      <c r="G57" s="293"/>
      <c r="H57" s="293"/>
      <c r="I57" s="293"/>
    </row>
    <row r="58" spans="1:9" x14ac:dyDescent="0.2">
      <c r="A58" s="293"/>
      <c r="B58" s="293"/>
      <c r="C58" s="293"/>
      <c r="D58" s="293"/>
      <c r="E58" s="293"/>
      <c r="F58" s="293"/>
      <c r="G58" s="293"/>
      <c r="H58" s="293"/>
      <c r="I58" s="293"/>
    </row>
    <row r="59" spans="1:9" x14ac:dyDescent="0.2">
      <c r="A59" s="293"/>
      <c r="B59" s="293"/>
      <c r="C59" s="293"/>
      <c r="D59" s="293"/>
      <c r="E59" s="293"/>
      <c r="F59" s="293"/>
      <c r="G59" s="293"/>
      <c r="H59" s="293"/>
      <c r="I59" s="293"/>
    </row>
    <row r="60" spans="1:9" x14ac:dyDescent="0.2">
      <c r="A60" s="293"/>
      <c r="B60" s="293"/>
      <c r="C60" s="293"/>
      <c r="D60" s="293"/>
      <c r="E60" s="293"/>
      <c r="F60" s="293"/>
      <c r="G60" s="293"/>
      <c r="H60" s="293"/>
      <c r="I60" s="293"/>
    </row>
    <row r="61" spans="1:9" x14ac:dyDescent="0.2">
      <c r="A61" s="293"/>
      <c r="B61" s="293"/>
      <c r="C61" s="293"/>
      <c r="D61" s="293"/>
      <c r="E61" s="293"/>
      <c r="F61" s="293"/>
      <c r="G61" s="293"/>
      <c r="H61" s="293"/>
      <c r="I61" s="293"/>
    </row>
    <row r="62" spans="1:9" x14ac:dyDescent="0.2">
      <c r="A62" s="293"/>
      <c r="B62" s="293"/>
      <c r="C62" s="293"/>
      <c r="D62" s="293"/>
      <c r="E62" s="293"/>
      <c r="F62" s="293"/>
      <c r="G62" s="293"/>
      <c r="H62" s="293"/>
      <c r="I62" s="293"/>
    </row>
    <row r="63" spans="1:9" x14ac:dyDescent="0.2">
      <c r="A63" s="293"/>
      <c r="B63" s="293"/>
      <c r="C63" s="293"/>
      <c r="D63" s="293"/>
      <c r="E63" s="293"/>
      <c r="F63" s="293"/>
      <c r="G63" s="293"/>
      <c r="H63" s="293"/>
      <c r="I63" s="293"/>
    </row>
    <row r="64" spans="1:9" x14ac:dyDescent="0.2">
      <c r="A64" s="293"/>
      <c r="B64" s="293"/>
      <c r="C64" s="293"/>
      <c r="D64" s="293"/>
      <c r="E64" s="293"/>
      <c r="F64" s="293"/>
      <c r="G64" s="293"/>
      <c r="H64" s="293"/>
      <c r="I64" s="293"/>
    </row>
    <row r="65" spans="1:9" x14ac:dyDescent="0.2">
      <c r="A65" s="293"/>
      <c r="B65" s="293"/>
      <c r="C65" s="293"/>
      <c r="D65" s="293"/>
      <c r="E65" s="293"/>
      <c r="F65" s="293"/>
      <c r="G65" s="293"/>
      <c r="H65" s="293"/>
      <c r="I65" s="293"/>
    </row>
    <row r="66" spans="1:9" x14ac:dyDescent="0.2">
      <c r="A66" s="293"/>
      <c r="B66" s="293"/>
      <c r="C66" s="293"/>
      <c r="D66" s="293"/>
      <c r="E66" s="293"/>
      <c r="F66" s="293"/>
      <c r="G66" s="293"/>
      <c r="H66" s="293"/>
      <c r="I66" s="293"/>
    </row>
    <row r="67" spans="1:9" x14ac:dyDescent="0.2">
      <c r="A67" s="293"/>
      <c r="B67" s="293"/>
      <c r="C67" s="293"/>
      <c r="D67" s="293"/>
      <c r="E67" s="293"/>
      <c r="F67" s="293"/>
      <c r="G67" s="293"/>
      <c r="H67" s="293"/>
      <c r="I67" s="293"/>
    </row>
  </sheetData>
  <mergeCells count="1">
    <mergeCell ref="A3:I67"/>
  </mergeCells>
  <pageMargins left="0.31496062992125984" right="0.31496062992125984" top="0.35433070866141736" bottom="0.35433070866141736" header="0.31496062992125984" footer="0.19685039370078741"/>
  <pageSetup paperSize="9" fitToHeight="0" orientation="portrait" r:id="rId1"/>
  <headerFooter differentFirst="1" scaleWithDoc="0">
    <oddFooter>&amp;C&amp;"Calibri,Obyčejné"&amp;9&amp;P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4"/>
  <dimension ref="A1:W44"/>
  <sheetViews>
    <sheetView showGridLines="0" zoomScaleNormal="100" zoomScaleSheetLayoutView="100" workbookViewId="0">
      <selection activeCell="O22" sqref="O22"/>
    </sheetView>
  </sheetViews>
  <sheetFormatPr defaultRowHeight="12" x14ac:dyDescent="0.2"/>
  <cols>
    <col min="1" max="1" width="31.140625" style="20" customWidth="1"/>
    <col min="2" max="13" width="8.5703125" style="20" customWidth="1"/>
    <col min="14" max="14" width="10.140625" style="20" customWidth="1"/>
    <col min="15" max="15" width="8.42578125" style="20" customWidth="1"/>
    <col min="16" max="16" width="11.42578125" style="20" bestFit="1" customWidth="1"/>
    <col min="17" max="17" width="9.5703125" style="20" bestFit="1" customWidth="1"/>
    <col min="18" max="16384" width="9.140625" style="20"/>
  </cols>
  <sheetData>
    <row r="1" spans="1:23" ht="18.75" x14ac:dyDescent="0.3">
      <c r="A1" s="43" t="s">
        <v>64</v>
      </c>
      <c r="B1" s="42"/>
      <c r="C1" s="42"/>
      <c r="D1" s="42"/>
      <c r="E1" s="42"/>
      <c r="F1" s="42"/>
      <c r="G1" s="42"/>
      <c r="H1" s="42"/>
      <c r="I1" s="42"/>
      <c r="J1" s="42"/>
      <c r="K1" s="42"/>
      <c r="L1" s="42"/>
      <c r="M1" s="42"/>
      <c r="N1" s="57" t="s">
        <v>291</v>
      </c>
      <c r="O1" s="57"/>
      <c r="P1" s="57"/>
      <c r="Q1" s="57"/>
      <c r="R1" s="57"/>
      <c r="S1" s="57"/>
      <c r="T1" s="57"/>
      <c r="U1" s="57"/>
      <c r="V1" s="57"/>
      <c r="W1" s="57"/>
    </row>
    <row r="2" spans="1:23" ht="6" customHeight="1" x14ac:dyDescent="0.2">
      <c r="A2" s="42"/>
      <c r="B2" s="42"/>
      <c r="C2" s="42"/>
      <c r="D2" s="42"/>
      <c r="E2" s="42"/>
      <c r="F2" s="42"/>
      <c r="G2" s="42"/>
      <c r="H2" s="42"/>
      <c r="I2" s="42"/>
      <c r="J2" s="42"/>
      <c r="K2" s="42"/>
      <c r="L2" s="42"/>
      <c r="M2" s="42"/>
      <c r="N2" s="42"/>
    </row>
    <row r="3" spans="1:23" x14ac:dyDescent="0.2">
      <c r="A3" s="310"/>
      <c r="B3" s="312" t="s">
        <v>45</v>
      </c>
      <c r="C3" s="313"/>
      <c r="D3" s="314"/>
      <c r="E3" s="313" t="s">
        <v>46</v>
      </c>
      <c r="F3" s="313"/>
      <c r="G3" s="313"/>
      <c r="H3" s="312" t="s">
        <v>47</v>
      </c>
      <c r="I3" s="313"/>
      <c r="J3" s="314"/>
      <c r="K3" s="312" t="s">
        <v>48</v>
      </c>
      <c r="L3" s="313"/>
      <c r="M3" s="314"/>
      <c r="N3" s="310" t="s">
        <v>7</v>
      </c>
      <c r="Q3" s="215"/>
      <c r="R3" s="215"/>
    </row>
    <row r="4" spans="1:23" x14ac:dyDescent="0.2">
      <c r="A4" s="311"/>
      <c r="B4" s="80" t="s">
        <v>8</v>
      </c>
      <c r="C4" s="207" t="s">
        <v>9</v>
      </c>
      <c r="D4" s="211" t="s">
        <v>10</v>
      </c>
      <c r="E4" s="207" t="s">
        <v>11</v>
      </c>
      <c r="F4" s="207" t="s">
        <v>12</v>
      </c>
      <c r="G4" s="207" t="s">
        <v>13</v>
      </c>
      <c r="H4" s="80" t="s">
        <v>14</v>
      </c>
      <c r="I4" s="207" t="s">
        <v>15</v>
      </c>
      <c r="J4" s="211" t="s">
        <v>16</v>
      </c>
      <c r="K4" s="80" t="s">
        <v>17</v>
      </c>
      <c r="L4" s="207" t="s">
        <v>18</v>
      </c>
      <c r="M4" s="211" t="s">
        <v>19</v>
      </c>
      <c r="N4" s="311"/>
    </row>
    <row r="5" spans="1:23" s="216" customFormat="1" x14ac:dyDescent="0.2">
      <c r="A5" s="308" t="s">
        <v>50</v>
      </c>
      <c r="B5" s="300">
        <f>SUM(B6:D6)</f>
        <v>55215.593430000001</v>
      </c>
      <c r="C5" s="301"/>
      <c r="D5" s="302"/>
      <c r="E5" s="301">
        <f>SUM(E6:G6)</f>
        <v>33564.699776874339</v>
      </c>
      <c r="F5" s="301"/>
      <c r="G5" s="301"/>
      <c r="H5" s="300">
        <f>SUM(H6:J6)</f>
        <v>24181.296584</v>
      </c>
      <c r="I5" s="301"/>
      <c r="J5" s="302"/>
      <c r="K5" s="303">
        <f>SUM(K6:M6)</f>
        <v>0</v>
      </c>
      <c r="L5" s="304"/>
      <c r="M5" s="305"/>
      <c r="N5" s="315">
        <f>SUM(B6:M6)</f>
        <v>112961.58979087434</v>
      </c>
      <c r="Q5" s="217"/>
      <c r="R5" s="217"/>
    </row>
    <row r="6" spans="1:23" s="216" customFormat="1" x14ac:dyDescent="0.2">
      <c r="A6" s="309"/>
      <c r="B6" s="74">
        <v>20023.515622999999</v>
      </c>
      <c r="C6" s="62">
        <v>18078.470326999999</v>
      </c>
      <c r="D6" s="73">
        <v>17113.607479999999</v>
      </c>
      <c r="E6" s="62">
        <v>14190.212973874337</v>
      </c>
      <c r="F6" s="62">
        <v>11456.483469999999</v>
      </c>
      <c r="G6" s="62">
        <v>7918.0033330000006</v>
      </c>
      <c r="H6" s="74">
        <v>7465.8295689999986</v>
      </c>
      <c r="I6" s="62">
        <v>7839.0748380000014</v>
      </c>
      <c r="J6" s="73">
        <v>8876.3921769999997</v>
      </c>
      <c r="K6" s="239">
        <v>0</v>
      </c>
      <c r="L6" s="238">
        <v>0</v>
      </c>
      <c r="M6" s="240">
        <v>0</v>
      </c>
      <c r="N6" s="316"/>
    </row>
    <row r="7" spans="1:23" ht="12.75" customHeight="1" x14ac:dyDescent="0.2">
      <c r="A7" s="306" t="s">
        <v>62</v>
      </c>
      <c r="B7" s="300">
        <f>SUM(B8:D8)</f>
        <v>2755.2411590000002</v>
      </c>
      <c r="C7" s="301"/>
      <c r="D7" s="302"/>
      <c r="E7" s="301">
        <f>SUM(E8:G8)</f>
        <v>2426.7380210000001</v>
      </c>
      <c r="F7" s="301"/>
      <c r="G7" s="301"/>
      <c r="H7" s="300">
        <f>SUM(H8:J8)</f>
        <v>2273.2279710000012</v>
      </c>
      <c r="I7" s="301"/>
      <c r="J7" s="302"/>
      <c r="K7" s="303">
        <f>SUM(K8:M8)</f>
        <v>0</v>
      </c>
      <c r="L7" s="304"/>
      <c r="M7" s="305"/>
      <c r="N7" s="296">
        <f>SUM(B8:M8)</f>
        <v>7455.2071510000014</v>
      </c>
      <c r="P7" s="219"/>
    </row>
    <row r="8" spans="1:23" s="216" customFormat="1" ht="12.75" customHeight="1" x14ac:dyDescent="0.2">
      <c r="A8" s="307"/>
      <c r="B8" s="74">
        <v>1002.419921</v>
      </c>
      <c r="C8" s="62">
        <v>914.01328399999989</v>
      </c>
      <c r="D8" s="73">
        <v>838.80795400000034</v>
      </c>
      <c r="E8" s="62">
        <v>819.60526599999992</v>
      </c>
      <c r="F8" s="62">
        <v>827.32241699999952</v>
      </c>
      <c r="G8" s="62">
        <v>779.81033800000057</v>
      </c>
      <c r="H8" s="74">
        <v>733.10514700000033</v>
      </c>
      <c r="I8" s="62">
        <v>754.57333400000039</v>
      </c>
      <c r="J8" s="73">
        <v>785.54949000000022</v>
      </c>
      <c r="K8" s="239">
        <v>0</v>
      </c>
      <c r="L8" s="238">
        <v>0</v>
      </c>
      <c r="M8" s="240">
        <v>0</v>
      </c>
      <c r="N8" s="297"/>
      <c r="P8" s="41"/>
    </row>
    <row r="9" spans="1:23" s="29" customFormat="1" ht="12" customHeight="1" x14ac:dyDescent="0.2">
      <c r="A9" s="298" t="s">
        <v>84</v>
      </c>
      <c r="B9" s="300">
        <f>SUM(B10:D10)</f>
        <v>3955.2340730000005</v>
      </c>
      <c r="C9" s="301"/>
      <c r="D9" s="302"/>
      <c r="E9" s="301">
        <f>SUM(E10:G10)</f>
        <v>2962.7735411815479</v>
      </c>
      <c r="F9" s="301"/>
      <c r="G9" s="301"/>
      <c r="H9" s="300">
        <f>SUM(H10:J10)</f>
        <v>2307.0213806977908</v>
      </c>
      <c r="I9" s="301"/>
      <c r="J9" s="302"/>
      <c r="K9" s="303">
        <f>SUM(K10:M10)</f>
        <v>0</v>
      </c>
      <c r="L9" s="304"/>
      <c r="M9" s="305"/>
      <c r="N9" s="296">
        <f>SUM(B10:M10)</f>
        <v>9225.0289948793416</v>
      </c>
      <c r="P9" s="219"/>
    </row>
    <row r="10" spans="1:23" s="29" customFormat="1" ht="12" customHeight="1" x14ac:dyDescent="0.2">
      <c r="A10" s="299"/>
      <c r="B10" s="74">
        <v>1383.8750070000017</v>
      </c>
      <c r="C10" s="62">
        <v>1218.554386999999</v>
      </c>
      <c r="D10" s="73">
        <v>1352.8046789999996</v>
      </c>
      <c r="E10" s="62">
        <v>1177.5345819788797</v>
      </c>
      <c r="F10" s="62">
        <v>1012.5389856022633</v>
      </c>
      <c r="G10" s="62">
        <v>772.69997360040509</v>
      </c>
      <c r="H10" s="74">
        <v>712.16125900820816</v>
      </c>
      <c r="I10" s="62">
        <v>777.3067955054463</v>
      </c>
      <c r="J10" s="73">
        <v>817.55332618413672</v>
      </c>
      <c r="K10" s="239">
        <v>0</v>
      </c>
      <c r="L10" s="238">
        <v>0</v>
      </c>
      <c r="M10" s="240">
        <v>0</v>
      </c>
      <c r="N10" s="297"/>
      <c r="P10" s="41"/>
    </row>
    <row r="11" spans="1:23" s="42" customFormat="1" ht="12" customHeight="1" x14ac:dyDescent="0.2">
      <c r="A11" s="298" t="s">
        <v>165</v>
      </c>
      <c r="B11" s="300">
        <f>SUM(B12:D12)</f>
        <v>12869.030288999991</v>
      </c>
      <c r="C11" s="301"/>
      <c r="D11" s="302"/>
      <c r="E11" s="301">
        <f>SUM(E12:G12)</f>
        <v>10533.103596042562</v>
      </c>
      <c r="F11" s="301"/>
      <c r="G11" s="301"/>
      <c r="H11" s="300">
        <f>SUM(H12:J12)</f>
        <v>9877.7947304967583</v>
      </c>
      <c r="I11" s="301"/>
      <c r="J11" s="302"/>
      <c r="K11" s="303">
        <f>SUM(K12:M12)</f>
        <v>0</v>
      </c>
      <c r="L11" s="304"/>
      <c r="M11" s="305"/>
      <c r="N11" s="296">
        <f>SUM(B12:M12)</f>
        <v>33279.928615539306</v>
      </c>
      <c r="P11" s="219"/>
      <c r="Q11" s="36"/>
      <c r="R11" s="36"/>
    </row>
    <row r="12" spans="1:23" s="29" customFormat="1" ht="12" customHeight="1" x14ac:dyDescent="0.2">
      <c r="A12" s="299"/>
      <c r="B12" s="74">
        <v>4718.4641209999945</v>
      </c>
      <c r="C12" s="62">
        <v>4007.4091499999954</v>
      </c>
      <c r="D12" s="73">
        <v>4143.1570180000026</v>
      </c>
      <c r="E12" s="62">
        <v>3657.5868326516315</v>
      </c>
      <c r="F12" s="62">
        <v>3664.1058285421827</v>
      </c>
      <c r="G12" s="62">
        <v>3211.4109348487477</v>
      </c>
      <c r="H12" s="74">
        <v>3236.6402993521638</v>
      </c>
      <c r="I12" s="62">
        <v>3276.083023681299</v>
      </c>
      <c r="J12" s="73">
        <v>3365.0714074632956</v>
      </c>
      <c r="K12" s="239">
        <v>0</v>
      </c>
      <c r="L12" s="238">
        <v>0</v>
      </c>
      <c r="M12" s="240">
        <v>0</v>
      </c>
      <c r="N12" s="297"/>
      <c r="P12" s="41"/>
    </row>
    <row r="13" spans="1:23" s="42" customFormat="1" ht="12" customHeight="1" x14ac:dyDescent="0.2">
      <c r="A13" s="298" t="s">
        <v>111</v>
      </c>
      <c r="B13" s="300">
        <f>SUM(B14:D14)</f>
        <v>35534.69638999999</v>
      </c>
      <c r="C13" s="301"/>
      <c r="D13" s="302"/>
      <c r="E13" s="301">
        <f>SUM(E14:G14)</f>
        <v>17565.446863650228</v>
      </c>
      <c r="F13" s="301"/>
      <c r="G13" s="301"/>
      <c r="H13" s="300">
        <f>SUM(H14:J14)</f>
        <v>9642.5180458054547</v>
      </c>
      <c r="I13" s="301"/>
      <c r="J13" s="302"/>
      <c r="K13" s="303">
        <f>SUM(K14:M14)</f>
        <v>0</v>
      </c>
      <c r="L13" s="304"/>
      <c r="M13" s="305"/>
      <c r="N13" s="296">
        <f>SUM(B14:M14)</f>
        <v>62742.661299455671</v>
      </c>
      <c r="P13" s="219"/>
      <c r="Q13" s="36"/>
      <c r="R13" s="36"/>
    </row>
    <row r="14" spans="1:23" s="29" customFormat="1" ht="12" customHeight="1" x14ac:dyDescent="0.2">
      <c r="A14" s="299"/>
      <c r="B14" s="74">
        <v>12867.181557999997</v>
      </c>
      <c r="C14" s="62">
        <v>11913.302939999994</v>
      </c>
      <c r="D14" s="73">
        <v>10754.211891999999</v>
      </c>
      <c r="E14" s="62">
        <v>8509.3632352438271</v>
      </c>
      <c r="F14" s="62">
        <v>5922.9211488555538</v>
      </c>
      <c r="G14" s="62">
        <v>3133.1624795508451</v>
      </c>
      <c r="H14" s="74">
        <v>2746.5547196396319</v>
      </c>
      <c r="I14" s="62">
        <v>3009.8292488132547</v>
      </c>
      <c r="J14" s="73">
        <v>3886.1340773525681</v>
      </c>
      <c r="K14" s="239">
        <v>0</v>
      </c>
      <c r="L14" s="238">
        <v>0</v>
      </c>
      <c r="M14" s="240">
        <v>0</v>
      </c>
      <c r="N14" s="297"/>
      <c r="P14" s="41"/>
    </row>
    <row r="15" spans="1:23" s="29" customFormat="1" ht="12" customHeight="1" x14ac:dyDescent="0.2">
      <c r="A15" s="298" t="s">
        <v>83</v>
      </c>
      <c r="B15" s="300">
        <f>SUM(B16:D16)</f>
        <v>101.39151900001343</v>
      </c>
      <c r="C15" s="301"/>
      <c r="D15" s="302"/>
      <c r="E15" s="301">
        <f>SUM(E16:G16)</f>
        <v>76.637755000000197</v>
      </c>
      <c r="F15" s="301"/>
      <c r="G15" s="301"/>
      <c r="H15" s="300">
        <f>SUM(H16:J16)</f>
        <v>80.73445599999377</v>
      </c>
      <c r="I15" s="301"/>
      <c r="J15" s="302"/>
      <c r="K15" s="303">
        <f>SUM(K16:M16)</f>
        <v>0</v>
      </c>
      <c r="L15" s="304"/>
      <c r="M15" s="305"/>
      <c r="N15" s="296">
        <f>SUM(B16:M16)</f>
        <v>258.7637300000074</v>
      </c>
      <c r="P15" s="219"/>
    </row>
    <row r="16" spans="1:23" s="29" customFormat="1" ht="12" customHeight="1" x14ac:dyDescent="0.2">
      <c r="A16" s="299"/>
      <c r="B16" s="74">
        <v>51.575016000006144</v>
      </c>
      <c r="C16" s="62">
        <v>25.190566000010222</v>
      </c>
      <c r="D16" s="73">
        <v>24.625936999997066</v>
      </c>
      <c r="E16" s="62">
        <v>26.1230579999974</v>
      </c>
      <c r="F16" s="62">
        <v>29.59509000000071</v>
      </c>
      <c r="G16" s="62">
        <v>20.919607000002088</v>
      </c>
      <c r="H16" s="74">
        <v>37.368143999994118</v>
      </c>
      <c r="I16" s="62">
        <v>21.282436000000416</v>
      </c>
      <c r="J16" s="73">
        <v>22.083875999999236</v>
      </c>
      <c r="K16" s="239">
        <v>0</v>
      </c>
      <c r="L16" s="238">
        <v>0</v>
      </c>
      <c r="M16" s="240">
        <v>0</v>
      </c>
      <c r="N16" s="297"/>
      <c r="P16" s="41"/>
    </row>
    <row r="17" spans="1:14" s="21" customFormat="1" ht="11.25" x14ac:dyDescent="0.2">
      <c r="A17" s="18"/>
      <c r="B17" s="4"/>
      <c r="C17" s="4"/>
      <c r="D17" s="4"/>
      <c r="E17" s="4"/>
      <c r="F17" s="4"/>
      <c r="G17" s="4"/>
      <c r="H17" s="4"/>
      <c r="I17" s="4"/>
      <c r="J17" s="4"/>
      <c r="K17" s="4"/>
      <c r="L17" s="4"/>
      <c r="M17" s="4"/>
      <c r="N17" s="3" t="s">
        <v>65</v>
      </c>
    </row>
    <row r="18" spans="1:14" x14ac:dyDescent="0.2">
      <c r="A18" s="26" t="str">
        <f>A5</f>
        <v>Výroba tepla brutto</v>
      </c>
      <c r="B18" s="23">
        <f t="shared" ref="B18:M18" si="0">B6</f>
        <v>20023.515622999999</v>
      </c>
      <c r="C18" s="23">
        <f t="shared" si="0"/>
        <v>18078.470326999999</v>
      </c>
      <c r="D18" s="23">
        <f t="shared" si="0"/>
        <v>17113.607479999999</v>
      </c>
      <c r="E18" s="23">
        <f t="shared" si="0"/>
        <v>14190.212973874337</v>
      </c>
      <c r="F18" s="23">
        <f t="shared" si="0"/>
        <v>11456.483469999999</v>
      </c>
      <c r="G18" s="23">
        <f t="shared" si="0"/>
        <v>7918.0033330000006</v>
      </c>
      <c r="H18" s="23">
        <f t="shared" si="0"/>
        <v>7465.8295689999986</v>
      </c>
      <c r="I18" s="23">
        <f t="shared" si="0"/>
        <v>7839.0748380000014</v>
      </c>
      <c r="J18" s="23">
        <f t="shared" si="0"/>
        <v>8876.3921769999997</v>
      </c>
      <c r="K18" s="23">
        <f t="shared" si="0"/>
        <v>0</v>
      </c>
      <c r="L18" s="23">
        <f t="shared" si="0"/>
        <v>0</v>
      </c>
      <c r="M18" s="23">
        <f t="shared" si="0"/>
        <v>0</v>
      </c>
    </row>
    <row r="19" spans="1:14" x14ac:dyDescent="0.2">
      <c r="A19" s="7" t="str">
        <f>A7</f>
        <v xml:space="preserve">Technologická vlastní spotřeba tepla </v>
      </c>
      <c r="B19" s="10">
        <f t="shared" ref="B19:M19" si="1">-B8</f>
        <v>-1002.419921</v>
      </c>
      <c r="C19" s="10">
        <f t="shared" si="1"/>
        <v>-914.01328399999989</v>
      </c>
      <c r="D19" s="10">
        <f t="shared" si="1"/>
        <v>-838.80795400000034</v>
      </c>
      <c r="E19" s="10">
        <f t="shared" si="1"/>
        <v>-819.60526599999992</v>
      </c>
      <c r="F19" s="10">
        <f t="shared" si="1"/>
        <v>-827.32241699999952</v>
      </c>
      <c r="G19" s="10">
        <f t="shared" si="1"/>
        <v>-779.81033800000057</v>
      </c>
      <c r="H19" s="10">
        <f t="shared" si="1"/>
        <v>-733.10514700000033</v>
      </c>
      <c r="I19" s="10">
        <f t="shared" si="1"/>
        <v>-754.57333400000039</v>
      </c>
      <c r="J19" s="10">
        <f t="shared" si="1"/>
        <v>-785.54949000000022</v>
      </c>
      <c r="K19" s="10">
        <f t="shared" si="1"/>
        <v>0</v>
      </c>
      <c r="L19" s="10">
        <f t="shared" si="1"/>
        <v>0</v>
      </c>
      <c r="M19" s="10">
        <f t="shared" si="1"/>
        <v>0</v>
      </c>
    </row>
    <row r="20" spans="1:14" x14ac:dyDescent="0.2">
      <c r="A20" s="7" t="str">
        <f>A9</f>
        <v>Ztráty</v>
      </c>
      <c r="B20" s="23">
        <f t="shared" ref="B20:M20" si="2">-B10</f>
        <v>-1383.8750070000017</v>
      </c>
      <c r="C20" s="23">
        <f t="shared" si="2"/>
        <v>-1218.554386999999</v>
      </c>
      <c r="D20" s="23">
        <f t="shared" si="2"/>
        <v>-1352.8046789999996</v>
      </c>
      <c r="E20" s="23">
        <f t="shared" si="2"/>
        <v>-1177.5345819788797</v>
      </c>
      <c r="F20" s="23">
        <f t="shared" si="2"/>
        <v>-1012.5389856022633</v>
      </c>
      <c r="G20" s="23">
        <f t="shared" si="2"/>
        <v>-772.69997360040509</v>
      </c>
      <c r="H20" s="23">
        <f t="shared" si="2"/>
        <v>-712.16125900820816</v>
      </c>
      <c r="I20" s="23">
        <f t="shared" si="2"/>
        <v>-777.3067955054463</v>
      </c>
      <c r="J20" s="23">
        <f t="shared" si="2"/>
        <v>-817.55332618413672</v>
      </c>
      <c r="K20" s="23">
        <f t="shared" si="2"/>
        <v>0</v>
      </c>
      <c r="L20" s="23">
        <f t="shared" si="2"/>
        <v>0</v>
      </c>
      <c r="M20" s="23">
        <f t="shared" si="2"/>
        <v>0</v>
      </c>
      <c r="N20" s="22"/>
    </row>
    <row r="21" spans="1:14" x14ac:dyDescent="0.2">
      <c r="A21" s="26" t="str">
        <f>A11</f>
        <v>Vlastní spotřeba tepla</v>
      </c>
      <c r="B21" s="23">
        <f>-B12</f>
        <v>-4718.4641209999945</v>
      </c>
      <c r="C21" s="23">
        <f t="shared" ref="C21:M21" si="3">-C12</f>
        <v>-4007.4091499999954</v>
      </c>
      <c r="D21" s="23">
        <f t="shared" si="3"/>
        <v>-4143.1570180000026</v>
      </c>
      <c r="E21" s="23">
        <f t="shared" si="3"/>
        <v>-3657.5868326516315</v>
      </c>
      <c r="F21" s="23">
        <f t="shared" si="3"/>
        <v>-3664.1058285421827</v>
      </c>
      <c r="G21" s="23">
        <f t="shared" si="3"/>
        <v>-3211.4109348487477</v>
      </c>
      <c r="H21" s="23">
        <f t="shared" si="3"/>
        <v>-3236.6402993521638</v>
      </c>
      <c r="I21" s="23">
        <f t="shared" si="3"/>
        <v>-3276.083023681299</v>
      </c>
      <c r="J21" s="23">
        <f t="shared" si="3"/>
        <v>-3365.0714074632956</v>
      </c>
      <c r="K21" s="23">
        <f t="shared" si="3"/>
        <v>0</v>
      </c>
      <c r="L21" s="23">
        <f t="shared" si="3"/>
        <v>0</v>
      </c>
      <c r="M21" s="23">
        <f t="shared" si="3"/>
        <v>0</v>
      </c>
      <c r="N21" s="22"/>
    </row>
    <row r="22" spans="1:14" x14ac:dyDescent="0.2">
      <c r="A22" s="26" t="str">
        <f>A13</f>
        <v>Dodávky tepla</v>
      </c>
      <c r="B22" s="23">
        <f t="shared" ref="B22:M22" si="4">-B14</f>
        <v>-12867.181557999997</v>
      </c>
      <c r="C22" s="23">
        <f t="shared" si="4"/>
        <v>-11913.302939999994</v>
      </c>
      <c r="D22" s="23">
        <f t="shared" si="4"/>
        <v>-10754.211891999999</v>
      </c>
      <c r="E22" s="23">
        <f t="shared" si="4"/>
        <v>-8509.3632352438271</v>
      </c>
      <c r="F22" s="23">
        <f t="shared" si="4"/>
        <v>-5922.9211488555538</v>
      </c>
      <c r="G22" s="23">
        <f t="shared" si="4"/>
        <v>-3133.1624795508451</v>
      </c>
      <c r="H22" s="23">
        <f t="shared" si="4"/>
        <v>-2746.5547196396319</v>
      </c>
      <c r="I22" s="23">
        <f t="shared" si="4"/>
        <v>-3009.8292488132547</v>
      </c>
      <c r="J22" s="23">
        <f t="shared" si="4"/>
        <v>-3886.1340773525681</v>
      </c>
      <c r="K22" s="23">
        <f t="shared" si="4"/>
        <v>0</v>
      </c>
      <c r="L22" s="23">
        <f t="shared" si="4"/>
        <v>0</v>
      </c>
      <c r="M22" s="23">
        <f t="shared" si="4"/>
        <v>0</v>
      </c>
    </row>
    <row r="23" spans="1:14" x14ac:dyDescent="0.2">
      <c r="A23" s="26" t="str">
        <f>A15</f>
        <v>Bilanční rozdíl</v>
      </c>
      <c r="B23" s="23">
        <f t="shared" ref="B23:M23" si="5">-B16</f>
        <v>-51.575016000006144</v>
      </c>
      <c r="C23" s="23">
        <f t="shared" si="5"/>
        <v>-25.190566000010222</v>
      </c>
      <c r="D23" s="23">
        <f t="shared" si="5"/>
        <v>-24.625936999997066</v>
      </c>
      <c r="E23" s="23">
        <f t="shared" si="5"/>
        <v>-26.1230579999974</v>
      </c>
      <c r="F23" s="23">
        <f t="shared" si="5"/>
        <v>-29.59509000000071</v>
      </c>
      <c r="G23" s="23">
        <f t="shared" si="5"/>
        <v>-20.919607000002088</v>
      </c>
      <c r="H23" s="23">
        <f t="shared" si="5"/>
        <v>-37.368143999994118</v>
      </c>
      <c r="I23" s="23">
        <f t="shared" si="5"/>
        <v>-21.282436000000416</v>
      </c>
      <c r="J23" s="23">
        <f t="shared" si="5"/>
        <v>-22.083875999999236</v>
      </c>
      <c r="K23" s="23">
        <f t="shared" si="5"/>
        <v>0</v>
      </c>
      <c r="L23" s="23">
        <f t="shared" si="5"/>
        <v>0</v>
      </c>
      <c r="M23" s="23">
        <f t="shared" si="5"/>
        <v>0</v>
      </c>
    </row>
    <row r="42" spans="1:4" x14ac:dyDescent="0.2">
      <c r="A42" s="218"/>
      <c r="B42" s="40"/>
      <c r="C42" s="219"/>
      <c r="D42" s="219"/>
    </row>
    <row r="43" spans="1:4" x14ac:dyDescent="0.2">
      <c r="B43" s="219"/>
      <c r="C43" s="219"/>
      <c r="D43" s="219"/>
    </row>
    <row r="44" spans="1:4" x14ac:dyDescent="0.2">
      <c r="B44" s="219"/>
      <c r="C44" s="219"/>
      <c r="D44" s="219"/>
    </row>
  </sheetData>
  <mergeCells count="42">
    <mergeCell ref="N7:N8"/>
    <mergeCell ref="A7:A8"/>
    <mergeCell ref="A5:A6"/>
    <mergeCell ref="B5:D5"/>
    <mergeCell ref="A3:A4"/>
    <mergeCell ref="B3:D3"/>
    <mergeCell ref="E3:G3"/>
    <mergeCell ref="K5:M5"/>
    <mergeCell ref="N3:N4"/>
    <mergeCell ref="E5:G5"/>
    <mergeCell ref="H5:J5"/>
    <mergeCell ref="N5:N6"/>
    <mergeCell ref="H3:J3"/>
    <mergeCell ref="K3:M3"/>
    <mergeCell ref="B7:D7"/>
    <mergeCell ref="E7:G7"/>
    <mergeCell ref="H7:J7"/>
    <mergeCell ref="K7:M7"/>
    <mergeCell ref="A13:A14"/>
    <mergeCell ref="B13:D13"/>
    <mergeCell ref="E13:G13"/>
    <mergeCell ref="E9:G9"/>
    <mergeCell ref="H9:J9"/>
    <mergeCell ref="K9:M9"/>
    <mergeCell ref="A9:A10"/>
    <mergeCell ref="B9:D9"/>
    <mergeCell ref="N9:N10"/>
    <mergeCell ref="N13:N14"/>
    <mergeCell ref="A11:A12"/>
    <mergeCell ref="B11:D11"/>
    <mergeCell ref="E11:G11"/>
    <mergeCell ref="H11:J11"/>
    <mergeCell ref="K11:M11"/>
    <mergeCell ref="H13:J13"/>
    <mergeCell ref="K13:M13"/>
    <mergeCell ref="N11:N12"/>
    <mergeCell ref="N15:N16"/>
    <mergeCell ref="A15:A16"/>
    <mergeCell ref="B15:D15"/>
    <mergeCell ref="E15:G15"/>
    <mergeCell ref="H15:J15"/>
    <mergeCell ref="K15:M15"/>
  </mergeCells>
  <phoneticPr fontId="5"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ignoredErrors>
    <ignoredError sqref="B7:M7 B9:M9 B11:M11 B13:M13"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4"/>
  <dimension ref="A1:Q40"/>
  <sheetViews>
    <sheetView showGridLines="0" zoomScaleNormal="100" zoomScaleSheetLayoutView="100" workbookViewId="0">
      <selection activeCell="K7" sqref="K7"/>
    </sheetView>
  </sheetViews>
  <sheetFormatPr defaultRowHeight="12" x14ac:dyDescent="0.2"/>
  <cols>
    <col min="1" max="1" width="30.85546875" style="20" customWidth="1"/>
    <col min="2" max="13" width="8.5703125" style="20" customWidth="1"/>
    <col min="14" max="14" width="10.42578125" style="20" customWidth="1"/>
    <col min="15" max="15" width="8.42578125" style="20" customWidth="1"/>
    <col min="16" max="16" width="11.42578125" style="20" bestFit="1" customWidth="1"/>
    <col min="17" max="16384" width="9.140625" style="20"/>
  </cols>
  <sheetData>
    <row r="1" spans="1:17" ht="18.75" x14ac:dyDescent="0.3">
      <c r="A1" s="89" t="s">
        <v>195</v>
      </c>
      <c r="N1" s="57" t="str">
        <f>'3'!N1</f>
        <v>III. čtvrtletí 2021</v>
      </c>
    </row>
    <row r="2" spans="1:17" ht="15.75" x14ac:dyDescent="0.25">
      <c r="A2" s="72" t="s">
        <v>104</v>
      </c>
      <c r="B2" s="42"/>
      <c r="C2" s="42"/>
      <c r="D2" s="42"/>
      <c r="E2" s="42"/>
      <c r="F2" s="42"/>
      <c r="G2" s="42"/>
      <c r="H2" s="42"/>
      <c r="I2" s="42"/>
      <c r="J2" s="42"/>
      <c r="K2" s="42"/>
      <c r="L2" s="42"/>
      <c r="M2" s="42"/>
    </row>
    <row r="3" spans="1:17" ht="6" customHeight="1" x14ac:dyDescent="0.2">
      <c r="A3" s="42"/>
      <c r="B3" s="42"/>
      <c r="C3" s="42"/>
      <c r="D3" s="42"/>
      <c r="E3" s="42"/>
      <c r="F3" s="42"/>
      <c r="G3" s="42"/>
      <c r="H3" s="42"/>
      <c r="I3" s="42"/>
      <c r="J3" s="42"/>
      <c r="K3" s="42"/>
      <c r="L3" s="42"/>
      <c r="M3" s="42"/>
      <c r="N3" s="42"/>
    </row>
    <row r="4" spans="1:17" x14ac:dyDescent="0.2">
      <c r="A4" s="314"/>
      <c r="B4" s="325" t="s">
        <v>45</v>
      </c>
      <c r="C4" s="326"/>
      <c r="D4" s="327"/>
      <c r="E4" s="325" t="s">
        <v>46</v>
      </c>
      <c r="F4" s="326"/>
      <c r="G4" s="327"/>
      <c r="H4" s="325" t="s">
        <v>47</v>
      </c>
      <c r="I4" s="326"/>
      <c r="J4" s="327"/>
      <c r="K4" s="325" t="s">
        <v>48</v>
      </c>
      <c r="L4" s="326"/>
      <c r="M4" s="327"/>
      <c r="N4" s="313" t="s">
        <v>7</v>
      </c>
    </row>
    <row r="5" spans="1:17" x14ac:dyDescent="0.2">
      <c r="A5" s="314"/>
      <c r="B5" s="208" t="s">
        <v>8</v>
      </c>
      <c r="C5" s="209" t="s">
        <v>9</v>
      </c>
      <c r="D5" s="210" t="s">
        <v>10</v>
      </c>
      <c r="E5" s="208" t="s">
        <v>11</v>
      </c>
      <c r="F5" s="209" t="s">
        <v>12</v>
      </c>
      <c r="G5" s="210" t="s">
        <v>13</v>
      </c>
      <c r="H5" s="208" t="s">
        <v>14</v>
      </c>
      <c r="I5" s="209" t="s">
        <v>15</v>
      </c>
      <c r="J5" s="210" t="s">
        <v>16</v>
      </c>
      <c r="K5" s="208" t="s">
        <v>17</v>
      </c>
      <c r="L5" s="209" t="s">
        <v>18</v>
      </c>
      <c r="M5" s="210" t="s">
        <v>19</v>
      </c>
      <c r="N5" s="313"/>
    </row>
    <row r="6" spans="1:17" s="216" customFormat="1" x14ac:dyDescent="0.2">
      <c r="A6" s="318" t="s">
        <v>50</v>
      </c>
      <c r="B6" s="319">
        <f>SUM(B7:D7)</f>
        <v>55215.593430000001</v>
      </c>
      <c r="C6" s="320"/>
      <c r="D6" s="321"/>
      <c r="E6" s="319">
        <f>SUM(E7:G7)</f>
        <v>33564.699776874339</v>
      </c>
      <c r="F6" s="320"/>
      <c r="G6" s="321"/>
      <c r="H6" s="319">
        <f>SUM(H7:J7)</f>
        <v>24181.296584</v>
      </c>
      <c r="I6" s="320"/>
      <c r="J6" s="321"/>
      <c r="K6" s="322">
        <f>SUM(K7:M7)</f>
        <v>0</v>
      </c>
      <c r="L6" s="323"/>
      <c r="M6" s="324"/>
      <c r="N6" s="317">
        <f>SUM(N8:N23)</f>
        <v>112961.58979087434</v>
      </c>
    </row>
    <row r="7" spans="1:17" s="216" customFormat="1" x14ac:dyDescent="0.2">
      <c r="A7" s="318"/>
      <c r="B7" s="111">
        <f t="shared" ref="B7:M7" si="0">SUM(B8:B23)</f>
        <v>20023.515622999999</v>
      </c>
      <c r="C7" s="112">
        <f t="shared" si="0"/>
        <v>18078.470326999999</v>
      </c>
      <c r="D7" s="113">
        <f t="shared" si="0"/>
        <v>17113.607479999999</v>
      </c>
      <c r="E7" s="111">
        <f t="shared" si="0"/>
        <v>14190.212973874337</v>
      </c>
      <c r="F7" s="112">
        <f t="shared" si="0"/>
        <v>11456.483469999999</v>
      </c>
      <c r="G7" s="113">
        <f t="shared" si="0"/>
        <v>7918.0033330000006</v>
      </c>
      <c r="H7" s="111">
        <f t="shared" si="0"/>
        <v>7465.8295689999986</v>
      </c>
      <c r="I7" s="112">
        <f t="shared" si="0"/>
        <v>7839.0748380000014</v>
      </c>
      <c r="J7" s="113">
        <f t="shared" si="0"/>
        <v>8876.3921769999997</v>
      </c>
      <c r="K7" s="244">
        <f t="shared" si="0"/>
        <v>0</v>
      </c>
      <c r="L7" s="245">
        <f t="shared" si="0"/>
        <v>0</v>
      </c>
      <c r="M7" s="246">
        <f t="shared" si="0"/>
        <v>0</v>
      </c>
      <c r="N7" s="317"/>
    </row>
    <row r="8" spans="1:17" x14ac:dyDescent="0.2">
      <c r="A8" s="68" t="s">
        <v>41</v>
      </c>
      <c r="B8" s="74">
        <v>2406.31304</v>
      </c>
      <c r="C8" s="62">
        <v>2157.9475600000005</v>
      </c>
      <c r="D8" s="73">
        <v>2320.1830459999996</v>
      </c>
      <c r="E8" s="74">
        <v>2111.0899069999996</v>
      </c>
      <c r="F8" s="62">
        <v>2023.6551499999998</v>
      </c>
      <c r="G8" s="73">
        <v>1541.3411229999999</v>
      </c>
      <c r="H8" s="74">
        <v>1501.5176629999999</v>
      </c>
      <c r="I8" s="62">
        <v>1626.3902980000007</v>
      </c>
      <c r="J8" s="73">
        <v>1652.0935229999998</v>
      </c>
      <c r="K8" s="239">
        <v>0</v>
      </c>
      <c r="L8" s="238">
        <v>0</v>
      </c>
      <c r="M8" s="240">
        <v>0</v>
      </c>
      <c r="N8" s="114">
        <f t="shared" ref="N8:N23" si="1">SUM(B8:M8)</f>
        <v>17340.531310000002</v>
      </c>
      <c r="P8" s="40"/>
    </row>
    <row r="9" spans="1:17" x14ac:dyDescent="0.2">
      <c r="A9" s="68" t="s">
        <v>40</v>
      </c>
      <c r="B9" s="67">
        <v>419.77037100000013</v>
      </c>
      <c r="C9" s="66">
        <v>374.01020599999981</v>
      </c>
      <c r="D9" s="65">
        <v>400.39917300000042</v>
      </c>
      <c r="E9" s="67">
        <v>369.90306899999979</v>
      </c>
      <c r="F9" s="66">
        <v>349.32751200000001</v>
      </c>
      <c r="G9" s="65">
        <v>291.27126199999992</v>
      </c>
      <c r="H9" s="67">
        <v>288.12030499999986</v>
      </c>
      <c r="I9" s="66">
        <v>299.26495200000005</v>
      </c>
      <c r="J9" s="65">
        <v>312.57547100000005</v>
      </c>
      <c r="K9" s="241">
        <v>0</v>
      </c>
      <c r="L9" s="242">
        <v>0</v>
      </c>
      <c r="M9" s="243">
        <v>0</v>
      </c>
      <c r="N9" s="114">
        <f t="shared" si="1"/>
        <v>3104.6423210000003</v>
      </c>
      <c r="P9" s="40"/>
    </row>
    <row r="10" spans="1:17" x14ac:dyDescent="0.2">
      <c r="A10" s="68" t="s">
        <v>39</v>
      </c>
      <c r="B10" s="67">
        <v>2146.6621289999998</v>
      </c>
      <c r="C10" s="66">
        <v>1902.2954259999997</v>
      </c>
      <c r="D10" s="65">
        <v>1622.3598930000001</v>
      </c>
      <c r="E10" s="67">
        <v>1294.2479320000002</v>
      </c>
      <c r="F10" s="66">
        <v>829.40105299999982</v>
      </c>
      <c r="G10" s="65">
        <v>502.45863300000002</v>
      </c>
      <c r="H10" s="67">
        <v>534.23479500000008</v>
      </c>
      <c r="I10" s="66">
        <v>478.20120099999997</v>
      </c>
      <c r="J10" s="65">
        <v>630.53975400000013</v>
      </c>
      <c r="K10" s="241">
        <v>0</v>
      </c>
      <c r="L10" s="242">
        <v>0</v>
      </c>
      <c r="M10" s="243">
        <v>0</v>
      </c>
      <c r="N10" s="114">
        <f t="shared" si="1"/>
        <v>9940.4008159999994</v>
      </c>
      <c r="P10" s="40"/>
    </row>
    <row r="11" spans="1:17" x14ac:dyDescent="0.2">
      <c r="A11" s="68" t="s">
        <v>51</v>
      </c>
      <c r="B11" s="67">
        <v>2.22417</v>
      </c>
      <c r="C11" s="66">
        <v>2.50345</v>
      </c>
      <c r="D11" s="65">
        <v>2.6713300000000002</v>
      </c>
      <c r="E11" s="67">
        <v>3.2674300000000005</v>
      </c>
      <c r="F11" s="66">
        <v>2.7971709999999996</v>
      </c>
      <c r="G11" s="65">
        <v>3.3154819999999998</v>
      </c>
      <c r="H11" s="67">
        <v>4.3547579999999995</v>
      </c>
      <c r="I11" s="66">
        <v>3.99437</v>
      </c>
      <c r="J11" s="65">
        <v>3.8039420000000006</v>
      </c>
      <c r="K11" s="241">
        <v>0</v>
      </c>
      <c r="L11" s="242">
        <v>0</v>
      </c>
      <c r="M11" s="243">
        <v>0</v>
      </c>
      <c r="N11" s="114">
        <f t="shared" si="1"/>
        <v>28.932102999999998</v>
      </c>
      <c r="P11" s="40"/>
    </row>
    <row r="12" spans="1:17" x14ac:dyDescent="0.2">
      <c r="A12" s="68" t="s">
        <v>52</v>
      </c>
      <c r="B12" s="67">
        <v>1.4593099999999999</v>
      </c>
      <c r="C12" s="66">
        <v>1.1757599999999999</v>
      </c>
      <c r="D12" s="65">
        <v>0.70523999999999998</v>
      </c>
      <c r="E12" s="67">
        <v>1.35277</v>
      </c>
      <c r="F12" s="66">
        <v>1.8260000000000001</v>
      </c>
      <c r="G12" s="65">
        <v>1.4744300000000001</v>
      </c>
      <c r="H12" s="67">
        <v>1.2554100000000001</v>
      </c>
      <c r="I12" s="66">
        <v>1.0103800000000001</v>
      </c>
      <c r="J12" s="65">
        <v>1.9217200000000001</v>
      </c>
      <c r="K12" s="241">
        <v>0</v>
      </c>
      <c r="L12" s="242">
        <v>0</v>
      </c>
      <c r="M12" s="243">
        <v>0</v>
      </c>
      <c r="N12" s="114">
        <f t="shared" si="1"/>
        <v>12.18102</v>
      </c>
      <c r="P12" s="40"/>
      <c r="Q12" s="220"/>
    </row>
    <row r="13" spans="1:17" x14ac:dyDescent="0.2">
      <c r="A13" s="68" t="s">
        <v>53</v>
      </c>
      <c r="B13" s="67">
        <v>1.0129000000000001E-2</v>
      </c>
      <c r="C13" s="66">
        <v>2.0753999999999998E-2</v>
      </c>
      <c r="D13" s="65">
        <v>3.7942999999999998E-2</v>
      </c>
      <c r="E13" s="67">
        <v>5.2948000000000002E-2</v>
      </c>
      <c r="F13" s="66">
        <v>6.1956999999999998E-2</v>
      </c>
      <c r="G13" s="65">
        <v>0.100568</v>
      </c>
      <c r="H13" s="67">
        <v>8.5294999999999996E-2</v>
      </c>
      <c r="I13" s="66">
        <v>6.8782999999999997E-2</v>
      </c>
      <c r="J13" s="65">
        <v>5.7896000000000003E-2</v>
      </c>
      <c r="K13" s="241">
        <v>0</v>
      </c>
      <c r="L13" s="242">
        <v>0</v>
      </c>
      <c r="M13" s="243">
        <v>0</v>
      </c>
      <c r="N13" s="114">
        <f t="shared" si="1"/>
        <v>0.49627299999999996</v>
      </c>
      <c r="P13" s="40"/>
    </row>
    <row r="14" spans="1:17" x14ac:dyDescent="0.2">
      <c r="A14" s="68" t="s">
        <v>38</v>
      </c>
      <c r="B14" s="67">
        <v>8152.8024940000023</v>
      </c>
      <c r="C14" s="66">
        <v>7432.091343000001</v>
      </c>
      <c r="D14" s="65">
        <v>6980.7860879999998</v>
      </c>
      <c r="E14" s="67">
        <v>5496.4802740000014</v>
      </c>
      <c r="F14" s="66">
        <v>4035.9707000000008</v>
      </c>
      <c r="G14" s="65">
        <v>2443.9729029999999</v>
      </c>
      <c r="H14" s="67">
        <v>2067.512174</v>
      </c>
      <c r="I14" s="66">
        <v>2288.5307769999999</v>
      </c>
      <c r="J14" s="65">
        <v>2943.5905309999994</v>
      </c>
      <c r="K14" s="241">
        <v>0</v>
      </c>
      <c r="L14" s="242">
        <v>0</v>
      </c>
      <c r="M14" s="243">
        <v>0</v>
      </c>
      <c r="N14" s="114">
        <f t="shared" si="1"/>
        <v>41841.73728400001</v>
      </c>
      <c r="P14" s="40"/>
    </row>
    <row r="15" spans="1:17" x14ac:dyDescent="0.2">
      <c r="A15" s="68" t="s">
        <v>63</v>
      </c>
      <c r="B15" s="67">
        <v>145.821</v>
      </c>
      <c r="C15" s="66">
        <v>124.426</v>
      </c>
      <c r="D15" s="65">
        <v>107.92100000000001</v>
      </c>
      <c r="E15" s="67">
        <v>41.33</v>
      </c>
      <c r="F15" s="66">
        <v>31.606000000000002</v>
      </c>
      <c r="G15" s="65">
        <v>23.568000000000001</v>
      </c>
      <c r="H15" s="67">
        <v>18.123000000000001</v>
      </c>
      <c r="I15" s="66">
        <v>21.844999999999999</v>
      </c>
      <c r="J15" s="65">
        <v>33.447000000000003</v>
      </c>
      <c r="K15" s="241">
        <v>0</v>
      </c>
      <c r="L15" s="242">
        <v>0</v>
      </c>
      <c r="M15" s="243">
        <v>0</v>
      </c>
      <c r="N15" s="114">
        <f>SUM(B15:M15)</f>
        <v>548.08699999999999</v>
      </c>
      <c r="P15" s="40"/>
    </row>
    <row r="16" spans="1:17" x14ac:dyDescent="0.2">
      <c r="A16" s="68" t="s">
        <v>37</v>
      </c>
      <c r="B16" s="67">
        <v>9.0999999999999998E-2</v>
      </c>
      <c r="C16" s="66">
        <v>0</v>
      </c>
      <c r="D16" s="65">
        <v>0</v>
      </c>
      <c r="E16" s="67">
        <v>0</v>
      </c>
      <c r="F16" s="66">
        <v>0</v>
      </c>
      <c r="G16" s="65">
        <v>0</v>
      </c>
      <c r="H16" s="67">
        <v>0</v>
      </c>
      <c r="I16" s="66">
        <v>0</v>
      </c>
      <c r="J16" s="65">
        <v>0</v>
      </c>
      <c r="K16" s="241">
        <v>0</v>
      </c>
      <c r="L16" s="242">
        <v>0</v>
      </c>
      <c r="M16" s="243">
        <v>0</v>
      </c>
      <c r="N16" s="114">
        <f t="shared" si="1"/>
        <v>9.0999999999999998E-2</v>
      </c>
      <c r="P16" s="40"/>
    </row>
    <row r="17" spans="1:16" x14ac:dyDescent="0.2">
      <c r="A17" s="68" t="s">
        <v>36</v>
      </c>
      <c r="B17" s="67">
        <v>722.40689799999996</v>
      </c>
      <c r="C17" s="66">
        <v>659.61819300000002</v>
      </c>
      <c r="D17" s="65">
        <v>713.81485699999996</v>
      </c>
      <c r="E17" s="67">
        <v>696.00254200000006</v>
      </c>
      <c r="F17" s="66">
        <v>774.62432699999988</v>
      </c>
      <c r="G17" s="65">
        <v>710.84160099999997</v>
      </c>
      <c r="H17" s="67">
        <v>723.82544300000006</v>
      </c>
      <c r="I17" s="66">
        <v>684.09874900000011</v>
      </c>
      <c r="J17" s="65">
        <v>587.18746499999997</v>
      </c>
      <c r="K17" s="241">
        <v>0</v>
      </c>
      <c r="L17" s="242">
        <v>0</v>
      </c>
      <c r="M17" s="243">
        <v>0</v>
      </c>
      <c r="N17" s="114">
        <f t="shared" si="1"/>
        <v>6272.4200749999991</v>
      </c>
      <c r="P17" s="40"/>
    </row>
    <row r="18" spans="1:16" x14ac:dyDescent="0.2">
      <c r="A18" s="68" t="s">
        <v>35</v>
      </c>
      <c r="B18" s="67">
        <v>86.679901000000001</v>
      </c>
      <c r="C18" s="66">
        <v>75.319725999999989</v>
      </c>
      <c r="D18" s="65">
        <v>30.274146999999999</v>
      </c>
      <c r="E18" s="67">
        <v>11.13574</v>
      </c>
      <c r="F18" s="66">
        <v>11.456417</v>
      </c>
      <c r="G18" s="65">
        <v>19.769055000000002</v>
      </c>
      <c r="H18" s="67">
        <v>11.597678999999999</v>
      </c>
      <c r="I18" s="66">
        <v>13.522640000000001</v>
      </c>
      <c r="J18" s="65">
        <v>10.967124999999999</v>
      </c>
      <c r="K18" s="241">
        <v>0</v>
      </c>
      <c r="L18" s="242">
        <v>0</v>
      </c>
      <c r="M18" s="243">
        <v>0</v>
      </c>
      <c r="N18" s="114">
        <f t="shared" si="1"/>
        <v>270.72242999999997</v>
      </c>
      <c r="P18" s="40"/>
    </row>
    <row r="19" spans="1:16" x14ac:dyDescent="0.2">
      <c r="A19" s="68" t="s">
        <v>34</v>
      </c>
      <c r="B19" s="67">
        <v>438.15081300000003</v>
      </c>
      <c r="C19" s="66">
        <v>386.83621699999998</v>
      </c>
      <c r="D19" s="65">
        <v>368.30192699999998</v>
      </c>
      <c r="E19" s="67">
        <v>396.47469700000005</v>
      </c>
      <c r="F19" s="66">
        <v>411.95076572553063</v>
      </c>
      <c r="G19" s="65">
        <v>369.94655951341832</v>
      </c>
      <c r="H19" s="67">
        <v>331.300321</v>
      </c>
      <c r="I19" s="66">
        <v>320.06649800000002</v>
      </c>
      <c r="J19" s="65">
        <v>336.46844199999998</v>
      </c>
      <c r="K19" s="241">
        <v>0</v>
      </c>
      <c r="L19" s="242">
        <v>0</v>
      </c>
      <c r="M19" s="243">
        <v>0</v>
      </c>
      <c r="N19" s="114">
        <f t="shared" si="1"/>
        <v>3359.4962402389492</v>
      </c>
      <c r="P19" s="40"/>
    </row>
    <row r="20" spans="1:16" x14ac:dyDescent="0.2">
      <c r="A20" s="68" t="s">
        <v>33</v>
      </c>
      <c r="B20" s="67">
        <v>902.6514709999999</v>
      </c>
      <c r="C20" s="66">
        <v>768.42518599999983</v>
      </c>
      <c r="D20" s="65">
        <v>864.10889000000009</v>
      </c>
      <c r="E20" s="67">
        <v>776.93415300000015</v>
      </c>
      <c r="F20" s="66">
        <v>795.23396300000013</v>
      </c>
      <c r="G20" s="65">
        <v>713.9596929999999</v>
      </c>
      <c r="H20" s="67">
        <v>731.2870549999999</v>
      </c>
      <c r="I20" s="66">
        <v>801.45382399999994</v>
      </c>
      <c r="J20" s="65">
        <v>735.84273699999983</v>
      </c>
      <c r="K20" s="241">
        <v>0</v>
      </c>
      <c r="L20" s="242">
        <v>0</v>
      </c>
      <c r="M20" s="243">
        <v>0</v>
      </c>
      <c r="N20" s="114">
        <f t="shared" si="1"/>
        <v>7089.8969719999996</v>
      </c>
      <c r="P20" s="40"/>
    </row>
    <row r="21" spans="1:16" x14ac:dyDescent="0.2">
      <c r="A21" s="68" t="s">
        <v>3</v>
      </c>
      <c r="B21" s="67">
        <v>0</v>
      </c>
      <c r="C21" s="66">
        <v>0</v>
      </c>
      <c r="D21" s="65">
        <v>0</v>
      </c>
      <c r="E21" s="67">
        <v>0</v>
      </c>
      <c r="F21" s="66">
        <v>0</v>
      </c>
      <c r="G21" s="65">
        <v>0</v>
      </c>
      <c r="H21" s="67">
        <v>0</v>
      </c>
      <c r="I21" s="66">
        <v>0</v>
      </c>
      <c r="J21" s="65">
        <v>0</v>
      </c>
      <c r="K21" s="241">
        <v>0</v>
      </c>
      <c r="L21" s="242">
        <v>0</v>
      </c>
      <c r="M21" s="243">
        <v>0</v>
      </c>
      <c r="N21" s="114">
        <f t="shared" si="1"/>
        <v>0</v>
      </c>
      <c r="P21" s="40"/>
    </row>
    <row r="22" spans="1:16" x14ac:dyDescent="0.2">
      <c r="A22" s="68" t="s">
        <v>32</v>
      </c>
      <c r="B22" s="67">
        <v>58.738746999999996</v>
      </c>
      <c r="C22" s="66">
        <v>64.375801999999993</v>
      </c>
      <c r="D22" s="65">
        <v>25.090794999999993</v>
      </c>
      <c r="E22" s="67">
        <v>5.4708429999999995</v>
      </c>
      <c r="F22" s="66">
        <v>3.3079709999999993</v>
      </c>
      <c r="G22" s="65">
        <v>47.088466000000018</v>
      </c>
      <c r="H22" s="67">
        <v>27.107472999999995</v>
      </c>
      <c r="I22" s="66">
        <v>8.8940229999999989</v>
      </c>
      <c r="J22" s="65">
        <v>6.5821549999999984</v>
      </c>
      <c r="K22" s="241">
        <v>0</v>
      </c>
      <c r="L22" s="242">
        <v>0</v>
      </c>
      <c r="M22" s="243">
        <v>0</v>
      </c>
      <c r="N22" s="114">
        <f t="shared" si="1"/>
        <v>246.65627499999999</v>
      </c>
      <c r="P22" s="40"/>
    </row>
    <row r="23" spans="1:16" x14ac:dyDescent="0.2">
      <c r="A23" s="68" t="s">
        <v>31</v>
      </c>
      <c r="B23" s="74">
        <v>4539.7341499999975</v>
      </c>
      <c r="C23" s="62">
        <v>4129.4247039999973</v>
      </c>
      <c r="D23" s="73">
        <v>3676.9531509999983</v>
      </c>
      <c r="E23" s="74">
        <v>2986.4706688743372</v>
      </c>
      <c r="F23" s="62">
        <v>2185.2644832744681</v>
      </c>
      <c r="G23" s="73">
        <v>1248.895557486582</v>
      </c>
      <c r="H23" s="74">
        <v>1225.5081979999995</v>
      </c>
      <c r="I23" s="62">
        <v>1291.7333430000008</v>
      </c>
      <c r="J23" s="73">
        <v>1621.3144160000008</v>
      </c>
      <c r="K23" s="239">
        <v>0</v>
      </c>
      <c r="L23" s="238">
        <v>0</v>
      </c>
      <c r="M23" s="240">
        <v>0</v>
      </c>
      <c r="N23" s="114">
        <f t="shared" si="1"/>
        <v>22905.298671635381</v>
      </c>
      <c r="P23" s="40"/>
    </row>
    <row r="24" spans="1:16" s="21" customFormat="1" ht="11.25" x14ac:dyDescent="0.2">
      <c r="A24" s="18"/>
      <c r="B24" s="4"/>
      <c r="C24" s="4"/>
      <c r="D24" s="4"/>
      <c r="E24" s="4"/>
      <c r="F24" s="4"/>
      <c r="G24" s="4"/>
      <c r="H24" s="4"/>
      <c r="I24" s="4"/>
      <c r="J24" s="4"/>
      <c r="K24" s="4"/>
      <c r="L24" s="4"/>
      <c r="M24" s="4"/>
      <c r="N24" s="3" t="s">
        <v>65</v>
      </c>
    </row>
    <row r="25" spans="1:16" x14ac:dyDescent="0.2">
      <c r="A25" s="33" t="s">
        <v>41</v>
      </c>
      <c r="B25" s="10">
        <v>4780.0014840000003</v>
      </c>
      <c r="C25" s="42"/>
      <c r="D25" s="42"/>
      <c r="E25" s="42"/>
      <c r="F25" s="42"/>
      <c r="G25" s="42"/>
      <c r="H25" s="42"/>
      <c r="I25" s="42"/>
      <c r="J25" s="42"/>
      <c r="K25" s="42"/>
      <c r="L25" s="42"/>
      <c r="M25" s="42"/>
    </row>
    <row r="26" spans="1:16" x14ac:dyDescent="0.2">
      <c r="A26" s="33" t="s">
        <v>40</v>
      </c>
      <c r="B26" s="10">
        <v>899.96072800000002</v>
      </c>
    </row>
    <row r="27" spans="1:16" x14ac:dyDescent="0.2">
      <c r="A27" s="33" t="s">
        <v>39</v>
      </c>
      <c r="B27" s="10">
        <v>1642.9757500000001</v>
      </c>
      <c r="C27" s="22"/>
      <c r="D27" s="22"/>
      <c r="E27" s="22"/>
      <c r="F27" s="22"/>
      <c r="G27" s="22"/>
      <c r="H27" s="22"/>
      <c r="I27" s="22"/>
      <c r="J27" s="22"/>
      <c r="K27" s="22"/>
      <c r="L27" s="22"/>
      <c r="M27" s="22"/>
      <c r="N27" s="22"/>
    </row>
    <row r="28" spans="1:16" x14ac:dyDescent="0.2">
      <c r="A28" s="33" t="s">
        <v>51</v>
      </c>
      <c r="B28" s="10">
        <v>12.153070000000001</v>
      </c>
      <c r="C28" s="22"/>
      <c r="D28" s="22"/>
      <c r="E28" s="22"/>
      <c r="F28" s="22"/>
      <c r="G28" s="22"/>
      <c r="H28" s="22"/>
      <c r="I28" s="22"/>
      <c r="J28" s="22"/>
      <c r="K28" s="22"/>
      <c r="L28" s="22"/>
      <c r="M28" s="22"/>
      <c r="N28" s="22"/>
    </row>
    <row r="29" spans="1:16" x14ac:dyDescent="0.2">
      <c r="A29" s="33" t="s">
        <v>52</v>
      </c>
      <c r="B29" s="10">
        <v>4.1875099999999996</v>
      </c>
    </row>
    <row r="30" spans="1:16" x14ac:dyDescent="0.2">
      <c r="A30" s="33" t="s">
        <v>53</v>
      </c>
      <c r="B30" s="10">
        <v>0.211974</v>
      </c>
    </row>
    <row r="31" spans="1:16" x14ac:dyDescent="0.2">
      <c r="A31" s="33" t="s">
        <v>38</v>
      </c>
      <c r="B31" s="10">
        <v>7299.6334819999993</v>
      </c>
    </row>
    <row r="32" spans="1:16" x14ac:dyDescent="0.2">
      <c r="A32" s="33" t="s">
        <v>63</v>
      </c>
      <c r="B32" s="10">
        <v>73.415000000000006</v>
      </c>
    </row>
    <row r="33" spans="1:2" x14ac:dyDescent="0.2">
      <c r="A33" s="33" t="s">
        <v>37</v>
      </c>
      <c r="B33" s="10">
        <v>0</v>
      </c>
    </row>
    <row r="34" spans="1:2" x14ac:dyDescent="0.2">
      <c r="A34" s="33" t="s">
        <v>36</v>
      </c>
      <c r="B34" s="10">
        <v>1995.1116570000002</v>
      </c>
    </row>
    <row r="35" spans="1:2" x14ac:dyDescent="0.2">
      <c r="A35" s="33" t="s">
        <v>35</v>
      </c>
      <c r="B35" s="10">
        <v>36.087444000000005</v>
      </c>
    </row>
    <row r="36" spans="1:2" x14ac:dyDescent="0.2">
      <c r="A36" s="33" t="s">
        <v>34</v>
      </c>
      <c r="B36" s="10">
        <v>987.83526100000006</v>
      </c>
    </row>
    <row r="37" spans="1:2" x14ac:dyDescent="0.2">
      <c r="A37" s="33" t="s">
        <v>33</v>
      </c>
      <c r="B37" s="10">
        <v>2268.5836159999999</v>
      </c>
    </row>
    <row r="38" spans="1:2" x14ac:dyDescent="0.2">
      <c r="A38" s="33" t="s">
        <v>3</v>
      </c>
      <c r="B38" s="10">
        <v>0</v>
      </c>
    </row>
    <row r="39" spans="1:2" x14ac:dyDescent="0.2">
      <c r="A39" s="33" t="s">
        <v>32</v>
      </c>
      <c r="B39" s="10">
        <v>42.583650999999996</v>
      </c>
    </row>
    <row r="40" spans="1:2" x14ac:dyDescent="0.2">
      <c r="A40" s="33" t="s">
        <v>31</v>
      </c>
      <c r="B40" s="10">
        <v>4138.5559570000014</v>
      </c>
    </row>
  </sheetData>
  <mergeCells count="12">
    <mergeCell ref="N4:N5"/>
    <mergeCell ref="A4:A5"/>
    <mergeCell ref="B4:D4"/>
    <mergeCell ref="E4:G4"/>
    <mergeCell ref="H4:J4"/>
    <mergeCell ref="K4:M4"/>
    <mergeCell ref="N6:N7"/>
    <mergeCell ref="A6:A7"/>
    <mergeCell ref="B6:D6"/>
    <mergeCell ref="E6:G6"/>
    <mergeCell ref="H6:J6"/>
    <mergeCell ref="K6:M6"/>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5"/>
  <dimension ref="A1:P35"/>
  <sheetViews>
    <sheetView showGridLines="0" topLeftCell="A7" zoomScaleNormal="100" zoomScaleSheetLayoutView="100" workbookViewId="0">
      <selection activeCell="H5" sqref="H5:J20"/>
    </sheetView>
  </sheetViews>
  <sheetFormatPr defaultRowHeight="12" x14ac:dyDescent="0.2"/>
  <cols>
    <col min="1" max="1" width="18.85546875" style="5" customWidth="1"/>
    <col min="2" max="13" width="9.5703125" style="5" customWidth="1"/>
    <col min="14" max="14" width="10.42578125" style="5" customWidth="1"/>
    <col min="15" max="16384" width="9.140625" style="5"/>
  </cols>
  <sheetData>
    <row r="1" spans="1:16" ht="15.75" x14ac:dyDescent="0.25">
      <c r="A1" s="72" t="s">
        <v>105</v>
      </c>
      <c r="B1" s="42"/>
      <c r="C1" s="42"/>
      <c r="D1" s="42"/>
      <c r="E1" s="42"/>
      <c r="F1" s="42"/>
      <c r="G1" s="42"/>
      <c r="H1" s="42"/>
      <c r="I1" s="42"/>
      <c r="J1" s="42"/>
      <c r="K1" s="42"/>
      <c r="L1" s="42"/>
      <c r="M1" s="42"/>
      <c r="N1" s="57" t="str">
        <f>'3'!N1</f>
        <v>III. čtvrtletí 2021</v>
      </c>
    </row>
    <row r="2" spans="1:16" ht="6" customHeight="1" x14ac:dyDescent="0.2">
      <c r="A2" s="42"/>
      <c r="B2" s="42"/>
      <c r="C2" s="42"/>
      <c r="D2" s="42"/>
      <c r="E2" s="42"/>
      <c r="F2" s="42"/>
      <c r="G2" s="42"/>
      <c r="H2" s="42"/>
      <c r="I2" s="42"/>
      <c r="J2" s="42"/>
      <c r="K2" s="42"/>
      <c r="L2" s="42"/>
      <c r="M2" s="42"/>
      <c r="N2" s="42"/>
    </row>
    <row r="3" spans="1:16" x14ac:dyDescent="0.2">
      <c r="A3" s="314"/>
      <c r="B3" s="325" t="s">
        <v>45</v>
      </c>
      <c r="C3" s="326"/>
      <c r="D3" s="327"/>
      <c r="E3" s="325" t="s">
        <v>46</v>
      </c>
      <c r="F3" s="326"/>
      <c r="G3" s="327"/>
      <c r="H3" s="325" t="s">
        <v>47</v>
      </c>
      <c r="I3" s="326"/>
      <c r="J3" s="327"/>
      <c r="K3" s="325" t="s">
        <v>48</v>
      </c>
      <c r="L3" s="326"/>
      <c r="M3" s="327"/>
      <c r="N3" s="313" t="s">
        <v>7</v>
      </c>
    </row>
    <row r="4" spans="1:16" x14ac:dyDescent="0.2">
      <c r="A4" s="330"/>
      <c r="B4" s="71" t="s">
        <v>8</v>
      </c>
      <c r="C4" s="70" t="s">
        <v>9</v>
      </c>
      <c r="D4" s="69" t="s">
        <v>10</v>
      </c>
      <c r="E4" s="71" t="s">
        <v>11</v>
      </c>
      <c r="F4" s="70" t="s">
        <v>12</v>
      </c>
      <c r="G4" s="69" t="s">
        <v>13</v>
      </c>
      <c r="H4" s="71" t="s">
        <v>14</v>
      </c>
      <c r="I4" s="70" t="s">
        <v>15</v>
      </c>
      <c r="J4" s="69" t="s">
        <v>16</v>
      </c>
      <c r="K4" s="71" t="s">
        <v>17</v>
      </c>
      <c r="L4" s="70" t="s">
        <v>18</v>
      </c>
      <c r="M4" s="69" t="s">
        <v>19</v>
      </c>
      <c r="N4" s="310"/>
    </row>
    <row r="5" spans="1:16" x14ac:dyDescent="0.2">
      <c r="A5" s="331" t="s">
        <v>50</v>
      </c>
      <c r="B5" s="319">
        <f>SUM(B6:D6)</f>
        <v>55215.593429999994</v>
      </c>
      <c r="C5" s="320"/>
      <c r="D5" s="321"/>
      <c r="E5" s="319">
        <f>SUM(E6:G6)</f>
        <v>33564.699776874339</v>
      </c>
      <c r="F5" s="320"/>
      <c r="G5" s="321"/>
      <c r="H5" s="319">
        <f>SUM(H6:J6)</f>
        <v>24181.296584000003</v>
      </c>
      <c r="I5" s="320"/>
      <c r="J5" s="321"/>
      <c r="K5" s="322">
        <f>SUM(K6:M6)</f>
        <v>0</v>
      </c>
      <c r="L5" s="323"/>
      <c r="M5" s="324"/>
      <c r="N5" s="328">
        <f>SUM(N7:N20)</f>
        <v>112961.58979087435</v>
      </c>
    </row>
    <row r="6" spans="1:16" x14ac:dyDescent="0.2">
      <c r="A6" s="332"/>
      <c r="B6" s="115">
        <f>SUM(B7:B20)</f>
        <v>20023.515623000003</v>
      </c>
      <c r="C6" s="116">
        <f t="shared" ref="C6:M6" si="0">SUM(C7:C20)</f>
        <v>18078.470326999995</v>
      </c>
      <c r="D6" s="117">
        <f t="shared" si="0"/>
        <v>17113.607479999995</v>
      </c>
      <c r="E6" s="115">
        <f t="shared" si="0"/>
        <v>14190.212973874337</v>
      </c>
      <c r="F6" s="116">
        <f t="shared" si="0"/>
        <v>11456.483470000001</v>
      </c>
      <c r="G6" s="117">
        <f t="shared" si="0"/>
        <v>7918.0033329999997</v>
      </c>
      <c r="H6" s="115">
        <f t="shared" si="0"/>
        <v>7465.8295690000004</v>
      </c>
      <c r="I6" s="116">
        <f t="shared" si="0"/>
        <v>7839.0748380000014</v>
      </c>
      <c r="J6" s="117">
        <f t="shared" si="0"/>
        <v>8876.3921770000015</v>
      </c>
      <c r="K6" s="247">
        <f t="shared" si="0"/>
        <v>0</v>
      </c>
      <c r="L6" s="248">
        <f t="shared" si="0"/>
        <v>0</v>
      </c>
      <c r="M6" s="249">
        <f t="shared" si="0"/>
        <v>0</v>
      </c>
      <c r="N6" s="329"/>
    </row>
    <row r="7" spans="1:16" x14ac:dyDescent="0.2">
      <c r="A7" s="68" t="s">
        <v>121</v>
      </c>
      <c r="B7" s="77">
        <v>798.06623899999988</v>
      </c>
      <c r="C7" s="63">
        <v>788.71839900000009</v>
      </c>
      <c r="D7" s="60">
        <v>630.84804700000029</v>
      </c>
      <c r="E7" s="77">
        <v>507.29259299999995</v>
      </c>
      <c r="F7" s="63">
        <v>362.06566200000003</v>
      </c>
      <c r="G7" s="60">
        <v>213.57028000000003</v>
      </c>
      <c r="H7" s="77">
        <v>274.60573099999999</v>
      </c>
      <c r="I7" s="63">
        <v>224.674453</v>
      </c>
      <c r="J7" s="60">
        <v>243.560067</v>
      </c>
      <c r="K7" s="250">
        <v>0</v>
      </c>
      <c r="L7" s="251">
        <v>0</v>
      </c>
      <c r="M7" s="252">
        <v>0</v>
      </c>
      <c r="N7" s="114">
        <f t="shared" ref="N7:N20" si="1">SUM(B7:M7)</f>
        <v>4043.4014710000006</v>
      </c>
      <c r="P7" s="12"/>
    </row>
    <row r="8" spans="1:16" x14ac:dyDescent="0.2">
      <c r="A8" s="68" t="s">
        <v>91</v>
      </c>
      <c r="B8" s="58">
        <v>1010.90724</v>
      </c>
      <c r="C8" s="56">
        <v>869.57538700000009</v>
      </c>
      <c r="D8" s="79">
        <v>862.36632299999974</v>
      </c>
      <c r="E8" s="58">
        <v>659.54755300000033</v>
      </c>
      <c r="F8" s="56">
        <v>530.19271400000002</v>
      </c>
      <c r="G8" s="79">
        <v>331.97872299999989</v>
      </c>
      <c r="H8" s="58">
        <v>305.7337280000001</v>
      </c>
      <c r="I8" s="56">
        <v>325.93976400000003</v>
      </c>
      <c r="J8" s="79">
        <v>371.49207499999989</v>
      </c>
      <c r="K8" s="253">
        <v>0</v>
      </c>
      <c r="L8" s="254">
        <v>0</v>
      </c>
      <c r="M8" s="255">
        <v>0</v>
      </c>
      <c r="N8" s="114">
        <f t="shared" si="1"/>
        <v>5267.7335069999999</v>
      </c>
      <c r="P8" s="12"/>
    </row>
    <row r="9" spans="1:16" x14ac:dyDescent="0.2">
      <c r="A9" s="68" t="s">
        <v>92</v>
      </c>
      <c r="B9" s="59">
        <v>1102.4363860000001</v>
      </c>
      <c r="C9" s="76">
        <v>1003.3663579999999</v>
      </c>
      <c r="D9" s="78">
        <v>901.39523199999985</v>
      </c>
      <c r="E9" s="59">
        <v>702.13022999999953</v>
      </c>
      <c r="F9" s="76">
        <v>487.99902900000006</v>
      </c>
      <c r="G9" s="78">
        <v>292.86343099999988</v>
      </c>
      <c r="H9" s="59">
        <v>267.35510699999998</v>
      </c>
      <c r="I9" s="76">
        <v>280.03586000000001</v>
      </c>
      <c r="J9" s="78">
        <v>334.86245000000002</v>
      </c>
      <c r="K9" s="256">
        <v>0</v>
      </c>
      <c r="L9" s="257">
        <v>0</v>
      </c>
      <c r="M9" s="258">
        <v>0</v>
      </c>
      <c r="N9" s="114">
        <f t="shared" si="1"/>
        <v>5372.4440829999985</v>
      </c>
      <c r="P9" s="12"/>
    </row>
    <row r="10" spans="1:16" x14ac:dyDescent="0.2">
      <c r="A10" s="68" t="s">
        <v>93</v>
      </c>
      <c r="B10" s="59">
        <v>930.15145300000006</v>
      </c>
      <c r="C10" s="76">
        <v>883.41019000000006</v>
      </c>
      <c r="D10" s="78">
        <v>842.92196899999988</v>
      </c>
      <c r="E10" s="59">
        <v>713.49588699999993</v>
      </c>
      <c r="F10" s="76">
        <v>600.41204900000037</v>
      </c>
      <c r="G10" s="78">
        <v>416.85359400000004</v>
      </c>
      <c r="H10" s="59">
        <v>415.13697499999995</v>
      </c>
      <c r="I10" s="76">
        <v>444.88977099999994</v>
      </c>
      <c r="J10" s="78">
        <v>512.79446300000006</v>
      </c>
      <c r="K10" s="256">
        <v>0</v>
      </c>
      <c r="L10" s="257">
        <v>0</v>
      </c>
      <c r="M10" s="258">
        <v>0</v>
      </c>
      <c r="N10" s="114">
        <f t="shared" si="1"/>
        <v>5760.0663510000013</v>
      </c>
      <c r="P10" s="12"/>
    </row>
    <row r="11" spans="1:16" x14ac:dyDescent="0.2">
      <c r="A11" s="68" t="s">
        <v>120</v>
      </c>
      <c r="B11" s="59">
        <v>501.82435199999998</v>
      </c>
      <c r="C11" s="76">
        <v>444.58351700000009</v>
      </c>
      <c r="D11" s="78">
        <v>421.18101199999995</v>
      </c>
      <c r="E11" s="59">
        <v>352.89540199999999</v>
      </c>
      <c r="F11" s="76">
        <v>273.68879700000002</v>
      </c>
      <c r="G11" s="78">
        <v>182.98947000000004</v>
      </c>
      <c r="H11" s="59">
        <v>170.24473700000004</v>
      </c>
      <c r="I11" s="76">
        <v>177.65262800000002</v>
      </c>
      <c r="J11" s="78">
        <v>163.63216299999996</v>
      </c>
      <c r="K11" s="256">
        <v>0</v>
      </c>
      <c r="L11" s="257">
        <v>0</v>
      </c>
      <c r="M11" s="258">
        <v>0</v>
      </c>
      <c r="N11" s="114">
        <f t="shared" si="1"/>
        <v>2688.692078</v>
      </c>
      <c r="P11" s="12"/>
    </row>
    <row r="12" spans="1:16" x14ac:dyDescent="0.2">
      <c r="A12" s="68" t="s">
        <v>94</v>
      </c>
      <c r="B12" s="59">
        <v>601.01063000000033</v>
      </c>
      <c r="C12" s="76">
        <v>500.68779399999971</v>
      </c>
      <c r="D12" s="78">
        <v>470.78855599999991</v>
      </c>
      <c r="E12" s="59">
        <v>378.18019599999985</v>
      </c>
      <c r="F12" s="76">
        <v>296.30871200000007</v>
      </c>
      <c r="G12" s="78">
        <v>197.46954000000002</v>
      </c>
      <c r="H12" s="59">
        <v>172.717434</v>
      </c>
      <c r="I12" s="76">
        <v>179.20067499999996</v>
      </c>
      <c r="J12" s="78">
        <v>289.92394100000001</v>
      </c>
      <c r="K12" s="256">
        <v>0</v>
      </c>
      <c r="L12" s="257">
        <v>0</v>
      </c>
      <c r="M12" s="258">
        <v>0</v>
      </c>
      <c r="N12" s="114">
        <f t="shared" si="1"/>
        <v>3086.2874780000002</v>
      </c>
      <c r="P12" s="12"/>
    </row>
    <row r="13" spans="1:16" x14ac:dyDescent="0.2">
      <c r="A13" s="68" t="s">
        <v>95</v>
      </c>
      <c r="B13" s="59">
        <v>354.44198500000005</v>
      </c>
      <c r="C13" s="76">
        <v>313.94593200000003</v>
      </c>
      <c r="D13" s="78">
        <v>285.633014</v>
      </c>
      <c r="E13" s="59">
        <v>244.38872400000005</v>
      </c>
      <c r="F13" s="76">
        <v>170.91216400000002</v>
      </c>
      <c r="G13" s="78">
        <v>107.73312799999999</v>
      </c>
      <c r="H13" s="59">
        <v>97.931959999999989</v>
      </c>
      <c r="I13" s="76">
        <v>99.623773000000014</v>
      </c>
      <c r="J13" s="78">
        <v>128.18564499999997</v>
      </c>
      <c r="K13" s="256">
        <v>0</v>
      </c>
      <c r="L13" s="257">
        <v>0</v>
      </c>
      <c r="M13" s="258">
        <v>0</v>
      </c>
      <c r="N13" s="114">
        <f t="shared" si="1"/>
        <v>1802.7963250000003</v>
      </c>
      <c r="P13" s="12"/>
    </row>
    <row r="14" spans="1:16" x14ac:dyDescent="0.2">
      <c r="A14" s="68" t="s">
        <v>96</v>
      </c>
      <c r="B14" s="59">
        <v>3997.3833960000011</v>
      </c>
      <c r="C14" s="76">
        <v>3526.6282609999998</v>
      </c>
      <c r="D14" s="78">
        <v>3298.2223919999992</v>
      </c>
      <c r="E14" s="59">
        <v>2833.8075490000001</v>
      </c>
      <c r="F14" s="76">
        <v>2322.2063539999995</v>
      </c>
      <c r="G14" s="78">
        <v>1763.2781739999994</v>
      </c>
      <c r="H14" s="59">
        <v>1775.3563489999999</v>
      </c>
      <c r="I14" s="76">
        <v>1780.9121650000004</v>
      </c>
      <c r="J14" s="78">
        <v>1866.5453240000002</v>
      </c>
      <c r="K14" s="256">
        <v>0</v>
      </c>
      <c r="L14" s="257">
        <v>0</v>
      </c>
      <c r="M14" s="258">
        <v>0</v>
      </c>
      <c r="N14" s="114">
        <f t="shared" si="1"/>
        <v>23164.339964000003</v>
      </c>
      <c r="P14" s="12"/>
    </row>
    <row r="15" spans="1:16" x14ac:dyDescent="0.2">
      <c r="A15" s="68" t="s">
        <v>97</v>
      </c>
      <c r="B15" s="59">
        <v>888.14135400000021</v>
      </c>
      <c r="C15" s="76">
        <v>748.70947499999966</v>
      </c>
      <c r="D15" s="78">
        <v>687.01697199999956</v>
      </c>
      <c r="E15" s="59">
        <v>551.47387700000036</v>
      </c>
      <c r="F15" s="76">
        <v>420.00779000000006</v>
      </c>
      <c r="G15" s="78">
        <v>306.40952299999992</v>
      </c>
      <c r="H15" s="59">
        <v>291.12256400000001</v>
      </c>
      <c r="I15" s="76">
        <v>298.66330100000005</v>
      </c>
      <c r="J15" s="78">
        <v>381.6489680000002</v>
      </c>
      <c r="K15" s="256">
        <v>0</v>
      </c>
      <c r="L15" s="257">
        <v>0</v>
      </c>
      <c r="M15" s="258">
        <v>0</v>
      </c>
      <c r="N15" s="114">
        <f t="shared" si="1"/>
        <v>4573.1938240000009</v>
      </c>
      <c r="P15" s="12"/>
    </row>
    <row r="16" spans="1:16" x14ac:dyDescent="0.2">
      <c r="A16" s="68" t="s">
        <v>98</v>
      </c>
      <c r="B16" s="59">
        <v>956.90927299999998</v>
      </c>
      <c r="C16" s="76">
        <v>878.18854099999999</v>
      </c>
      <c r="D16" s="78">
        <v>819.49220200000013</v>
      </c>
      <c r="E16" s="59">
        <v>649.15593800000011</v>
      </c>
      <c r="F16" s="76">
        <v>462.18465399999985</v>
      </c>
      <c r="G16" s="78">
        <v>260.84462099999996</v>
      </c>
      <c r="H16" s="59">
        <v>243.39083500000004</v>
      </c>
      <c r="I16" s="76">
        <v>220.34426199999999</v>
      </c>
      <c r="J16" s="78">
        <v>291.13186699999989</v>
      </c>
      <c r="K16" s="256">
        <v>0</v>
      </c>
      <c r="L16" s="257">
        <v>0</v>
      </c>
      <c r="M16" s="258">
        <v>0</v>
      </c>
      <c r="N16" s="114">
        <f t="shared" si="1"/>
        <v>4781.6421929999997</v>
      </c>
      <c r="P16" s="12"/>
    </row>
    <row r="17" spans="1:16" x14ac:dyDescent="0.2">
      <c r="A17" s="68" t="s">
        <v>99</v>
      </c>
      <c r="B17" s="59">
        <v>814.35561700000005</v>
      </c>
      <c r="C17" s="76">
        <v>726.99310300000013</v>
      </c>
      <c r="D17" s="78">
        <v>683.69138799999962</v>
      </c>
      <c r="E17" s="59">
        <v>545.64449100000013</v>
      </c>
      <c r="F17" s="76">
        <v>403.17040500000007</v>
      </c>
      <c r="G17" s="78">
        <v>233.00966199999999</v>
      </c>
      <c r="H17" s="59">
        <v>200.89453400000008</v>
      </c>
      <c r="I17" s="76">
        <v>200.05865300000005</v>
      </c>
      <c r="J17" s="78">
        <v>251.74462900000009</v>
      </c>
      <c r="K17" s="256">
        <v>0</v>
      </c>
      <c r="L17" s="257">
        <v>0</v>
      </c>
      <c r="M17" s="258">
        <v>0</v>
      </c>
      <c r="N17" s="114">
        <f t="shared" si="1"/>
        <v>4059.5624820000003</v>
      </c>
      <c r="P17" s="12"/>
    </row>
    <row r="18" spans="1:16" x14ac:dyDescent="0.2">
      <c r="A18" s="68" t="s">
        <v>100</v>
      </c>
      <c r="B18" s="59">
        <v>3552.221351000002</v>
      </c>
      <c r="C18" s="76">
        <v>3085.7068710000003</v>
      </c>
      <c r="D18" s="78">
        <v>2968.4737689999997</v>
      </c>
      <c r="E18" s="59">
        <v>2464.2344108743364</v>
      </c>
      <c r="F18" s="76">
        <v>1963.230616000001</v>
      </c>
      <c r="G18" s="78">
        <v>1238.4182470000001</v>
      </c>
      <c r="H18" s="59">
        <v>1016.6304369999999</v>
      </c>
      <c r="I18" s="76">
        <v>1236.0520400000005</v>
      </c>
      <c r="J18" s="78">
        <v>1564.3308630000008</v>
      </c>
      <c r="K18" s="256">
        <v>0</v>
      </c>
      <c r="L18" s="257">
        <v>0</v>
      </c>
      <c r="M18" s="258">
        <v>0</v>
      </c>
      <c r="N18" s="114">
        <f t="shared" si="1"/>
        <v>19089.298604874337</v>
      </c>
      <c r="P18" s="12"/>
    </row>
    <row r="19" spans="1:16" x14ac:dyDescent="0.2">
      <c r="A19" s="68" t="s">
        <v>101</v>
      </c>
      <c r="B19" s="59">
        <v>3583.2832540000004</v>
      </c>
      <c r="C19" s="76">
        <v>3435.2348919999981</v>
      </c>
      <c r="D19" s="78">
        <v>3389.6466709999991</v>
      </c>
      <c r="E19" s="59">
        <v>2908.6889239999996</v>
      </c>
      <c r="F19" s="76">
        <v>2645.5903870000006</v>
      </c>
      <c r="G19" s="78">
        <v>1971.1065029999997</v>
      </c>
      <c r="H19" s="59">
        <v>1891.8400610000008</v>
      </c>
      <c r="I19" s="76">
        <v>1997.4252930000002</v>
      </c>
      <c r="J19" s="78">
        <v>2027.6570920000001</v>
      </c>
      <c r="K19" s="256">
        <v>0</v>
      </c>
      <c r="L19" s="257">
        <v>0</v>
      </c>
      <c r="M19" s="258">
        <v>0</v>
      </c>
      <c r="N19" s="114">
        <f t="shared" si="1"/>
        <v>23850.473077000002</v>
      </c>
      <c r="P19" s="12"/>
    </row>
    <row r="20" spans="1:16" x14ac:dyDescent="0.2">
      <c r="A20" s="68" t="s">
        <v>102</v>
      </c>
      <c r="B20" s="77">
        <v>932.38309300000014</v>
      </c>
      <c r="C20" s="63">
        <v>872.72160700000029</v>
      </c>
      <c r="D20" s="60">
        <v>851.92993300000001</v>
      </c>
      <c r="E20" s="77">
        <v>679.27719900000022</v>
      </c>
      <c r="F20" s="63">
        <v>518.51413700000001</v>
      </c>
      <c r="G20" s="60">
        <v>401.47843700000016</v>
      </c>
      <c r="H20" s="77">
        <v>342.86911699999996</v>
      </c>
      <c r="I20" s="63">
        <v>373.60220000000004</v>
      </c>
      <c r="J20" s="60">
        <v>448.88262999999989</v>
      </c>
      <c r="K20" s="250">
        <v>0</v>
      </c>
      <c r="L20" s="251">
        <v>0</v>
      </c>
      <c r="M20" s="252">
        <v>0</v>
      </c>
      <c r="N20" s="114">
        <f t="shared" si="1"/>
        <v>5421.6583530000007</v>
      </c>
      <c r="P20" s="12"/>
    </row>
    <row r="21" spans="1:16" x14ac:dyDescent="0.2">
      <c r="A21" s="42"/>
      <c r="B21" s="42"/>
      <c r="C21" s="42"/>
      <c r="D21" s="42"/>
      <c r="E21" s="42"/>
      <c r="F21" s="42"/>
      <c r="G21" s="42"/>
      <c r="H21" s="42"/>
      <c r="I21" s="42"/>
      <c r="J21" s="42"/>
      <c r="K21" s="42"/>
      <c r="L21" s="42"/>
      <c r="M21" s="42"/>
      <c r="N21" s="3" t="s">
        <v>65</v>
      </c>
    </row>
    <row r="22" spans="1:16" x14ac:dyDescent="0.2">
      <c r="A22" s="7" t="s">
        <v>121</v>
      </c>
      <c r="B22" s="10">
        <v>742.84025099999997</v>
      </c>
      <c r="C22" s="42"/>
    </row>
    <row r="23" spans="1:16" x14ac:dyDescent="0.2">
      <c r="A23" s="7" t="s">
        <v>91</v>
      </c>
      <c r="B23" s="10">
        <v>1003.165567</v>
      </c>
      <c r="C23" s="42"/>
    </row>
    <row r="24" spans="1:16" x14ac:dyDescent="0.2">
      <c r="A24" s="7" t="s">
        <v>92</v>
      </c>
      <c r="B24" s="10">
        <v>882.25341700000013</v>
      </c>
      <c r="C24" s="42"/>
    </row>
    <row r="25" spans="1:16" x14ac:dyDescent="0.2">
      <c r="A25" s="7" t="s">
        <v>93</v>
      </c>
      <c r="B25" s="10">
        <v>1372.821209</v>
      </c>
      <c r="C25" s="42"/>
    </row>
    <row r="26" spans="1:16" x14ac:dyDescent="0.2">
      <c r="A26" s="7" t="s">
        <v>120</v>
      </c>
      <c r="B26" s="10">
        <v>511.52952800000003</v>
      </c>
      <c r="C26" s="42"/>
    </row>
    <row r="27" spans="1:16" x14ac:dyDescent="0.2">
      <c r="A27" s="7" t="s">
        <v>94</v>
      </c>
      <c r="B27" s="10">
        <v>641.84204999999997</v>
      </c>
      <c r="C27" s="42"/>
    </row>
    <row r="28" spans="1:16" x14ac:dyDescent="0.2">
      <c r="A28" s="7" t="s">
        <v>95</v>
      </c>
      <c r="B28" s="10">
        <v>325.74137799999994</v>
      </c>
      <c r="C28" s="42"/>
    </row>
    <row r="29" spans="1:16" x14ac:dyDescent="0.2">
      <c r="A29" s="7" t="s">
        <v>96</v>
      </c>
      <c r="B29" s="10">
        <v>5422.813838</v>
      </c>
      <c r="C29" s="42"/>
    </row>
    <row r="30" spans="1:16" x14ac:dyDescent="0.2">
      <c r="A30" s="7" t="s">
        <v>97</v>
      </c>
      <c r="B30" s="10">
        <v>971.43483300000025</v>
      </c>
      <c r="C30" s="42"/>
    </row>
    <row r="31" spans="1:16" x14ac:dyDescent="0.2">
      <c r="A31" s="7" t="s">
        <v>98</v>
      </c>
      <c r="B31" s="10">
        <v>754.86696399999983</v>
      </c>
      <c r="C31" s="42"/>
    </row>
    <row r="32" spans="1:16" x14ac:dyDescent="0.2">
      <c r="A32" s="7" t="s">
        <v>99</v>
      </c>
      <c r="B32" s="10">
        <v>652.69781600000022</v>
      </c>
      <c r="C32" s="42"/>
    </row>
    <row r="33" spans="1:3" x14ac:dyDescent="0.2">
      <c r="A33" s="7" t="s">
        <v>100</v>
      </c>
      <c r="B33" s="10">
        <v>3817.0133400000013</v>
      </c>
      <c r="C33" s="42"/>
    </row>
    <row r="34" spans="1:3" x14ac:dyDescent="0.2">
      <c r="A34" s="7" t="s">
        <v>101</v>
      </c>
      <c r="B34" s="10">
        <v>5916.9224460000014</v>
      </c>
      <c r="C34" s="42"/>
    </row>
    <row r="35" spans="1:3" x14ac:dyDescent="0.2">
      <c r="A35" s="7" t="s">
        <v>102</v>
      </c>
      <c r="B35" s="10">
        <v>1165.3539469999998</v>
      </c>
      <c r="C35" s="42"/>
    </row>
  </sheetData>
  <sortState ref="A7:N20">
    <sortCondition ref="A7"/>
  </sortState>
  <mergeCells count="12">
    <mergeCell ref="N3:N4"/>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14"/>
  <dimension ref="A1:T46"/>
  <sheetViews>
    <sheetView showGridLines="0" zoomScaleNormal="100" zoomScaleSheetLayoutView="100" workbookViewId="0">
      <selection activeCell="R5" sqref="R5:T20"/>
    </sheetView>
  </sheetViews>
  <sheetFormatPr defaultRowHeight="12.75" x14ac:dyDescent="0.2"/>
  <cols>
    <col min="1" max="1" width="30.85546875" style="2" customWidth="1"/>
    <col min="2" max="15" width="7.42578125" style="2" customWidth="1"/>
    <col min="16" max="16" width="9.140625" style="2" customWidth="1"/>
    <col min="17" max="16384" width="9.140625" style="2"/>
  </cols>
  <sheetData>
    <row r="1" spans="1:20" s="20" customFormat="1" ht="15.75" x14ac:dyDescent="0.25">
      <c r="A1" s="72" t="s">
        <v>103</v>
      </c>
      <c r="B1" s="42"/>
      <c r="C1" s="42"/>
      <c r="D1" s="42"/>
      <c r="E1" s="42"/>
      <c r="G1" s="42"/>
      <c r="H1" s="42"/>
      <c r="I1" s="42"/>
      <c r="J1" s="42"/>
      <c r="K1" s="42"/>
      <c r="L1" s="42"/>
      <c r="M1" s="42"/>
      <c r="N1" s="42"/>
      <c r="P1" s="57" t="str">
        <f>'3'!N1</f>
        <v>III. čtvrtletí 2021</v>
      </c>
    </row>
    <row r="2" spans="1:20" s="42" customFormat="1" ht="6" customHeight="1" x14ac:dyDescent="0.2">
      <c r="B2" s="1"/>
      <c r="C2" s="1"/>
      <c r="D2" s="1"/>
      <c r="E2" s="1"/>
      <c r="F2" s="1"/>
      <c r="G2" s="1"/>
      <c r="H2" s="1"/>
      <c r="I2" s="1"/>
      <c r="J2" s="1"/>
      <c r="K2" s="1"/>
      <c r="L2" s="1"/>
      <c r="M2" s="1"/>
      <c r="N2" s="1"/>
      <c r="O2" s="1"/>
    </row>
    <row r="3" spans="1:20" s="42" customFormat="1" ht="12" customHeight="1" x14ac:dyDescent="0.2">
      <c r="A3" s="213"/>
      <c r="B3" s="88" t="s">
        <v>78</v>
      </c>
      <c r="C3" s="88" t="s">
        <v>69</v>
      </c>
      <c r="D3" s="88" t="s">
        <v>70</v>
      </c>
      <c r="E3" s="88" t="s">
        <v>71</v>
      </c>
      <c r="F3" s="88" t="s">
        <v>81</v>
      </c>
      <c r="G3" s="88" t="s">
        <v>72</v>
      </c>
      <c r="H3" s="88" t="s">
        <v>73</v>
      </c>
      <c r="I3" s="88" t="s">
        <v>74</v>
      </c>
      <c r="J3" s="88" t="s">
        <v>75</v>
      </c>
      <c r="K3" s="88" t="s">
        <v>76</v>
      </c>
      <c r="L3" s="88" t="s">
        <v>77</v>
      </c>
      <c r="M3" s="88" t="s">
        <v>79</v>
      </c>
      <c r="N3" s="88" t="s">
        <v>80</v>
      </c>
      <c r="O3" s="88" t="s">
        <v>82</v>
      </c>
      <c r="P3" s="88" t="s">
        <v>7</v>
      </c>
    </row>
    <row r="4" spans="1:20" s="29" customFormat="1" ht="12" customHeight="1" x14ac:dyDescent="0.2">
      <c r="A4" s="118" t="s">
        <v>50</v>
      </c>
      <c r="B4" s="112">
        <f>SUM(B5:B20)</f>
        <v>742.84025099999985</v>
      </c>
      <c r="C4" s="112">
        <f>SUM(C5:C20)</f>
        <v>1003.1655669999999</v>
      </c>
      <c r="D4" s="112">
        <f t="shared" ref="D4:P4" si="0">SUM(D5:D20)</f>
        <v>882.2534169999999</v>
      </c>
      <c r="E4" s="112">
        <f t="shared" si="0"/>
        <v>1372.8212090000002</v>
      </c>
      <c r="F4" s="112">
        <f>SUM(F5:F20)</f>
        <v>511.52952799999997</v>
      </c>
      <c r="G4" s="112">
        <f t="shared" si="0"/>
        <v>641.84204999999997</v>
      </c>
      <c r="H4" s="112">
        <f t="shared" si="0"/>
        <v>325.74137799999994</v>
      </c>
      <c r="I4" s="112">
        <f t="shared" si="0"/>
        <v>5422.8138380000009</v>
      </c>
      <c r="J4" s="112">
        <f t="shared" si="0"/>
        <v>971.43483300000003</v>
      </c>
      <c r="K4" s="112">
        <f t="shared" si="0"/>
        <v>754.86696400000005</v>
      </c>
      <c r="L4" s="112">
        <f t="shared" si="0"/>
        <v>652.69781599999999</v>
      </c>
      <c r="M4" s="112">
        <f t="shared" si="0"/>
        <v>3817.0133400000009</v>
      </c>
      <c r="N4" s="112">
        <f t="shared" si="0"/>
        <v>5916.9224459999996</v>
      </c>
      <c r="O4" s="116">
        <f t="shared" si="0"/>
        <v>1165.3539470000001</v>
      </c>
      <c r="P4" s="112">
        <f t="shared" si="0"/>
        <v>24181.296584000003</v>
      </c>
    </row>
    <row r="5" spans="1:20" s="42" customFormat="1" ht="12" customHeight="1" x14ac:dyDescent="0.2">
      <c r="A5" s="75" t="s">
        <v>41</v>
      </c>
      <c r="B5" s="63">
        <v>0</v>
      </c>
      <c r="C5" s="63">
        <v>306.84979799999996</v>
      </c>
      <c r="D5" s="63">
        <v>55.796239999999997</v>
      </c>
      <c r="E5" s="63">
        <v>54.423873</v>
      </c>
      <c r="F5" s="63">
        <v>200.60704999999999</v>
      </c>
      <c r="G5" s="63">
        <v>143.33708999999999</v>
      </c>
      <c r="H5" s="63">
        <v>0</v>
      </c>
      <c r="I5" s="63">
        <v>1453.4408349999999</v>
      </c>
      <c r="J5" s="63">
        <v>37.476955999999994</v>
      </c>
      <c r="K5" s="63">
        <v>17.281050999999998</v>
      </c>
      <c r="L5" s="63">
        <v>220.84268699999998</v>
      </c>
      <c r="M5" s="63">
        <v>89.148067999999995</v>
      </c>
      <c r="N5" s="63">
        <v>2154.3711900000003</v>
      </c>
      <c r="O5" s="63">
        <v>46.426645999999998</v>
      </c>
      <c r="P5" s="119">
        <f>SUM(B5:O5)</f>
        <v>4780.0014840000003</v>
      </c>
      <c r="R5" s="287"/>
      <c r="S5" s="36"/>
      <c r="T5" s="36"/>
    </row>
    <row r="6" spans="1:20" s="42" customFormat="1" ht="12" customHeight="1" x14ac:dyDescent="0.2">
      <c r="A6" s="61" t="s">
        <v>40</v>
      </c>
      <c r="B6" s="76">
        <v>30.925999999999998</v>
      </c>
      <c r="C6" s="76">
        <v>91.823331000000024</v>
      </c>
      <c r="D6" s="76">
        <v>59.302307999999996</v>
      </c>
      <c r="E6" s="76">
        <v>15.351918000000001</v>
      </c>
      <c r="F6" s="76">
        <v>145.84297899999999</v>
      </c>
      <c r="G6" s="76">
        <v>86.149022000000002</v>
      </c>
      <c r="H6" s="76">
        <v>9.1395820000000008</v>
      </c>
      <c r="I6" s="76">
        <v>78.178162</v>
      </c>
      <c r="J6" s="76">
        <v>76.278175999999974</v>
      </c>
      <c r="K6" s="76">
        <v>86.36404899999998</v>
      </c>
      <c r="L6" s="76">
        <v>80.151206999999985</v>
      </c>
      <c r="M6" s="76">
        <v>87.375629000000004</v>
      </c>
      <c r="N6" s="76">
        <v>22.738403000000005</v>
      </c>
      <c r="O6" s="64">
        <v>30.339962000000003</v>
      </c>
      <c r="P6" s="119">
        <f t="shared" ref="P6:P20" si="1">SUM(B6:O6)</f>
        <v>899.96072800000002</v>
      </c>
      <c r="R6" s="287"/>
      <c r="S6" s="36"/>
      <c r="T6" s="36"/>
    </row>
    <row r="7" spans="1:20" s="42" customFormat="1" ht="12" customHeight="1" x14ac:dyDescent="0.2">
      <c r="A7" s="61" t="s">
        <v>39</v>
      </c>
      <c r="B7" s="76">
        <v>0</v>
      </c>
      <c r="C7" s="76">
        <v>0</v>
      </c>
      <c r="D7" s="76">
        <v>0</v>
      </c>
      <c r="E7" s="76">
        <v>0</v>
      </c>
      <c r="F7" s="76">
        <v>0</v>
      </c>
      <c r="G7" s="76">
        <v>3.94062</v>
      </c>
      <c r="H7" s="76">
        <v>0</v>
      </c>
      <c r="I7" s="76">
        <v>1579.1088800000005</v>
      </c>
      <c r="J7" s="76">
        <v>1.97421</v>
      </c>
      <c r="K7" s="76">
        <v>13.917</v>
      </c>
      <c r="L7" s="76">
        <v>0</v>
      </c>
      <c r="M7" s="76">
        <v>0</v>
      </c>
      <c r="N7" s="76">
        <v>0.60920000000000007</v>
      </c>
      <c r="O7" s="64">
        <v>43.425839999999994</v>
      </c>
      <c r="P7" s="119">
        <f t="shared" si="1"/>
        <v>1642.9757500000005</v>
      </c>
      <c r="R7" s="287"/>
      <c r="S7" s="36"/>
      <c r="T7" s="36"/>
    </row>
    <row r="8" spans="1:20" s="42" customFormat="1" ht="12" customHeight="1" x14ac:dyDescent="0.2">
      <c r="A8" s="61" t="s">
        <v>51</v>
      </c>
      <c r="B8" s="66">
        <v>2.2890000000000001</v>
      </c>
      <c r="C8" s="66">
        <v>6.7099999999999993E-2</v>
      </c>
      <c r="D8" s="66">
        <v>1.34</v>
      </c>
      <c r="E8" s="66">
        <v>0</v>
      </c>
      <c r="F8" s="66">
        <v>4.2999999999999997E-2</v>
      </c>
      <c r="G8" s="66">
        <v>0</v>
      </c>
      <c r="H8" s="66">
        <v>0</v>
      </c>
      <c r="I8" s="66">
        <v>8.6747999999999992E-2</v>
      </c>
      <c r="J8" s="66">
        <v>0.59275199999999995</v>
      </c>
      <c r="K8" s="66">
        <v>5.6853600000000002</v>
      </c>
      <c r="L8" s="66">
        <v>1.8479099999999999</v>
      </c>
      <c r="M8" s="66">
        <v>0</v>
      </c>
      <c r="N8" s="66">
        <v>0</v>
      </c>
      <c r="O8" s="64">
        <v>0.20119999999999999</v>
      </c>
      <c r="P8" s="119">
        <f t="shared" si="1"/>
        <v>12.153070000000001</v>
      </c>
      <c r="R8" s="6"/>
      <c r="S8" s="36"/>
    </row>
    <row r="9" spans="1:20" s="42" customFormat="1" ht="12" customHeight="1" x14ac:dyDescent="0.2">
      <c r="A9" s="61" t="s">
        <v>52</v>
      </c>
      <c r="B9" s="66">
        <v>2.4870000000000001</v>
      </c>
      <c r="C9" s="66">
        <v>0</v>
      </c>
      <c r="D9" s="66">
        <v>0.06</v>
      </c>
      <c r="E9" s="66">
        <v>1.2415099999999999</v>
      </c>
      <c r="F9" s="66">
        <v>0</v>
      </c>
      <c r="G9" s="66">
        <v>0</v>
      </c>
      <c r="H9" s="66">
        <v>0</v>
      </c>
      <c r="I9" s="66">
        <v>0</v>
      </c>
      <c r="J9" s="66">
        <v>0</v>
      </c>
      <c r="K9" s="66">
        <v>0</v>
      </c>
      <c r="L9" s="66">
        <v>0</v>
      </c>
      <c r="M9" s="66">
        <v>0</v>
      </c>
      <c r="N9" s="66">
        <v>0.39900000000000002</v>
      </c>
      <c r="O9" s="64">
        <v>0</v>
      </c>
      <c r="P9" s="119">
        <f t="shared" si="1"/>
        <v>4.1875099999999996</v>
      </c>
      <c r="R9" s="6"/>
      <c r="S9" s="36"/>
    </row>
    <row r="10" spans="1:20" s="42" customFormat="1" ht="12" customHeight="1" x14ac:dyDescent="0.2">
      <c r="A10" s="61" t="s">
        <v>53</v>
      </c>
      <c r="B10" s="66">
        <v>0</v>
      </c>
      <c r="C10" s="66">
        <v>0</v>
      </c>
      <c r="D10" s="66">
        <v>6.8000000000000005E-2</v>
      </c>
      <c r="E10" s="66">
        <v>5.3374000000000005E-2</v>
      </c>
      <c r="F10" s="66">
        <v>5.8599999999999992E-2</v>
      </c>
      <c r="G10" s="66">
        <v>0</v>
      </c>
      <c r="H10" s="66">
        <v>0</v>
      </c>
      <c r="I10" s="66">
        <v>0</v>
      </c>
      <c r="J10" s="66">
        <v>0</v>
      </c>
      <c r="K10" s="66">
        <v>0</v>
      </c>
      <c r="L10" s="66">
        <v>0</v>
      </c>
      <c r="M10" s="66">
        <v>0</v>
      </c>
      <c r="N10" s="66">
        <v>3.2000000000000001E-2</v>
      </c>
      <c r="O10" s="64">
        <v>0</v>
      </c>
      <c r="P10" s="119">
        <f t="shared" si="1"/>
        <v>0.211974</v>
      </c>
      <c r="R10" s="6"/>
      <c r="S10" s="36"/>
    </row>
    <row r="11" spans="1:20" s="42" customFormat="1" ht="12" customHeight="1" x14ac:dyDescent="0.2">
      <c r="A11" s="61" t="s">
        <v>38</v>
      </c>
      <c r="B11" s="66">
        <v>0</v>
      </c>
      <c r="C11" s="66">
        <v>451.13297399999993</v>
      </c>
      <c r="D11" s="66">
        <v>0.52200000000000002</v>
      </c>
      <c r="E11" s="66">
        <v>1126.5558250000001</v>
      </c>
      <c r="F11" s="66">
        <v>2.4630000000000001</v>
      </c>
      <c r="G11" s="66">
        <v>188.01038</v>
      </c>
      <c r="H11" s="66">
        <v>0.51319000000000004</v>
      </c>
      <c r="I11" s="66">
        <v>41.536978999999995</v>
      </c>
      <c r="J11" s="66">
        <v>303.24479600000006</v>
      </c>
      <c r="K11" s="66">
        <v>486.53072100000003</v>
      </c>
      <c r="L11" s="66">
        <v>251.78701800000002</v>
      </c>
      <c r="M11" s="66">
        <v>1128.0652519999999</v>
      </c>
      <c r="N11" s="66">
        <v>2932.4184600000003</v>
      </c>
      <c r="O11" s="64">
        <v>386.85288700000001</v>
      </c>
      <c r="P11" s="119">
        <f t="shared" si="1"/>
        <v>7299.6334820000002</v>
      </c>
      <c r="R11" s="287"/>
      <c r="S11" s="36"/>
      <c r="T11" s="36"/>
    </row>
    <row r="12" spans="1:20" s="42" customFormat="1" ht="12" customHeight="1" x14ac:dyDescent="0.2">
      <c r="A12" s="61" t="s">
        <v>63</v>
      </c>
      <c r="B12" s="66">
        <v>0</v>
      </c>
      <c r="C12" s="66">
        <v>37.334000000000003</v>
      </c>
      <c r="D12" s="66">
        <v>0</v>
      </c>
      <c r="E12" s="66">
        <v>0</v>
      </c>
      <c r="F12" s="66">
        <v>36.081000000000003</v>
      </c>
      <c r="G12" s="66">
        <v>0</v>
      </c>
      <c r="H12" s="66">
        <v>0</v>
      </c>
      <c r="I12" s="66">
        <v>0</v>
      </c>
      <c r="J12" s="66">
        <v>0</v>
      </c>
      <c r="K12" s="66">
        <v>0</v>
      </c>
      <c r="L12" s="66">
        <v>0</v>
      </c>
      <c r="M12" s="66">
        <v>0</v>
      </c>
      <c r="N12" s="66">
        <v>0</v>
      </c>
      <c r="O12" s="64">
        <v>0</v>
      </c>
      <c r="P12" s="119">
        <f t="shared" si="1"/>
        <v>73.415000000000006</v>
      </c>
      <c r="R12" s="6"/>
      <c r="S12" s="36"/>
    </row>
    <row r="13" spans="1:20" s="42" customFormat="1" ht="12" customHeight="1" x14ac:dyDescent="0.2">
      <c r="A13" s="61" t="s">
        <v>37</v>
      </c>
      <c r="B13" s="66">
        <v>0</v>
      </c>
      <c r="C13" s="66">
        <v>0</v>
      </c>
      <c r="D13" s="66">
        <v>0</v>
      </c>
      <c r="E13" s="66">
        <v>0</v>
      </c>
      <c r="F13" s="66">
        <v>0</v>
      </c>
      <c r="G13" s="66">
        <v>0</v>
      </c>
      <c r="H13" s="66">
        <v>0</v>
      </c>
      <c r="I13" s="66">
        <v>0</v>
      </c>
      <c r="J13" s="66">
        <v>0</v>
      </c>
      <c r="K13" s="66">
        <v>0</v>
      </c>
      <c r="L13" s="66">
        <v>0</v>
      </c>
      <c r="M13" s="66">
        <v>0</v>
      </c>
      <c r="N13" s="66">
        <v>0</v>
      </c>
      <c r="O13" s="64">
        <v>0</v>
      </c>
      <c r="P13" s="119">
        <f t="shared" si="1"/>
        <v>0</v>
      </c>
      <c r="R13" s="6"/>
      <c r="S13" s="36"/>
    </row>
    <row r="14" spans="1:20" s="42" customFormat="1" ht="12" customHeight="1" x14ac:dyDescent="0.2">
      <c r="A14" s="61" t="s">
        <v>36</v>
      </c>
      <c r="B14" s="66">
        <v>0</v>
      </c>
      <c r="C14" s="66">
        <v>0</v>
      </c>
      <c r="D14" s="66">
        <v>9.659559999999999</v>
      </c>
      <c r="E14" s="66">
        <v>1.4466999999999999</v>
      </c>
      <c r="F14" s="66">
        <v>7.2729999999999997</v>
      </c>
      <c r="G14" s="66">
        <v>0.33778999999999998</v>
      </c>
      <c r="H14" s="66">
        <v>0.54400000000000004</v>
      </c>
      <c r="I14" s="66">
        <v>383.4443</v>
      </c>
      <c r="J14" s="66">
        <v>151.961781</v>
      </c>
      <c r="K14" s="66">
        <v>44.69</v>
      </c>
      <c r="L14" s="66">
        <v>0</v>
      </c>
      <c r="M14" s="66">
        <v>1002.241526</v>
      </c>
      <c r="N14" s="66">
        <v>356.29899999999998</v>
      </c>
      <c r="O14" s="64">
        <v>37.213999999999999</v>
      </c>
      <c r="P14" s="119">
        <f t="shared" si="1"/>
        <v>1995.1116569999999</v>
      </c>
      <c r="R14" s="6"/>
      <c r="S14" s="36"/>
    </row>
    <row r="15" spans="1:20" s="42" customFormat="1" ht="12" customHeight="1" x14ac:dyDescent="0.2">
      <c r="A15" s="61" t="s">
        <v>35</v>
      </c>
      <c r="B15" s="66">
        <v>0</v>
      </c>
      <c r="C15" s="66">
        <v>26.392086000000003</v>
      </c>
      <c r="D15" s="66">
        <v>0</v>
      </c>
      <c r="E15" s="66">
        <v>0</v>
      </c>
      <c r="F15" s="66">
        <v>0</v>
      </c>
      <c r="G15" s="66">
        <v>0</v>
      </c>
      <c r="H15" s="66">
        <v>0</v>
      </c>
      <c r="I15" s="66">
        <v>0</v>
      </c>
      <c r="J15" s="66">
        <v>0</v>
      </c>
      <c r="K15" s="66">
        <v>0</v>
      </c>
      <c r="L15" s="66">
        <v>0</v>
      </c>
      <c r="M15" s="66">
        <v>4.6113580000000001</v>
      </c>
      <c r="N15" s="66">
        <v>0</v>
      </c>
      <c r="O15" s="64">
        <v>5.0839999999999996</v>
      </c>
      <c r="P15" s="119">
        <f t="shared" si="1"/>
        <v>36.087444000000005</v>
      </c>
      <c r="R15" s="6"/>
      <c r="S15" s="36"/>
    </row>
    <row r="16" spans="1:20" s="42" customFormat="1" ht="12" customHeight="1" x14ac:dyDescent="0.2">
      <c r="A16" s="61" t="s">
        <v>34</v>
      </c>
      <c r="B16" s="66">
        <v>238.99790999999996</v>
      </c>
      <c r="C16" s="66">
        <v>2.4171529999999999</v>
      </c>
      <c r="D16" s="66">
        <v>469.03100000000006</v>
      </c>
      <c r="E16" s="66">
        <v>0</v>
      </c>
      <c r="F16" s="66">
        <v>3.5394960000000002</v>
      </c>
      <c r="G16" s="66">
        <v>0</v>
      </c>
      <c r="H16" s="66">
        <v>187.47499999999999</v>
      </c>
      <c r="I16" s="66">
        <v>34.720863999999999</v>
      </c>
      <c r="J16" s="66">
        <v>0</v>
      </c>
      <c r="K16" s="66">
        <v>0</v>
      </c>
      <c r="L16" s="66">
        <v>3.948</v>
      </c>
      <c r="M16" s="66">
        <v>16.494066</v>
      </c>
      <c r="N16" s="66">
        <v>15.283472</v>
      </c>
      <c r="O16" s="64">
        <v>15.9283</v>
      </c>
      <c r="P16" s="119">
        <f t="shared" si="1"/>
        <v>987.83526100000006</v>
      </c>
      <c r="R16" s="6"/>
      <c r="S16" s="36"/>
    </row>
    <row r="17" spans="1:20" s="42" customFormat="1" ht="12" customHeight="1" x14ac:dyDescent="0.2">
      <c r="A17" s="61" t="s">
        <v>33</v>
      </c>
      <c r="B17" s="66">
        <v>0</v>
      </c>
      <c r="C17" s="66">
        <v>0.103643</v>
      </c>
      <c r="D17" s="66">
        <v>0</v>
      </c>
      <c r="E17" s="66">
        <v>0</v>
      </c>
      <c r="F17" s="66">
        <v>0</v>
      </c>
      <c r="G17" s="66">
        <v>0</v>
      </c>
      <c r="H17" s="66">
        <v>0</v>
      </c>
      <c r="I17" s="66">
        <v>1544.2419130000003</v>
      </c>
      <c r="J17" s="66">
        <v>0</v>
      </c>
      <c r="K17" s="66">
        <v>0</v>
      </c>
      <c r="L17" s="66">
        <v>0</v>
      </c>
      <c r="M17" s="66">
        <v>235.46705999999998</v>
      </c>
      <c r="N17" s="66">
        <v>221.15</v>
      </c>
      <c r="O17" s="64">
        <v>267.62099999999998</v>
      </c>
      <c r="P17" s="119">
        <f t="shared" si="1"/>
        <v>2268.5836160000003</v>
      </c>
      <c r="R17" s="6"/>
      <c r="S17" s="36"/>
    </row>
    <row r="18" spans="1:20" s="42" customFormat="1" ht="12" customHeight="1" x14ac:dyDescent="0.2">
      <c r="A18" s="61" t="s">
        <v>3</v>
      </c>
      <c r="B18" s="66">
        <v>0</v>
      </c>
      <c r="C18" s="66">
        <v>0</v>
      </c>
      <c r="D18" s="66">
        <v>0</v>
      </c>
      <c r="E18" s="66">
        <v>0</v>
      </c>
      <c r="F18" s="66">
        <v>0</v>
      </c>
      <c r="G18" s="66">
        <v>0</v>
      </c>
      <c r="H18" s="66">
        <v>0</v>
      </c>
      <c r="I18" s="66">
        <v>0</v>
      </c>
      <c r="J18" s="66">
        <v>0</v>
      </c>
      <c r="K18" s="66">
        <v>0</v>
      </c>
      <c r="L18" s="66">
        <v>0</v>
      </c>
      <c r="M18" s="66">
        <v>0</v>
      </c>
      <c r="N18" s="66">
        <v>0</v>
      </c>
      <c r="O18" s="64">
        <v>0</v>
      </c>
      <c r="P18" s="119">
        <f t="shared" si="1"/>
        <v>0</v>
      </c>
      <c r="R18" s="6"/>
      <c r="S18" s="36"/>
    </row>
    <row r="19" spans="1:20" s="42" customFormat="1" ht="12" customHeight="1" x14ac:dyDescent="0.2">
      <c r="A19" s="61" t="s">
        <v>32</v>
      </c>
      <c r="B19" s="66">
        <v>2.4929999999999999</v>
      </c>
      <c r="C19" s="66">
        <v>2.5742139999999996</v>
      </c>
      <c r="D19" s="66">
        <v>3.6466780000000005</v>
      </c>
      <c r="E19" s="66">
        <v>0</v>
      </c>
      <c r="F19" s="66">
        <v>0.53623500000000002</v>
      </c>
      <c r="G19" s="66">
        <v>0.18796600000000002</v>
      </c>
      <c r="H19" s="66">
        <v>0</v>
      </c>
      <c r="I19" s="66">
        <v>0.80131900000000011</v>
      </c>
      <c r="J19" s="66">
        <v>24.122871999999997</v>
      </c>
      <c r="K19" s="66">
        <v>0.40844199999999997</v>
      </c>
      <c r="L19" s="66">
        <v>0.61951000000000001</v>
      </c>
      <c r="M19" s="66">
        <v>4.6526359999999993</v>
      </c>
      <c r="N19" s="66">
        <v>1.7283920000000002</v>
      </c>
      <c r="O19" s="64">
        <v>0.81238700000000008</v>
      </c>
      <c r="P19" s="119">
        <f t="shared" si="1"/>
        <v>42.583650999999996</v>
      </c>
      <c r="R19" s="6"/>
      <c r="S19" s="36"/>
    </row>
    <row r="20" spans="1:20" s="42" customFormat="1" ht="12" customHeight="1" x14ac:dyDescent="0.2">
      <c r="A20" s="75" t="s">
        <v>31</v>
      </c>
      <c r="B20" s="62">
        <v>465.64734099999998</v>
      </c>
      <c r="C20" s="62">
        <v>84.471267999999981</v>
      </c>
      <c r="D20" s="62">
        <v>282.82763099999994</v>
      </c>
      <c r="E20" s="62">
        <v>173.74800900000005</v>
      </c>
      <c r="F20" s="62">
        <v>115.08516799999997</v>
      </c>
      <c r="G20" s="62">
        <v>219.87918200000001</v>
      </c>
      <c r="H20" s="62">
        <v>128.06960599999996</v>
      </c>
      <c r="I20" s="62">
        <v>307.25383800000003</v>
      </c>
      <c r="J20" s="62">
        <v>375.78328999999997</v>
      </c>
      <c r="K20" s="62">
        <v>99.990341000000001</v>
      </c>
      <c r="L20" s="62">
        <v>93.501483999999977</v>
      </c>
      <c r="M20" s="62">
        <v>1248.9577450000011</v>
      </c>
      <c r="N20" s="62">
        <v>211.89332899999997</v>
      </c>
      <c r="O20" s="63">
        <v>331.4477250000001</v>
      </c>
      <c r="P20" s="119">
        <f t="shared" si="1"/>
        <v>4138.5559570000014</v>
      </c>
      <c r="R20" s="287"/>
      <c r="S20" s="36"/>
      <c r="T20" s="36"/>
    </row>
    <row r="21" spans="1:20" s="4" customFormat="1" ht="11.25" x14ac:dyDescent="0.2">
      <c r="A21" s="11"/>
      <c r="P21" s="3" t="s">
        <v>65</v>
      </c>
    </row>
    <row r="22" spans="1:20" s="42" customFormat="1" x14ac:dyDescent="0.2">
      <c r="A22" s="14"/>
      <c r="B22" s="15"/>
      <c r="C22" s="15"/>
      <c r="D22" s="15"/>
      <c r="E22" s="15"/>
      <c r="F22" s="15"/>
      <c r="G22" s="15"/>
      <c r="H22" s="15"/>
      <c r="I22" s="15"/>
      <c r="J22" s="15"/>
      <c r="K22" s="15"/>
      <c r="L22" s="15"/>
      <c r="M22" s="15"/>
      <c r="N22" s="15"/>
      <c r="O22" s="15"/>
      <c r="P22" s="14"/>
    </row>
    <row r="23" spans="1:20" s="42" customFormat="1" x14ac:dyDescent="0.2">
      <c r="A23" s="14"/>
      <c r="B23" s="15"/>
      <c r="C23" s="15"/>
      <c r="D23" s="15"/>
      <c r="E23" s="15"/>
      <c r="F23" s="15"/>
      <c r="G23" s="15"/>
      <c r="H23" s="15"/>
      <c r="I23" s="15"/>
      <c r="J23" s="15"/>
      <c r="K23" s="15"/>
      <c r="L23" s="15"/>
      <c r="M23" s="15"/>
      <c r="N23" s="15"/>
      <c r="O23" s="15"/>
      <c r="P23" s="15"/>
    </row>
    <row r="24" spans="1:20" s="42" customFormat="1" x14ac:dyDescent="0.2">
      <c r="A24" s="14"/>
      <c r="B24" s="15"/>
      <c r="C24" s="15"/>
      <c r="D24" s="15"/>
      <c r="E24" s="15"/>
      <c r="F24" s="15"/>
      <c r="G24" s="15"/>
      <c r="H24" s="15"/>
      <c r="I24" s="15"/>
      <c r="J24" s="15"/>
      <c r="K24" s="15"/>
      <c r="L24" s="15"/>
      <c r="M24" s="15"/>
      <c r="N24" s="15"/>
      <c r="O24" s="15"/>
      <c r="P24" s="15"/>
      <c r="Q24" s="16"/>
    </row>
    <row r="25" spans="1:20" s="42" customFormat="1" x14ac:dyDescent="0.2">
      <c r="A25" s="14"/>
      <c r="B25" s="15"/>
      <c r="C25" s="15"/>
      <c r="D25" s="15"/>
      <c r="E25" s="15"/>
      <c r="F25" s="15"/>
      <c r="G25" s="15"/>
      <c r="H25" s="15"/>
      <c r="I25" s="15"/>
      <c r="J25" s="15"/>
      <c r="K25" s="15"/>
      <c r="L25" s="15"/>
      <c r="M25" s="15"/>
      <c r="N25" s="15"/>
      <c r="O25" s="15"/>
      <c r="P25" s="15"/>
      <c r="Q25" s="16"/>
    </row>
    <row r="26" spans="1:20" s="42" customFormat="1" x14ac:dyDescent="0.2">
      <c r="A26" s="14"/>
      <c r="B26" s="15"/>
      <c r="C26" s="15"/>
      <c r="D26" s="15"/>
      <c r="E26" s="15"/>
      <c r="F26" s="15"/>
      <c r="G26" s="15"/>
      <c r="H26" s="15"/>
      <c r="I26" s="15"/>
      <c r="J26" s="15"/>
      <c r="K26" s="15"/>
      <c r="L26" s="15"/>
      <c r="M26" s="15"/>
      <c r="N26" s="15"/>
      <c r="O26" s="15"/>
      <c r="P26" s="15"/>
      <c r="S26" s="6"/>
    </row>
    <row r="27" spans="1:20" s="42" customFormat="1" x14ac:dyDescent="0.2">
      <c r="A27" s="14"/>
      <c r="B27" s="15"/>
      <c r="C27" s="15"/>
      <c r="D27" s="15"/>
      <c r="E27" s="15"/>
      <c r="F27" s="15"/>
      <c r="G27" s="15"/>
      <c r="H27" s="15"/>
      <c r="I27" s="15"/>
      <c r="J27" s="15"/>
      <c r="K27" s="15"/>
      <c r="L27" s="15"/>
      <c r="M27" s="15"/>
      <c r="N27" s="15"/>
      <c r="O27" s="15"/>
      <c r="P27" s="15"/>
    </row>
    <row r="28" spans="1:20" s="42" customFormat="1" x14ac:dyDescent="0.2">
      <c r="A28" s="14"/>
      <c r="B28" s="15"/>
      <c r="C28" s="15"/>
      <c r="D28" s="15"/>
      <c r="E28" s="15"/>
      <c r="F28" s="15"/>
      <c r="G28" s="15"/>
      <c r="H28" s="15"/>
      <c r="I28" s="15"/>
      <c r="J28" s="15"/>
      <c r="K28" s="15"/>
      <c r="L28" s="15"/>
      <c r="M28" s="15"/>
      <c r="N28" s="15"/>
      <c r="O28" s="15"/>
      <c r="P28" s="15"/>
    </row>
    <row r="29" spans="1:20" s="42" customFormat="1" x14ac:dyDescent="0.2">
      <c r="A29" s="14"/>
      <c r="B29" s="15"/>
      <c r="C29" s="15"/>
      <c r="D29" s="15"/>
      <c r="E29" s="15"/>
      <c r="F29" s="15"/>
      <c r="G29" s="15"/>
      <c r="H29" s="15"/>
      <c r="I29" s="15"/>
      <c r="J29" s="15"/>
      <c r="K29" s="15"/>
      <c r="L29" s="15"/>
      <c r="M29" s="15"/>
      <c r="N29" s="15"/>
      <c r="O29" s="15"/>
      <c r="P29" s="15"/>
    </row>
    <row r="30" spans="1:20" s="42" customFormat="1" x14ac:dyDescent="0.2">
      <c r="A30" s="14"/>
      <c r="B30" s="15"/>
      <c r="C30" s="15"/>
      <c r="D30" s="15"/>
      <c r="E30" s="15"/>
      <c r="F30" s="15"/>
      <c r="G30" s="15"/>
      <c r="H30" s="15"/>
      <c r="I30" s="15"/>
      <c r="J30" s="15"/>
      <c r="K30" s="15"/>
      <c r="L30" s="15"/>
      <c r="M30" s="15"/>
      <c r="N30" s="15"/>
      <c r="O30" s="15"/>
      <c r="P30" s="15"/>
    </row>
    <row r="31" spans="1:20" s="42" customFormat="1" x14ac:dyDescent="0.2">
      <c r="A31" s="14"/>
      <c r="B31" s="15"/>
      <c r="C31" s="15"/>
      <c r="D31" s="15"/>
      <c r="E31" s="15"/>
      <c r="F31" s="15"/>
      <c r="G31" s="15"/>
      <c r="H31" s="15"/>
      <c r="I31" s="15"/>
      <c r="J31" s="15"/>
      <c r="K31" s="15"/>
      <c r="L31" s="15"/>
      <c r="M31" s="15"/>
      <c r="N31" s="15"/>
      <c r="O31" s="15"/>
      <c r="P31" s="15"/>
    </row>
    <row r="32" spans="1:20" s="42" customFormat="1" x14ac:dyDescent="0.2">
      <c r="A32" s="14"/>
      <c r="B32" s="15"/>
      <c r="C32" s="15"/>
      <c r="D32" s="15"/>
      <c r="E32" s="15"/>
      <c r="F32" s="15"/>
      <c r="G32" s="15"/>
      <c r="H32" s="15"/>
      <c r="I32" s="15"/>
      <c r="J32" s="15"/>
      <c r="K32" s="15"/>
      <c r="L32" s="15"/>
      <c r="M32" s="15"/>
      <c r="N32" s="15"/>
      <c r="O32" s="15"/>
      <c r="P32" s="15"/>
    </row>
    <row r="33" spans="1:16" s="42" customFormat="1" x14ac:dyDescent="0.2">
      <c r="A33" s="14"/>
      <c r="B33" s="15"/>
      <c r="C33" s="15"/>
      <c r="D33" s="15"/>
      <c r="E33" s="15"/>
      <c r="F33" s="15"/>
      <c r="G33" s="15"/>
      <c r="H33" s="15"/>
      <c r="I33" s="15"/>
      <c r="J33" s="15"/>
      <c r="K33" s="15"/>
      <c r="L33" s="15"/>
      <c r="M33" s="15"/>
      <c r="N33" s="15"/>
      <c r="O33" s="15"/>
      <c r="P33" s="15"/>
    </row>
    <row r="34" spans="1:16" s="42" customFormat="1" x14ac:dyDescent="0.2">
      <c r="A34" s="14"/>
      <c r="B34" s="15"/>
      <c r="C34" s="15"/>
      <c r="D34" s="15"/>
      <c r="E34" s="15"/>
      <c r="F34" s="15"/>
      <c r="G34" s="15"/>
      <c r="H34" s="15"/>
      <c r="I34" s="15"/>
      <c r="J34" s="15"/>
      <c r="K34" s="15"/>
      <c r="L34" s="15"/>
      <c r="M34" s="15"/>
      <c r="N34" s="15"/>
      <c r="O34" s="15"/>
      <c r="P34" s="15"/>
    </row>
    <row r="35" spans="1:16" s="42" customFormat="1" x14ac:dyDescent="0.2">
      <c r="A35" s="14"/>
      <c r="B35" s="15"/>
      <c r="C35" s="15"/>
      <c r="D35" s="15"/>
      <c r="E35" s="15"/>
      <c r="F35" s="15"/>
      <c r="G35" s="15"/>
      <c r="H35" s="15"/>
      <c r="I35" s="15"/>
      <c r="J35" s="15"/>
      <c r="K35" s="15"/>
      <c r="L35" s="15"/>
      <c r="M35" s="15"/>
      <c r="N35" s="15"/>
      <c r="O35" s="15"/>
      <c r="P35" s="15"/>
    </row>
    <row r="36" spans="1:16" s="42" customFormat="1" x14ac:dyDescent="0.2">
      <c r="A36" s="14"/>
      <c r="B36" s="15"/>
      <c r="C36" s="15"/>
      <c r="D36" s="15"/>
      <c r="E36" s="15"/>
      <c r="F36" s="15"/>
      <c r="G36" s="15"/>
      <c r="H36" s="15"/>
      <c r="I36" s="15"/>
      <c r="J36" s="15"/>
      <c r="K36" s="15"/>
      <c r="L36" s="15"/>
      <c r="M36" s="15"/>
      <c r="N36" s="15"/>
      <c r="O36" s="15"/>
      <c r="P36" s="15"/>
    </row>
    <row r="37" spans="1:16" s="42" customFormat="1" x14ac:dyDescent="0.2">
      <c r="A37" s="14"/>
      <c r="B37" s="15"/>
      <c r="C37" s="15"/>
      <c r="D37" s="15"/>
      <c r="E37" s="15"/>
      <c r="F37" s="15"/>
      <c r="G37" s="15"/>
      <c r="H37" s="15"/>
      <c r="I37" s="15"/>
      <c r="J37" s="15"/>
      <c r="K37" s="15"/>
      <c r="L37" s="15"/>
      <c r="M37" s="15"/>
      <c r="N37" s="15"/>
      <c r="O37" s="15"/>
      <c r="P37" s="15"/>
    </row>
    <row r="38" spans="1:16" s="42" customFormat="1" x14ac:dyDescent="0.2">
      <c r="A38" s="14"/>
      <c r="B38" s="15"/>
      <c r="C38" s="15"/>
      <c r="D38" s="15"/>
      <c r="E38" s="15"/>
      <c r="F38" s="15"/>
      <c r="G38" s="15"/>
      <c r="H38" s="15"/>
      <c r="I38" s="15"/>
      <c r="J38" s="15"/>
      <c r="K38" s="15"/>
      <c r="L38" s="15"/>
      <c r="M38" s="15"/>
      <c r="N38" s="15"/>
      <c r="O38" s="15"/>
      <c r="P38" s="15"/>
    </row>
    <row r="39" spans="1:16" s="42" customFormat="1" x14ac:dyDescent="0.2">
      <c r="A39" s="14"/>
      <c r="B39" s="15"/>
      <c r="C39" s="15"/>
      <c r="D39" s="15"/>
      <c r="E39" s="15"/>
      <c r="F39" s="15"/>
      <c r="G39" s="15"/>
      <c r="H39" s="15"/>
      <c r="I39" s="15"/>
      <c r="J39" s="15"/>
      <c r="K39" s="15"/>
      <c r="L39" s="15"/>
      <c r="M39" s="15"/>
      <c r="N39" s="15"/>
      <c r="O39" s="15"/>
      <c r="P39" s="15"/>
    </row>
    <row r="40" spans="1:16" s="42" customFormat="1" x14ac:dyDescent="0.2">
      <c r="A40" s="14"/>
      <c r="B40" s="15"/>
      <c r="C40" s="15"/>
      <c r="D40" s="15"/>
      <c r="E40" s="15"/>
      <c r="F40" s="15"/>
      <c r="G40" s="15"/>
      <c r="H40" s="15"/>
      <c r="I40" s="15"/>
      <c r="J40" s="15"/>
      <c r="K40" s="15"/>
      <c r="L40" s="15"/>
      <c r="M40" s="15"/>
      <c r="N40" s="15"/>
      <c r="O40" s="15"/>
      <c r="P40" s="15"/>
    </row>
    <row r="41" spans="1:16" s="42" customFormat="1" x14ac:dyDescent="0.2">
      <c r="A41" s="14"/>
      <c r="B41" s="15"/>
      <c r="C41" s="15"/>
      <c r="D41" s="15"/>
      <c r="E41" s="15"/>
      <c r="F41" s="15"/>
      <c r="G41" s="15"/>
      <c r="H41" s="15"/>
      <c r="I41" s="15"/>
      <c r="J41" s="15"/>
      <c r="K41" s="15"/>
      <c r="L41" s="15"/>
      <c r="M41" s="15"/>
      <c r="N41" s="15"/>
      <c r="O41" s="15"/>
      <c r="P41" s="15"/>
    </row>
    <row r="42" spans="1:16" s="42" customFormat="1" x14ac:dyDescent="0.2">
      <c r="A42" s="2"/>
      <c r="B42" s="2"/>
      <c r="C42" s="2"/>
      <c r="D42" s="2"/>
      <c r="E42" s="2"/>
      <c r="F42" s="2"/>
      <c r="G42" s="2"/>
      <c r="H42" s="2"/>
      <c r="I42" s="2"/>
      <c r="J42" s="2"/>
      <c r="K42" s="2"/>
      <c r="L42" s="2"/>
      <c r="M42" s="2"/>
      <c r="N42" s="2"/>
      <c r="O42" s="2"/>
      <c r="P42" s="2"/>
    </row>
    <row r="44" spans="1:16" x14ac:dyDescent="0.2">
      <c r="C44" s="17"/>
    </row>
    <row r="45" spans="1:16" x14ac:dyDescent="0.2">
      <c r="C45" s="17"/>
    </row>
    <row r="46" spans="1:16" x14ac:dyDescent="0.2">
      <c r="C46" s="17"/>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65FBED5E8B528848AFB368562A6DB3EE" ma:contentTypeVersion="0" ma:contentTypeDescription="Vytvoří nový dokument" ma:contentTypeScope="" ma:versionID="adf6e545162cd1436a7e0a22cc7725c9">
  <xsd:schema xmlns:xsd="http://www.w3.org/2001/XMLSchema" xmlns:xs="http://www.w3.org/2001/XMLSchema" xmlns:p="http://schemas.microsoft.com/office/2006/metadata/properties" targetNamespace="http://schemas.microsoft.com/office/2006/metadata/properties" ma:root="true" ma:fieldsID="c2e859ab3f162ac39b5a50c9082783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2C6546-5BC5-4CFA-9954-9FDBDB9A4306}"/>
</file>

<file path=customXml/itemProps2.xml><?xml version="1.0" encoding="utf-8"?>
<ds:datastoreItem xmlns:ds="http://schemas.openxmlformats.org/officeDocument/2006/customXml" ds:itemID="{41805855-2E9E-42AB-98B4-D8162C249D23}"/>
</file>

<file path=customXml/itemProps3.xml><?xml version="1.0" encoding="utf-8"?>
<ds:datastoreItem xmlns:ds="http://schemas.openxmlformats.org/officeDocument/2006/customXml" ds:itemID="{815BF594-3767-4DF1-8F84-CC69BF620B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19</vt:i4>
      </vt:variant>
    </vt:vector>
  </HeadingPairs>
  <TitlesOfParts>
    <vt:vector size="55" baseType="lpstr">
      <vt:lpstr>Titulní</vt:lpstr>
      <vt:lpstr>Obsah</vt:lpstr>
      <vt:lpstr>Úvod</vt:lpstr>
      <vt:lpstr>1</vt:lpstr>
      <vt:lpstr>2</vt:lpstr>
      <vt:lpstr>3</vt:lpstr>
      <vt:lpstr>4.1</vt:lpstr>
      <vt:lpstr>4.2</vt:lpstr>
      <vt:lpstr>4.3</vt:lpstr>
      <vt:lpstr>5.1</vt:lpstr>
      <vt:lpstr>5.2</vt:lpstr>
      <vt:lpstr>5.3</vt:lpstr>
      <vt:lpstr>5.4</vt:lpstr>
      <vt:lpstr>6</vt:lpstr>
      <vt:lpstr>7.1</vt:lpstr>
      <vt:lpstr>7.2</vt:lpstr>
      <vt:lpstr>8.1</vt:lpstr>
      <vt:lpstr>8.2</vt:lpstr>
      <vt:lpstr>8.3</vt:lpstr>
      <vt:lpstr>8.4</vt:lpstr>
      <vt:lpstr>8.5</vt:lpstr>
      <vt:lpstr>8.6</vt:lpstr>
      <vt:lpstr>8.7</vt:lpstr>
      <vt:lpstr>8.8</vt:lpstr>
      <vt:lpstr>8.9</vt:lpstr>
      <vt:lpstr>8.10</vt:lpstr>
      <vt:lpstr>8.11</vt:lpstr>
      <vt:lpstr>8.12</vt:lpstr>
      <vt:lpstr>8.13</vt:lpstr>
      <vt:lpstr>8.14</vt:lpstr>
      <vt:lpstr>9</vt:lpstr>
      <vt:lpstr>10.1</vt:lpstr>
      <vt:lpstr>10.2</vt:lpstr>
      <vt:lpstr>10.3</vt:lpstr>
      <vt:lpstr>10.4</vt:lpstr>
      <vt:lpstr>10.5</vt:lpstr>
      <vt:lpstr>'1'!Oblast_tisku</vt:lpstr>
      <vt:lpstr>'10.1'!Oblast_tisku</vt:lpstr>
      <vt:lpstr>'10.4'!Oblast_tisku</vt:lpstr>
      <vt:lpstr>'8.1'!Oblast_tisku</vt:lpstr>
      <vt:lpstr>'8.10'!Oblast_tisku</vt:lpstr>
      <vt:lpstr>'8.11'!Oblast_tisku</vt:lpstr>
      <vt:lpstr>'8.12'!Oblast_tisku</vt:lpstr>
      <vt:lpstr>'8.13'!Oblast_tisku</vt:lpstr>
      <vt:lpstr>'8.14'!Oblast_tisku</vt:lpstr>
      <vt:lpstr>'8.2'!Oblast_tisku</vt:lpstr>
      <vt:lpstr>'8.3'!Oblast_tisku</vt:lpstr>
      <vt:lpstr>'8.4'!Oblast_tisku</vt:lpstr>
      <vt:lpstr>'8.5'!Oblast_tisku</vt:lpstr>
      <vt:lpstr>'8.6'!Oblast_tisku</vt:lpstr>
      <vt:lpstr>'8.7'!Oblast_tisku</vt:lpstr>
      <vt:lpstr>'8.8'!Oblast_tisku</vt:lpstr>
      <vt:lpstr>'8.9'!Oblast_tisku</vt:lpstr>
      <vt:lpstr>'9'!Oblast_tisku</vt:lpstr>
      <vt:lpstr>Titulní!Oblast_tisku</vt:lpstr>
    </vt:vector>
  </TitlesOfParts>
  <Company>Energetický regulační úřad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Rosecký Daniel Ing.</dc:creator>
  <cp:lastModifiedBy>Rosecký Daniel Ing.</cp:lastModifiedBy>
  <cp:lastPrinted>2021-12-02T08:31:30Z</cp:lastPrinted>
  <dcterms:created xsi:type="dcterms:W3CDTF">2006-03-02T11:20:40Z</dcterms:created>
  <dcterms:modified xsi:type="dcterms:W3CDTF">2021-12-02T08:45:56Z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0x01010065FBED5E8B528848AFB368562A6DB3EE</vt:lpwstr>
  </property>
</Properties>
</file>