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theme/themeOverride17.xml" ContentType="application/vnd.openxmlformats-officedocument.themeOverride+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theme/themeOverride16.xml" ContentType="application/vnd.openxmlformats-officedocument.themeOverride+xml"/>
  <Override PartName="/xl/charts/chart100.xml" ContentType="application/vnd.openxmlformats-officedocument.drawingml.chart+xml"/>
  <Override PartName="/xl/theme/themeOverride18.xml" ContentType="application/vnd.openxmlformats-officedocument.themeOverride+xml"/>
  <Override PartName="/xl/charts/chart107.xml" ContentType="application/vnd.openxmlformats-officedocument.drawingml.chart+xml"/>
  <Override PartName="/xl/charts/chart108.xml" ContentType="application/vnd.openxmlformats-officedocument.drawingml.chart+xml"/>
  <Override PartName="/xl/drawings/drawing31.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drawings/drawing2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30.xml" ContentType="application/vnd.openxmlformats-officedocument.drawing+xml"/>
  <Override PartName="/xl/theme/themeOverride15.xml" ContentType="application/vnd.openxmlformats-officedocument.themeOverride+xml"/>
  <Override PartName="/xl/charts/chart9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12.xml" ContentType="application/vnd.openxmlformats-officedocument.themeOverride+xml"/>
  <Override PartName="/xl/charts/chart80.xml" ContentType="application/vnd.openxmlformats-officedocument.drawingml.chart+xml"/>
  <Override PartName="/xl/drawings/drawing22.xml" ContentType="application/vnd.openxmlformats-officedocument.drawing+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worksheets/sheet1.xml" ContentType="application/vnd.openxmlformats-officedocument.spreadsheetml.worksheet+xml"/>
  <Override PartName="/xl/theme/themeOverride11.xml" ContentType="application/vnd.openxmlformats-officedocument.themeOverride+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theme/themeOverride14.xml" ContentType="application/vnd.openxmlformats-officedocument.themeOverride+xml"/>
  <Override PartName="/xl/charts/chart89.xml" ContentType="application/vnd.openxmlformats-officedocument.drawingml.chart+xml"/>
  <Override PartName="/xl/charts/chart88.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70.xml" ContentType="application/vnd.openxmlformats-officedocument.drawingml.chart+xml"/>
  <Override PartName="/xl/charts/chart74.xml" ContentType="application/vnd.openxmlformats-officedocument.drawingml.chart+xml"/>
  <Override PartName="/xl/charts/chart6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30.xml" ContentType="application/vnd.openxmlformats-officedocument.drawingml.chart+xml"/>
  <Override PartName="/xl/theme/themeOverride10.xml" ContentType="application/vnd.openxmlformats-officedocument.themeOverride+xml"/>
  <Override PartName="/xl/charts/chart68.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theme/themeOverride7.xml" ContentType="application/vnd.openxmlformats-officedocument.themeOverride+xml"/>
  <Override PartName="/xl/charts/chart55.xml" ContentType="application/vnd.openxmlformats-officedocument.drawingml.chart+xml"/>
  <Override PartName="/xl/drawings/drawing16.xml" ContentType="application/vnd.openxmlformats-officedocument.drawing+xml"/>
  <Override PartName="/xl/charts/chart50.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31.xml" ContentType="application/vnd.openxmlformats-officedocument.drawingml.chart+xml"/>
  <Override PartName="/xl/charts/chart49.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64.xml" ContentType="application/vnd.openxmlformats-officedocument.drawingml.chart+xml"/>
  <Override PartName="/xl/theme/themeOverride9.xml" ContentType="application/vnd.openxmlformats-officedocument.themeOverride+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theme/themeOverride8.xml" ContentType="application/vnd.openxmlformats-officedocument.themeOverride+xml"/>
  <Override PartName="/xl/charts/chart60.xml" ContentType="application/vnd.openxmlformats-officedocument.drawingml.chart+xml"/>
  <Override PartName="/xl/drawings/drawing18.xml" ContentType="application/vnd.openxmlformats-officedocument.drawing+xml"/>
  <Override PartName="/xl/charts/chart45.xml" ContentType="application/vnd.openxmlformats-officedocument.drawingml.chart+xml"/>
  <Override PartName="/xl/charts/chart48.xml" ContentType="application/vnd.openxmlformats-officedocument.drawingml.chart+xml"/>
  <Override PartName="/xl/charts/chart44.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theme/themeOverride4.xml" ContentType="application/vnd.openxmlformats-officedocument.themeOverride+xml"/>
  <Override PartName="/xl/theme/themeOverride5.xml" ContentType="application/vnd.openxmlformats-officedocument.themeOverride+xml"/>
  <Override PartName="/xl/charts/chart42.xml" ContentType="application/vnd.openxmlformats-officedocument.drawingml.chart+xml"/>
  <Override PartName="/xl/charts/chart41.xml" ContentType="application/vnd.openxmlformats-officedocument.drawingml.chart+xml"/>
  <Override PartName="/xl/charts/chart43.xml" ContentType="application/vnd.openxmlformats-officedocument.drawingml.chart+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S:\NOVÁ STATISTIKA\Zprávy TEPLO\Čtvrtletní zprávy TEPLO\2021\II._čtvrtletí_2021_teplo\v1\"/>
    </mc:Choice>
  </mc:AlternateContent>
  <xr:revisionPtr revIDLastSave="0" documentId="13_ncr:1_{4B518743-5C32-46F3-8B25-ED96C1E1B7EB}" xr6:coauthVersionLast="36" xr6:coauthVersionMax="36" xr10:uidLastSave="{00000000-0000-0000-0000-000000000000}"/>
  <bookViews>
    <workbookView xWindow="-15" yWindow="-15" windowWidth="11640" windowHeight="8055" tabRatio="959" activeTab="4" xr2:uid="{00000000-000D-0000-FFFF-FFFF00000000}"/>
  </bookViews>
  <sheets>
    <sheet name="Titulní" sheetId="195"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8.3" sheetId="169" r:id="rId19"/>
    <sheet name="8.4" sheetId="170" r:id="rId20"/>
    <sheet name="8.5" sheetId="171" r:id="rId21"/>
    <sheet name="8.6" sheetId="172" r:id="rId22"/>
    <sheet name="8.7" sheetId="173" r:id="rId23"/>
    <sheet name="8.8" sheetId="174" r:id="rId24"/>
    <sheet name="8.9" sheetId="175" r:id="rId25"/>
    <sheet name="8.10" sheetId="176" r:id="rId26"/>
    <sheet name="8.11" sheetId="177" r:id="rId27"/>
    <sheet name="8.12" sheetId="178" r:id="rId28"/>
    <sheet name="8.13" sheetId="179" r:id="rId29"/>
    <sheet name="8.14" sheetId="180" r:id="rId30"/>
    <sheet name="9" sheetId="161" r:id="rId31"/>
    <sheet name="10.1" sheetId="189" r:id="rId32"/>
    <sheet name="10.2" sheetId="188" r:id="rId33"/>
    <sheet name="10.3" sheetId="163" r:id="rId34"/>
    <sheet name="10.4" sheetId="194" r:id="rId35"/>
    <sheet name="10.5" sheetId="167" r:id="rId36"/>
  </sheets>
  <definedNames>
    <definedName name="Datum_OTE">"2. 5. 2017"</definedName>
    <definedName name="_xlnm.Print_Area" localSheetId="3">'1'!$A$1:$B$40</definedName>
    <definedName name="_xlnm.Print_Area" localSheetId="31">'10.1'!$A$1:$L$34</definedName>
    <definedName name="_xlnm.Print_Area" localSheetId="34">'10.4'!$A$1:$L$48</definedName>
    <definedName name="_xlnm.Print_Area" localSheetId="16">'8.1'!$A$1:$I$46</definedName>
    <definedName name="_xlnm.Print_Area" localSheetId="25">'8.10'!$A$1:$I$47</definedName>
    <definedName name="_xlnm.Print_Area" localSheetId="26">'8.11'!$A$1:$I$47</definedName>
    <definedName name="_xlnm.Print_Area" localSheetId="27">'8.12'!$A$1:$I$47</definedName>
    <definedName name="_xlnm.Print_Area" localSheetId="28">'8.13'!$A$1:$I$47</definedName>
    <definedName name="_xlnm.Print_Area" localSheetId="29">'8.14'!$A$1:$I$47</definedName>
    <definedName name="_xlnm.Print_Area" localSheetId="17">'8.2'!$A$1:$I$47</definedName>
    <definedName name="_xlnm.Print_Area" localSheetId="18">'8.3'!$A$1:$I$47</definedName>
    <definedName name="_xlnm.Print_Area" localSheetId="19">'8.4'!$A$1:$I$47</definedName>
    <definedName name="_xlnm.Print_Area" localSheetId="20">'8.5'!$A$1:$I$47</definedName>
    <definedName name="_xlnm.Print_Area" localSheetId="21">'8.6'!$A$1:$I$47</definedName>
    <definedName name="_xlnm.Print_Area" localSheetId="22">'8.7'!$A$1:$I$47</definedName>
    <definedName name="_xlnm.Print_Area" localSheetId="23">'8.8'!$A$1:$I$47</definedName>
    <definedName name="_xlnm.Print_Area" localSheetId="24">'8.9'!$A$1:$I$47</definedName>
    <definedName name="_xlnm.Print_Area" localSheetId="30">'9'!$A$1:$M$45</definedName>
    <definedName name="_xlnm.Print_Area" localSheetId="0">Titulní!$A$1:$B$2</definedName>
  </definedNames>
  <calcPr calcId="191029"/>
</workbook>
</file>

<file path=xl/calcChain.xml><?xml version="1.0" encoding="utf-8"?>
<calcChain xmlns="http://schemas.openxmlformats.org/spreadsheetml/2006/main">
  <c r="F12" i="189" l="1"/>
  <c r="F21" i="194"/>
  <c r="F5" i="189" l="1"/>
  <c r="F13" i="194"/>
  <c r="F5" i="194" l="1"/>
  <c r="N14" i="188" l="1"/>
  <c r="N7" i="188"/>
  <c r="F15" i="189"/>
  <c r="F8" i="189"/>
  <c r="F4" i="194" l="1"/>
  <c r="F20" i="194" l="1"/>
  <c r="F12" i="194"/>
  <c r="L1" i="194"/>
  <c r="L1" i="189" l="1"/>
  <c r="N1" i="188"/>
  <c r="C4" i="167"/>
  <c r="F13" i="189" l="1"/>
  <c r="H6" i="189"/>
  <c r="H7" i="189" s="1"/>
  <c r="F6" i="189"/>
  <c r="N12" i="188"/>
  <c r="N11" i="188"/>
  <c r="N5" i="188"/>
  <c r="N4" i="188"/>
  <c r="F7" i="189" l="1"/>
  <c r="N6" i="188"/>
  <c r="F14" i="189"/>
  <c r="N13"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B5" i="167" l="1"/>
  <c r="B13" i="167"/>
  <c r="D13" i="167" s="1"/>
  <c r="B6" i="167"/>
  <c r="B14" i="167"/>
  <c r="B7" i="167"/>
  <c r="B15" i="167"/>
  <c r="B8" i="167"/>
  <c r="D8" i="167" s="1"/>
  <c r="B16" i="167"/>
  <c r="B9" i="167"/>
  <c r="D9" i="167" s="1"/>
  <c r="B17" i="167"/>
  <c r="B10" i="167"/>
  <c r="D10" i="167" s="1"/>
  <c r="B18" i="167"/>
  <c r="D18" i="167" s="1"/>
  <c r="B11" i="167"/>
  <c r="B19" i="167"/>
  <c r="B12" i="167"/>
  <c r="D12" i="167" s="1"/>
  <c r="B20" i="167"/>
  <c r="D20" i="167" l="1"/>
  <c r="E20" i="167"/>
  <c r="E16" i="167"/>
  <c r="D16" i="167"/>
  <c r="D14" i="167"/>
  <c r="E14" i="167"/>
  <c r="D6" i="167"/>
  <c r="E6" i="167"/>
  <c r="D19" i="167"/>
  <c r="E19" i="167"/>
  <c r="D17" i="167"/>
  <c r="E17" i="167"/>
  <c r="D15" i="167"/>
  <c r="E15" i="167"/>
  <c r="E11" i="167"/>
  <c r="D11" i="167"/>
  <c r="E7" i="167"/>
  <c r="D7" i="167"/>
  <c r="B4" i="167"/>
  <c r="E5" i="167"/>
  <c r="D5" i="167"/>
  <c r="D4" i="167" l="1"/>
  <c r="E4" i="167"/>
  <c r="P6" i="161" l="1"/>
  <c r="P10" i="161"/>
  <c r="P12" i="161"/>
  <c r="P14" i="161"/>
  <c r="P16" i="161"/>
  <c r="P18" i="161"/>
  <c r="P7" i="161"/>
  <c r="P9" i="161"/>
  <c r="P11" i="161"/>
  <c r="P13" i="161"/>
  <c r="P15" i="161"/>
  <c r="P17" i="161"/>
  <c r="P19" i="161"/>
  <c r="P8" i="161"/>
  <c r="P20" i="161"/>
  <c r="P21" i="161"/>
  <c r="D22" i="194" l="1"/>
  <c r="M7" i="129"/>
  <c r="C7" i="129"/>
  <c r="E22" i="194"/>
  <c r="E23" i="194" s="1"/>
  <c r="I7" i="129"/>
  <c r="F7" i="129"/>
  <c r="N11" i="129"/>
  <c r="N15" i="129"/>
  <c r="E14" i="194"/>
  <c r="E16" i="194" s="1"/>
  <c r="N12" i="129"/>
  <c r="J7" i="129"/>
  <c r="C14" i="194"/>
  <c r="C15" i="194" s="1"/>
  <c r="N8" i="129"/>
  <c r="N9" i="129"/>
  <c r="D7" i="129"/>
  <c r="G7" i="129"/>
  <c r="C22" i="194"/>
  <c r="C24" i="194" s="1"/>
  <c r="B7" i="129"/>
  <c r="N10" i="129"/>
  <c r="D14" i="194"/>
  <c r="D16" i="194" s="1"/>
  <c r="L7" i="129"/>
  <c r="B6" i="194"/>
  <c r="B7" i="194" s="1"/>
  <c r="D24" i="194"/>
  <c r="D23" i="194"/>
  <c r="E6" i="194"/>
  <c r="K7" i="129"/>
  <c r="H7" i="129"/>
  <c r="D6" i="194"/>
  <c r="N13" i="129"/>
  <c r="B14" i="194"/>
  <c r="B22" i="194"/>
  <c r="N14" i="129"/>
  <c r="C6" i="194"/>
  <c r="E7" i="129"/>
  <c r="E24" i="194" l="1"/>
  <c r="E15" i="194"/>
  <c r="C23" i="194"/>
  <c r="K6" i="129"/>
  <c r="B8" i="194"/>
  <c r="H6" i="129"/>
  <c r="D15" i="194"/>
  <c r="E6" i="129"/>
  <c r="C16" i="194"/>
  <c r="B6" i="129"/>
  <c r="N6" i="129"/>
  <c r="F6" i="194"/>
  <c r="F8" i="194" s="1"/>
  <c r="C8" i="194"/>
  <c r="C7" i="194"/>
  <c r="B23" i="194"/>
  <c r="B24" i="194"/>
  <c r="F22" i="194"/>
  <c r="B16" i="194"/>
  <c r="B15" i="194"/>
  <c r="F14" i="194"/>
  <c r="D8" i="194"/>
  <c r="D7" i="194"/>
  <c r="E7" i="194"/>
  <c r="E8" i="194"/>
  <c r="F7" i="194" l="1"/>
  <c r="F15" i="194"/>
  <c r="F16" i="194"/>
  <c r="F24" i="194"/>
  <c r="F23" i="194"/>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21" i="174"/>
  <c r="N21" i="176"/>
  <c r="L19" i="179"/>
  <c r="L18" i="169"/>
  <c r="L17" i="171"/>
  <c r="N15" i="168"/>
  <c r="M22" i="177"/>
  <c r="F21" i="7"/>
  <c r="L22" i="168"/>
  <c r="M24" i="168"/>
  <c r="N13" i="168"/>
  <c r="M10" i="168"/>
  <c r="M12" i="178"/>
  <c r="N14" i="170"/>
  <c r="N13" i="180"/>
  <c r="M11" i="169"/>
  <c r="L17" i="168"/>
  <c r="B21" i="147"/>
  <c r="B36" i="147" s="1"/>
  <c r="D21" i="147"/>
  <c r="D36" i="147" s="1"/>
  <c r="C21" i="147"/>
  <c r="C36" i="147" s="1"/>
  <c r="F7" i="53" l="1"/>
  <c r="C7" i="53"/>
  <c r="B7" i="163"/>
  <c r="H31" i="163"/>
  <c r="H34" i="163"/>
  <c r="H6" i="163"/>
  <c r="H13" i="163"/>
  <c r="B26" i="163"/>
  <c r="B28" i="163"/>
  <c r="B15" i="163"/>
  <c r="B9" i="163"/>
  <c r="B14" i="163"/>
  <c r="B19" i="163"/>
  <c r="B31" i="163"/>
  <c r="H8" i="163"/>
  <c r="H29" i="163"/>
  <c r="B38" i="163"/>
  <c r="B25" i="163"/>
  <c r="H20" i="163"/>
  <c r="B32" i="163"/>
  <c r="H25" i="163"/>
  <c r="H10" i="163"/>
  <c r="H33" i="163"/>
  <c r="J14" i="57"/>
  <c r="B6" i="163"/>
  <c r="H12" i="163"/>
  <c r="H5" i="163"/>
  <c r="H32" i="163"/>
  <c r="H17" i="163"/>
  <c r="H18" i="163"/>
  <c r="H28" i="163"/>
  <c r="B37" i="163"/>
  <c r="H26" i="163"/>
  <c r="C6" i="147"/>
  <c r="B13" i="163"/>
  <c r="B12" i="163"/>
  <c r="B5" i="163"/>
  <c r="B10" i="163"/>
  <c r="B20" i="163"/>
  <c r="B16" i="163"/>
  <c r="D7" i="53"/>
  <c r="H11" i="163"/>
  <c r="H15" i="163"/>
  <c r="H37" i="163"/>
  <c r="B36" i="163"/>
  <c r="H19" i="163"/>
  <c r="B27" i="163"/>
  <c r="H27" i="163"/>
  <c r="B17" i="163"/>
  <c r="H9" i="163"/>
  <c r="B33" i="163"/>
  <c r="B8" i="163"/>
  <c r="B18" i="163"/>
  <c r="B11" i="163"/>
  <c r="P8" i="130"/>
  <c r="E4" i="132"/>
  <c r="H14" i="163"/>
  <c r="P12" i="130"/>
  <c r="H35" i="163"/>
  <c r="B30" i="163"/>
  <c r="H7" i="163"/>
  <c r="H38" i="163"/>
  <c r="B35" i="163"/>
  <c r="H16" i="163"/>
  <c r="B34" i="163"/>
  <c r="H30" i="163"/>
  <c r="B29" i="163"/>
  <c r="H36" i="163"/>
  <c r="N14" i="128"/>
  <c r="N11" i="128"/>
  <c r="N20" i="128"/>
  <c r="N18" i="128"/>
  <c r="J7" i="53"/>
  <c r="N14" i="53"/>
  <c r="H11" i="7"/>
  <c r="H21" i="7"/>
  <c r="P16" i="130"/>
  <c r="B6" i="77"/>
  <c r="E6" i="127"/>
  <c r="C6" i="127"/>
  <c r="M4" i="130"/>
  <c r="B7" i="7"/>
  <c r="B19" i="7"/>
  <c r="N7" i="7"/>
  <c r="N12" i="131"/>
  <c r="H6" i="127"/>
  <c r="H5" i="127" s="1"/>
  <c r="M6" i="131"/>
  <c r="K6" i="127"/>
  <c r="N19" i="127"/>
  <c r="J6" i="57"/>
  <c r="J13" i="57"/>
  <c r="J12" i="57"/>
  <c r="C4" i="57"/>
  <c r="P18" i="132"/>
  <c r="P17" i="132"/>
  <c r="E7" i="7"/>
  <c r="E19" i="7"/>
  <c r="N18" i="53"/>
  <c r="O4" i="130"/>
  <c r="P9" i="132"/>
  <c r="P17" i="130"/>
  <c r="N4" i="132"/>
  <c r="N15" i="53"/>
  <c r="D6" i="127"/>
  <c r="B6" i="127"/>
  <c r="N7" i="127"/>
  <c r="J9" i="57"/>
  <c r="J8" i="57"/>
  <c r="D4" i="57"/>
  <c r="I7" i="128"/>
  <c r="D38" i="147"/>
  <c r="N22" i="128"/>
  <c r="D7" i="128"/>
  <c r="N12" i="128"/>
  <c r="P14" i="132"/>
  <c r="N19" i="53"/>
  <c r="N23" i="53"/>
  <c r="K21" i="7"/>
  <c r="K11" i="7"/>
  <c r="D4" i="132"/>
  <c r="C4" i="130"/>
  <c r="L4" i="130"/>
  <c r="L6" i="77"/>
  <c r="H6" i="131"/>
  <c r="N17" i="127"/>
  <c r="I4" i="130"/>
  <c r="N18" i="131"/>
  <c r="N17" i="53"/>
  <c r="F6" i="131"/>
  <c r="N9" i="53"/>
  <c r="P13" i="130"/>
  <c r="P5" i="132"/>
  <c r="B4" i="132"/>
  <c r="N19" i="131"/>
  <c r="L6" i="127"/>
  <c r="N11" i="127"/>
  <c r="J10" i="57"/>
  <c r="J15" i="57"/>
  <c r="J5" i="57"/>
  <c r="B4" i="57"/>
  <c r="F4" i="57"/>
  <c r="J7" i="128"/>
  <c r="N19" i="128"/>
  <c r="N16" i="128"/>
  <c r="D23" i="147"/>
  <c r="D18" i="163"/>
  <c r="N21" i="128"/>
  <c r="B38" i="147"/>
  <c r="D6" i="147"/>
  <c r="C38" i="147"/>
  <c r="N15" i="128"/>
  <c r="P20" i="132"/>
  <c r="H20" i="7"/>
  <c r="H9" i="7"/>
  <c r="G4" i="130"/>
  <c r="L7" i="53"/>
  <c r="N9" i="127"/>
  <c r="E6" i="77"/>
  <c r="P10" i="130"/>
  <c r="P12" i="132"/>
  <c r="E4" i="130"/>
  <c r="L4" i="132"/>
  <c r="F4" i="130"/>
  <c r="L6" i="131"/>
  <c r="H6" i="77"/>
  <c r="N20" i="131"/>
  <c r="N17" i="131"/>
  <c r="F4" i="132"/>
  <c r="J11" i="57"/>
  <c r="G4" i="57"/>
  <c r="N13" i="128"/>
  <c r="C7" i="128"/>
  <c r="G7" i="128"/>
  <c r="B7" i="53"/>
  <c r="N8" i="53"/>
  <c r="P14" i="130"/>
  <c r="N13" i="53"/>
  <c r="I4" i="132"/>
  <c r="P15" i="132"/>
  <c r="O4" i="132"/>
  <c r="M6" i="77"/>
  <c r="K5" i="77" s="1"/>
  <c r="C4" i="132"/>
  <c r="N21" i="53"/>
  <c r="J18" i="163"/>
  <c r="E9" i="7"/>
  <c r="E20" i="7"/>
  <c r="N13" i="127"/>
  <c r="N11" i="53"/>
  <c r="N12" i="127"/>
  <c r="K6" i="131"/>
  <c r="N15" i="131"/>
  <c r="N18" i="127"/>
  <c r="M6" i="127"/>
  <c r="N10" i="127"/>
  <c r="N9" i="131"/>
  <c r="N15" i="127"/>
  <c r="I4" i="57"/>
  <c r="J7" i="57"/>
  <c r="N8" i="128"/>
  <c r="B7" i="128"/>
  <c r="P9" i="130"/>
  <c r="E7" i="53"/>
  <c r="G7" i="53"/>
  <c r="P20" i="130"/>
  <c r="N4" i="130"/>
  <c r="P7" i="130"/>
  <c r="N10" i="53"/>
  <c r="H7" i="53"/>
  <c r="P19" i="130"/>
  <c r="H7" i="7"/>
  <c r="H19" i="7"/>
  <c r="N22" i="53"/>
  <c r="B11" i="7"/>
  <c r="B21" i="7"/>
  <c r="N11" i="7"/>
  <c r="H4" i="132"/>
  <c r="N10" i="131"/>
  <c r="P15" i="130"/>
  <c r="I7" i="53"/>
  <c r="I6" i="131"/>
  <c r="F6" i="77"/>
  <c r="P13" i="132"/>
  <c r="I6" i="77"/>
  <c r="B6" i="131"/>
  <c r="N7" i="131"/>
  <c r="P6" i="130"/>
  <c r="P19" i="132"/>
  <c r="I6" i="127"/>
  <c r="D6" i="131"/>
  <c r="N14" i="127"/>
  <c r="E7" i="128"/>
  <c r="M7" i="128"/>
  <c r="K7" i="128"/>
  <c r="N23" i="128"/>
  <c r="L7" i="128"/>
  <c r="F7" i="128"/>
  <c r="B23" i="147"/>
  <c r="P18" i="130"/>
  <c r="N16" i="127"/>
  <c r="J4" i="130"/>
  <c r="K6" i="77"/>
  <c r="N20" i="53"/>
  <c r="N8" i="127"/>
  <c r="P6" i="132"/>
  <c r="F6" i="127"/>
  <c r="N12" i="53"/>
  <c r="B4" i="130"/>
  <c r="P5" i="130"/>
  <c r="K7" i="53"/>
  <c r="E11" i="7"/>
  <c r="E21" i="7"/>
  <c r="P16" i="132"/>
  <c r="M7" i="53"/>
  <c r="C6" i="77"/>
  <c r="B20" i="7"/>
  <c r="B9" i="7"/>
  <c r="N9" i="7"/>
  <c r="K20" i="7"/>
  <c r="K9" i="7"/>
  <c r="N14" i="131"/>
  <c r="K4" i="132"/>
  <c r="P7" i="132"/>
  <c r="G6" i="77"/>
  <c r="E5" i="77" s="1"/>
  <c r="N11" i="131"/>
  <c r="G6" i="131"/>
  <c r="J18" i="57"/>
  <c r="N9" i="128"/>
  <c r="N17" i="128"/>
  <c r="C23" i="147"/>
  <c r="N10" i="128"/>
  <c r="H7" i="128"/>
  <c r="B6" i="147"/>
  <c r="P11" i="132"/>
  <c r="K4" i="130"/>
  <c r="P8" i="132"/>
  <c r="J6" i="127"/>
  <c r="P11" i="130"/>
  <c r="D6" i="77"/>
  <c r="B5" i="77" s="1"/>
  <c r="G6" i="127"/>
  <c r="G4" i="132"/>
  <c r="P10" i="132"/>
  <c r="M4" i="132"/>
  <c r="J6" i="131"/>
  <c r="J4" i="132"/>
  <c r="J6" i="77"/>
  <c r="H5" i="77" s="1"/>
  <c r="N20" i="127"/>
  <c r="H4" i="130"/>
  <c r="N16" i="53"/>
  <c r="K7" i="7"/>
  <c r="K19" i="7"/>
  <c r="D4" i="130"/>
  <c r="E6" i="131"/>
  <c r="N16" i="131"/>
  <c r="N8" i="131"/>
  <c r="N13" i="131"/>
  <c r="C6" i="131"/>
  <c r="J17" i="57"/>
  <c r="J16" i="57"/>
  <c r="E4" i="57"/>
  <c r="H4" i="57"/>
  <c r="F18" i="7" l="1"/>
  <c r="F8" i="188"/>
  <c r="G22" i="7"/>
  <c r="G15" i="188"/>
  <c r="E5" i="127"/>
  <c r="M22" i="7"/>
  <c r="M15" i="188"/>
  <c r="M16" i="188" s="1"/>
  <c r="K6" i="53"/>
  <c r="N5" i="131"/>
  <c r="J22" i="7"/>
  <c r="J15" i="188"/>
  <c r="J16" i="188" s="1"/>
  <c r="L18" i="7"/>
  <c r="L8" i="188"/>
  <c r="L9" i="188" s="1"/>
  <c r="J18" i="7"/>
  <c r="J8" i="188"/>
  <c r="J9" i="188" s="1"/>
  <c r="M18" i="7"/>
  <c r="M8" i="188"/>
  <c r="M9" i="188" s="1"/>
  <c r="L22" i="7"/>
  <c r="L15" i="188"/>
  <c r="L16" i="188" s="1"/>
  <c r="G18" i="7"/>
  <c r="G8" i="188"/>
  <c r="E5" i="131"/>
  <c r="B5" i="127"/>
  <c r="I18" i="7"/>
  <c r="I8" i="188"/>
  <c r="I9" i="188" s="1"/>
  <c r="I22" i="7"/>
  <c r="I15" i="188"/>
  <c r="I16" i="188" s="1"/>
  <c r="F22" i="7"/>
  <c r="F15" i="188"/>
  <c r="H6" i="128"/>
  <c r="E6" i="128"/>
  <c r="E29" i="163"/>
  <c r="D29" i="163"/>
  <c r="D15" i="163"/>
  <c r="E15" i="163"/>
  <c r="D7" i="163"/>
  <c r="E7" i="163"/>
  <c r="B5" i="131"/>
  <c r="K28" i="163"/>
  <c r="J28" i="163"/>
  <c r="D36" i="163"/>
  <c r="E36" i="163"/>
  <c r="J8" i="163"/>
  <c r="K8" i="163"/>
  <c r="N6" i="53"/>
  <c r="B6" i="53"/>
  <c r="K6" i="163"/>
  <c r="J6" i="163"/>
  <c r="K20" i="163"/>
  <c r="J20" i="163"/>
  <c r="D19" i="163"/>
  <c r="E19" i="163"/>
  <c r="K30" i="163"/>
  <c r="J30" i="163"/>
  <c r="J31" i="163"/>
  <c r="K31" i="163"/>
  <c r="J29" i="163"/>
  <c r="K29" i="163"/>
  <c r="E26" i="163"/>
  <c r="D26" i="163"/>
  <c r="B22" i="147"/>
  <c r="D32" i="163"/>
  <c r="E32" i="163"/>
  <c r="K25" i="163"/>
  <c r="H24" i="163"/>
  <c r="J25" i="163"/>
  <c r="E31" i="163"/>
  <c r="D31" i="163"/>
  <c r="K5" i="163"/>
  <c r="J5" i="163"/>
  <c r="H4" i="163"/>
  <c r="B37" i="147"/>
  <c r="H5" i="131"/>
  <c r="B24" i="163"/>
  <c r="E25" i="163"/>
  <c r="D25" i="163"/>
  <c r="K15" i="163"/>
  <c r="J15" i="163"/>
  <c r="D17" i="163"/>
  <c r="E17" i="163"/>
  <c r="E38" i="163"/>
  <c r="D38" i="163"/>
  <c r="E16" i="163"/>
  <c r="D16" i="163"/>
  <c r="D35" i="163"/>
  <c r="E35" i="163"/>
  <c r="N5" i="127"/>
  <c r="D18" i="7"/>
  <c r="D8" i="188"/>
  <c r="P4" i="130"/>
  <c r="E6" i="53"/>
  <c r="D33" i="163"/>
  <c r="E33" i="163"/>
  <c r="J35" i="163"/>
  <c r="K35" i="163"/>
  <c r="K19" i="163"/>
  <c r="J19" i="163"/>
  <c r="D27" i="163"/>
  <c r="E27" i="163"/>
  <c r="J13" i="163"/>
  <c r="K13" i="163"/>
  <c r="D14" i="163"/>
  <c r="E14" i="163"/>
  <c r="J17" i="163"/>
  <c r="K17" i="163"/>
  <c r="H6" i="53"/>
  <c r="J33" i="163"/>
  <c r="K33" i="163"/>
  <c r="J4" i="57"/>
  <c r="J37" i="163"/>
  <c r="K37" i="163"/>
  <c r="J14" i="163"/>
  <c r="K14" i="163"/>
  <c r="J16" i="163"/>
  <c r="K16" i="163"/>
  <c r="J12" i="163"/>
  <c r="K12" i="163"/>
  <c r="J26" i="163"/>
  <c r="K26" i="163"/>
  <c r="D6" i="163"/>
  <c r="E6" i="163"/>
  <c r="J9" i="163"/>
  <c r="K9" i="163"/>
  <c r="D20" i="163"/>
  <c r="E20" i="163"/>
  <c r="K7" i="163"/>
  <c r="J7" i="163"/>
  <c r="B6" i="128"/>
  <c r="J27" i="163"/>
  <c r="K27" i="163"/>
  <c r="K5" i="131"/>
  <c r="E10" i="163"/>
  <c r="D10" i="163"/>
  <c r="K38" i="163"/>
  <c r="J38" i="163"/>
  <c r="E37" i="163"/>
  <c r="D37" i="163"/>
  <c r="E8" i="163"/>
  <c r="D8" i="163"/>
  <c r="B5" i="147"/>
  <c r="D5" i="163"/>
  <c r="B4" i="163"/>
  <c r="E5" i="163"/>
  <c r="J10" i="163"/>
  <c r="K10" i="163"/>
  <c r="E12" i="163"/>
  <c r="D12" i="163"/>
  <c r="P4" i="132"/>
  <c r="K36" i="163"/>
  <c r="J36" i="163"/>
  <c r="K5" i="127"/>
  <c r="K11" i="163"/>
  <c r="J11" i="163"/>
  <c r="D15" i="188"/>
  <c r="D22" i="7"/>
  <c r="C18" i="7"/>
  <c r="C8" i="188"/>
  <c r="C15" i="188"/>
  <c r="C22" i="7"/>
  <c r="K34" i="163"/>
  <c r="J34" i="163"/>
  <c r="J32" i="163"/>
  <c r="K32" i="163"/>
  <c r="D34" i="163"/>
  <c r="E34" i="163"/>
  <c r="K6" i="128"/>
  <c r="N6" i="128"/>
  <c r="E28" i="163"/>
  <c r="D28" i="163"/>
  <c r="D30" i="163"/>
  <c r="E30" i="163"/>
  <c r="D13" i="163"/>
  <c r="E13" i="163"/>
  <c r="D9" i="163"/>
  <c r="E9" i="163"/>
  <c r="E11" i="163"/>
  <c r="D11" i="163"/>
  <c r="D23" i="7"/>
  <c r="F23" i="7"/>
  <c r="M23" i="7"/>
  <c r="L23" i="7"/>
  <c r="I23" i="7"/>
  <c r="C23" i="7"/>
  <c r="G23" i="7"/>
  <c r="K15" i="188"/>
  <c r="K16" i="188" s="1"/>
  <c r="H8" i="188"/>
  <c r="H9" i="188" s="1"/>
  <c r="H15" i="188"/>
  <c r="H16" i="188" s="1"/>
  <c r="E8" i="188"/>
  <c r="K8" i="188"/>
  <c r="K9" i="188" s="1"/>
  <c r="J23" i="7"/>
  <c r="E15" i="188"/>
  <c r="E17" i="188" l="1"/>
  <c r="E16" i="188"/>
  <c r="G17" i="188"/>
  <c r="G16" i="188"/>
  <c r="E10" i="188"/>
  <c r="E9" i="188"/>
  <c r="F10" i="188"/>
  <c r="F9" i="188"/>
  <c r="F17" i="188"/>
  <c r="F16" i="188"/>
  <c r="G10" i="188"/>
  <c r="G9" i="188"/>
  <c r="B13" i="7"/>
  <c r="B16" i="189" s="1"/>
  <c r="B22" i="7"/>
  <c r="N13" i="7"/>
  <c r="B15" i="188"/>
  <c r="N15" i="188" s="1"/>
  <c r="N16" i="188" s="1"/>
  <c r="K5" i="7"/>
  <c r="E9" i="189" s="1"/>
  <c r="K18" i="7"/>
  <c r="J4" i="163"/>
  <c r="K4" i="163"/>
  <c r="H13" i="7"/>
  <c r="D16" i="189" s="1"/>
  <c r="H22" i="7"/>
  <c r="C17" i="188"/>
  <c r="C16" i="188"/>
  <c r="D4" i="163"/>
  <c r="E4" i="163"/>
  <c r="C10" i="188"/>
  <c r="C9" i="188"/>
  <c r="E27" i="147"/>
  <c r="E28" i="147"/>
  <c r="E24" i="147"/>
  <c r="E29" i="147"/>
  <c r="E26" i="147"/>
  <c r="E25" i="147"/>
  <c r="E30" i="147"/>
  <c r="E5" i="7"/>
  <c r="C9" i="189" s="1"/>
  <c r="E18" i="7"/>
  <c r="E12" i="147"/>
  <c r="E14" i="147"/>
  <c r="E11" i="147"/>
  <c r="E10" i="147"/>
  <c r="E13" i="147"/>
  <c r="E8" i="147"/>
  <c r="E7" i="147"/>
  <c r="E9" i="147"/>
  <c r="H18" i="7"/>
  <c r="H5" i="7"/>
  <c r="D9" i="189" s="1"/>
  <c r="N5" i="7"/>
  <c r="B18" i="7"/>
  <c r="B8" i="188"/>
  <c r="N8" i="188" s="1"/>
  <c r="N9" i="188" s="1"/>
  <c r="B5" i="7"/>
  <c r="B9" i="189" s="1"/>
  <c r="K13" i="7"/>
  <c r="E16" i="189" s="1"/>
  <c r="K22" i="7"/>
  <c r="E22" i="7"/>
  <c r="E13" i="7"/>
  <c r="C16" i="189" s="1"/>
  <c r="D17" i="188"/>
  <c r="D16" i="188"/>
  <c r="D24" i="163"/>
  <c r="E24" i="163"/>
  <c r="D10" i="188"/>
  <c r="D9" i="188"/>
  <c r="J24" i="163"/>
  <c r="K24" i="163"/>
  <c r="E39" i="147"/>
  <c r="E41" i="147"/>
  <c r="E40" i="147"/>
  <c r="E18" i="189" l="1"/>
  <c r="E17" i="189"/>
  <c r="C11" i="189"/>
  <c r="C10" i="189"/>
  <c r="B11" i="189"/>
  <c r="B10" i="189"/>
  <c r="F9" i="189"/>
  <c r="B23" i="7"/>
  <c r="N15" i="7"/>
  <c r="B15" i="7"/>
  <c r="B9" i="188"/>
  <c r="B10" i="188"/>
  <c r="E11" i="189"/>
  <c r="E10" i="189"/>
  <c r="B16" i="188"/>
  <c r="B17" i="188"/>
  <c r="K15" i="7"/>
  <c r="K23" i="7"/>
  <c r="C18" i="189"/>
  <c r="C17" i="189"/>
  <c r="D11" i="189"/>
  <c r="D10" i="189"/>
  <c r="N9" i="168"/>
  <c r="N26" i="168" s="1"/>
  <c r="N9" i="179"/>
  <c r="N26" i="179" s="1"/>
  <c r="N9" i="171"/>
  <c r="N26" i="171" s="1"/>
  <c r="N9" i="169"/>
  <c r="N26" i="169" s="1"/>
  <c r="N9" i="174"/>
  <c r="N26" i="174" s="1"/>
  <c r="N9" i="180"/>
  <c r="N26" i="180" s="1"/>
  <c r="N9" i="172"/>
  <c r="N27" i="172" s="1"/>
  <c r="N9" i="173"/>
  <c r="N26" i="173" s="1"/>
  <c r="N9" i="177"/>
  <c r="N26" i="177" s="1"/>
  <c r="N9" i="178"/>
  <c r="N27" i="178" s="1"/>
  <c r="N9" i="175"/>
  <c r="N26" i="175" s="1"/>
  <c r="N10" i="146"/>
  <c r="N28" i="146" s="1"/>
  <c r="N9" i="170"/>
  <c r="N26" i="170" s="1"/>
  <c r="N9" i="176"/>
  <c r="N27" i="176" s="1"/>
  <c r="M9" i="172"/>
  <c r="M27" i="172" s="1"/>
  <c r="M9" i="180"/>
  <c r="M26" i="180" s="1"/>
  <c r="M9" i="174"/>
  <c r="M26" i="174" s="1"/>
  <c r="M9" i="178"/>
  <c r="M27" i="178" s="1"/>
  <c r="M9" i="168"/>
  <c r="M26" i="168" s="1"/>
  <c r="M10" i="146"/>
  <c r="M28" i="146" s="1"/>
  <c r="M9" i="177"/>
  <c r="M26" i="177" s="1"/>
  <c r="M9" i="169"/>
  <c r="M26" i="169" s="1"/>
  <c r="M9" i="173"/>
  <c r="M26" i="173" s="1"/>
  <c r="M9" i="170"/>
  <c r="M26" i="170" s="1"/>
  <c r="M9" i="175"/>
  <c r="M26" i="175" s="1"/>
  <c r="M9" i="171"/>
  <c r="M26" i="171" s="1"/>
  <c r="M9" i="179"/>
  <c r="M26" i="179" s="1"/>
  <c r="M9" i="176"/>
  <c r="M27" i="176" s="1"/>
  <c r="L9" i="174"/>
  <c r="L26" i="174" s="1"/>
  <c r="L9" i="179"/>
  <c r="L26" i="179" s="1"/>
  <c r="L9" i="175"/>
  <c r="L26" i="175" s="1"/>
  <c r="L9" i="169"/>
  <c r="L26" i="169" s="1"/>
  <c r="L9" i="173"/>
  <c r="L26" i="173" s="1"/>
  <c r="L9" i="180"/>
  <c r="L26" i="180" s="1"/>
  <c r="L9" i="170"/>
  <c r="L26" i="170" s="1"/>
  <c r="L9" i="172"/>
  <c r="L27" i="172" s="1"/>
  <c r="L10" i="146"/>
  <c r="L28" i="146" s="1"/>
  <c r="L9" i="177"/>
  <c r="L26" i="177" s="1"/>
  <c r="L9" i="171"/>
  <c r="L26" i="171" s="1"/>
  <c r="L9" i="168"/>
  <c r="L26" i="168" s="1"/>
  <c r="L9" i="178"/>
  <c r="L27" i="178" s="1"/>
  <c r="L9" i="176"/>
  <c r="L27" i="176" s="1"/>
  <c r="H23" i="7"/>
  <c r="H15" i="7"/>
  <c r="E23" i="7"/>
  <c r="E15" i="7"/>
  <c r="D17" i="189"/>
  <c r="D18" i="189"/>
  <c r="B18" i="189"/>
  <c r="F16" i="189"/>
  <c r="B17" i="189"/>
  <c r="Q3" i="161"/>
  <c r="S3" i="161"/>
  <c r="O3" i="161"/>
  <c r="F18" i="189" l="1"/>
  <c r="F17" i="189"/>
  <c r="F10" i="189"/>
  <c r="F11" i="189"/>
</calcChain>
</file>

<file path=xl/sharedStrings.xml><?xml version="1.0" encoding="utf-8"?>
<sst xmlns="http://schemas.openxmlformats.org/spreadsheetml/2006/main" count="1448" uniqueCount="296">
  <si>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</si>
  <si>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</si>
  <si>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</si>
  <si>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</si>
  <si>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</si>
  <si>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</si>
  <si>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</si>
  <si>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</si>
  <si>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</si>
  <si>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</si>
  <si>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</si>
  <si>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</si>
  <si>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</si>
  <si>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</si>
  <si>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</si>
  <si>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</si>
  <si>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</si>
  <si>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</si>
  <si>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</si>
  <si>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</si>
  <si>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</si>
  <si>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</si>
  <si>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</si>
  <si>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</si>
  <si>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</si>
  <si>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</si>
  <si>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</si>
  <si>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</si>
  <si>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</si>
  <si>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</si>
  <si>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</si>
  <si>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</si>
  <si>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</si>
  <si>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</si>
  <si>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</si>
  <si>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</si>
  <si>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</si>
  <si>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</si>
  <si>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</si>
  <si>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</si>
  <si>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</si>
  <si>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</si>
  <si>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</si>
  <si>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</si>
  <si>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</si>
  <si>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</si>
  <si>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</si>
  <si>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</si>
  <si>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</si>
  <si>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</si>
  <si>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</si>
  <si>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</si>
  <si>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</si>
  <si>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</si>
  <si>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</si>
  <si>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</si>
  <si>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</si>
  <si>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</si>
  <si>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</si>
  <si>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</si>
  <si>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</si>
  <si>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</si>
  <si>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</si>
  <si>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</si>
  <si>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</si>
  <si>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</si>
  <si>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</si>
  <si>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</si>
  <si>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</si>
  <si>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</si>
  <si>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</si>
  <si>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</si>
  <si>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</si>
  <si>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</si>
  <si>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</si>
  <si>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</si>
  <si>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</si>
  <si>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</si>
  <si>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</si>
  <si>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</si>
  <si>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</si>
  <si>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</si>
  <si>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</si>
  <si>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</si>
  <si>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</si>
  <si>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</si>
  <si>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</si>
  <si>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</si>
  <si>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</si>
  <si>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</si>
  <si>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</si>
  <si>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</si>
  <si>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</si>
  <si>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</si>
  <si>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</si>
  <si>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</si>
  <si>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</si>
  <si>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</si>
  <si>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</si>
  <si>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</si>
  <si>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</si>
  <si>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</si>
  <si>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</si>
  <si>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</si>
  <si>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</si>
  <si>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</si>
  <si>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</si>
  <si>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</si>
  <si>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</si>
  <si>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</si>
  <si>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</si>
  <si>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</si>
  <si>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</si>
  <si>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</si>
  <si>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</si>
  <si>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</si>
  <si>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</si>
  <si>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</si>
  <si>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</si>
  <si>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</si>
  <si>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</si>
  <si>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</si>
  <si>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</si>
  <si>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</si>
  <si>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</si>
  <si>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</si>
  <si>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</si>
  <si>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</si>
  <si>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</si>
  <si>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</si>
  <si>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</si>
  <si>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</si>
  <si>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</si>
  <si>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</si>
  <si>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</si>
  <si>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</si>
  <si>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</si>
  <si>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</si>
  <si>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</si>
  <si>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</si>
  <si>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</si>
  <si>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</si>
  <si>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</si>
  <si>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</si>
  <si>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</si>
  <si>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</si>
  <si>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</si>
  <si>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</si>
  <si>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</si>
  <si>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</si>
  <si>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</si>
  <si>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</si>
  <si>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</si>
  <si>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</si>
  <si>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</si>
  <si>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</si>
  <si>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</si>
  <si>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</si>
  <si>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</si>
  <si>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</si>
  <si>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</si>
  <si>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</si>
  <si>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</si>
  <si>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</si>
  <si>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</si>
  <si>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</si>
  <si>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</si>
  <si>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</si>
  <si>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</si>
  <si>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</si>
  <si>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</si>
  <si>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</si>
  <si>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</si>
  <si>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</si>
  <si>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</si>
  <si>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</si>
  <si>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</si>
  <si>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</si>
  <si>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</si>
  <si>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</si>
  <si>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</si>
  <si>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</si>
  <si>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</si>
  <si>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</si>
  <si>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</si>
  <si>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</si>
  <si>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</si>
  <si>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</si>
  <si>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</si>
  <si>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</si>
  <si>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</si>
  <si>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</si>
  <si>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</si>
  <si>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</si>
  <si>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</si>
  <si>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</si>
  <si>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</si>
  <si>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</si>
  <si>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</si>
  <si>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</si>
  <si>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</si>
  <si>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</si>
  <si>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</si>
  <si>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</si>
  <si>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</si>
  <si>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</si>
  <si>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</si>
  <si>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</si>
  <si>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</si>
  <si>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</si>
  <si>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</si>
  <si>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</si>
  <si>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</si>
  <si>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</si>
  <si>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</si>
  <si>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</si>
  <si>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</si>
  <si>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</si>
  <si>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</si>
  <si>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</si>
  <si>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</si>
  <si>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</si>
  <si>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</si>
  <si>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</si>
  <si>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</si>
  <si>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</si>
  <si>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</si>
  <si>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</si>
  <si>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</si>
  <si>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</si>
  <si>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</si>
  <si>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</si>
  <si>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</si>
  <si>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</si>
  <si>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</si>
  <si>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</si>
  <si>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</si>
  <si>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</si>
  <si>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</si>
  <si>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</si>
  <si>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</si>
  <si>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</si>
  <si>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</si>
  <si>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</si>
  <si>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</si>
  <si>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</si>
  <si>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</si>
  <si>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</si>
  <si>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</si>
  <si>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</si>
  <si>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</si>
  <si>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</si>
  <si>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</si>
  <si>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</si>
  <si>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</si>
  <si>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</si>
  <si>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</si>
  <si>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</si>
  <si>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</si>
  <si>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</si>
  <si>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</si>
  <si>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</si>
  <si>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</si>
  <si>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</si>
  <si>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</si>
  <si>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</si>
  <si>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</si>
  <si>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</si>
  <si>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</si>
  <si>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</si>
  <si>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</si>
  <si>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</si>
  <si>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</si>
  <si>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</si>
  <si>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</si>
  <si>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</si>
  <si>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</si>
  <si>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Spotřeba tepla 2019</t>
  </si>
  <si>
    <t>Spotřeba tepla 2020</t>
  </si>
  <si>
    <t>Meziroční změna-spotřeba tepla</t>
  </si>
  <si>
    <t>10.5.</t>
  </si>
  <si>
    <t>Vývoj spotřeby tepla</t>
  </si>
  <si>
    <r>
      <t>Celkový instalovaný výkon [MW</t>
    </r>
    <r>
      <rPr>
        <b/>
        <vertAlign val="subscript"/>
        <sz val="9"/>
        <rFont val="Calibri"/>
        <family val="2"/>
        <charset val="238"/>
        <scheme val="minor"/>
      </rPr>
      <t>t</t>
    </r>
    <r>
      <rPr>
        <b/>
        <sz val="9"/>
        <rFont val="Calibri"/>
        <family val="2"/>
        <charset val="238"/>
        <scheme val="minor"/>
      </rPr>
      <t>]</t>
    </r>
  </si>
  <si>
    <t>Výroba tepla brutto 2021</t>
  </si>
  <si>
    <t>Dodávky tepla 2021</t>
  </si>
  <si>
    <t>Rozdíl
(2021-2020)</t>
  </si>
  <si>
    <t>Spotřeba tepla 2021</t>
  </si>
  <si>
    <t>10.4. Vývoj spotřeby tepla: čtvrtletní porovnání [TJ]</t>
  </si>
  <si>
    <t>10.5. Vývoj výroby tepla z KVET [TJ]</t>
  </si>
  <si>
    <t>5.3 Dodávky tepla podle paliv v krajích ČR [TJ]</t>
  </si>
  <si>
    <r>
      <t xml:space="preserve">ČTVRTLETNÍ ZPRÁVA O PROVOZU TEPLÁRENSKÝCH SOUSTAV
ČESKÉ REPUBLIKY
</t>
    </r>
    <r>
      <rPr>
        <sz val="17"/>
        <color rgb="FFFF0000"/>
        <rFont val="Calibri"/>
        <family val="2"/>
        <charset val="238"/>
        <scheme val="minor"/>
      </rPr>
      <t>ZA II. ČTVRTLETÍ 2021</t>
    </r>
  </si>
  <si>
    <t>II. čtvrtletí 2021</t>
  </si>
  <si>
    <t>II. čtvrtletí 2020</t>
  </si>
  <si>
    <t>Energetický regulační úřad (ERÚ) zveřejňuje Čtvrtletní zprávu o provozu teplárenských soustav ČR za II. čtvrtletí roku 2021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2021, kterou ERÚ předpokládá zveřejnit do konce května roku 2022.
Případné dotazy či připomínky zasílejte na emailovou adresu teplo.statistika@eru.cz.</t>
  </si>
  <si>
    <r>
      <rPr>
        <b/>
        <sz val="12"/>
        <rFont val="Calibri"/>
        <family val="2"/>
        <charset val="238"/>
        <scheme val="minor"/>
      </rPr>
      <t>Výroba tepla brutto</t>
    </r>
    <r>
      <rPr>
        <sz val="12"/>
        <rFont val="Calibri"/>
        <family val="2"/>
        <charset val="238"/>
        <scheme val="minor"/>
      </rPr>
      <t xml:space="preserve"> za II. čtvrtletí roku 2021 dosáhla celkem </t>
    </r>
    <r>
      <rPr>
        <b/>
        <sz val="12"/>
        <rFont val="Calibri"/>
        <family val="2"/>
        <charset val="238"/>
        <scheme val="minor"/>
      </rPr>
      <t>33 554,7 TJ</t>
    </r>
    <r>
      <rPr>
        <sz val="12"/>
        <rFont val="Calibri"/>
        <family val="2"/>
        <charset val="238"/>
        <scheme val="minor"/>
      </rPr>
      <t xml:space="preserve"> a oproti II. čtvrtletí roku 2020, kdy bylo vyrobeno 31 489,6 TJ, došlo k nárůstu o 6,6 %. Zhruba 31 %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(36 %), následuje zemní plyn (19 %) a biomasa (17 %). Nejvíce tepla bylo vyrobeno v Ústeckém kraji (22 %), následuje Moravskoslezský kraj (21 %) a Středočeský kraj (17 %). Struktura výroby tepla z jednotlivých paliv se v jednotlivých krajích liší podle dostupnosti paliv. Nejvíce tepla z černého uhlí se vyrobilo v Moravskoslezském kraji (94 %), z hnědého uhlí v Ústeckém kraji (36 %), ze zemního plynu ve Středočeském kraji (23 %), z biomasy v Ústeckém kraji (38 %) a z bioplynu v Kraji Vysočina (16 %).
</t>
    </r>
    <r>
      <rPr>
        <b/>
        <sz val="12"/>
        <rFont val="Calibri"/>
        <family val="2"/>
        <charset val="238"/>
        <scheme val="minor"/>
      </rPr>
      <t>Dodávky tepla</t>
    </r>
    <r>
      <rPr>
        <sz val="12"/>
        <rFont val="Calibri"/>
        <family val="2"/>
        <charset val="238"/>
        <scheme val="minor"/>
      </rPr>
      <t xml:space="preserve"> za II. čtvrtletí roku 2021 představovaly celkem </t>
    </r>
    <r>
      <rPr>
        <b/>
        <sz val="12"/>
        <rFont val="Calibri"/>
        <family val="2"/>
        <charset val="238"/>
        <scheme val="minor"/>
      </rPr>
      <t>17 562,7 TJ</t>
    </r>
    <r>
      <rPr>
        <sz val="12"/>
        <rFont val="Calibri"/>
        <family val="2"/>
        <charset val="238"/>
        <scheme val="minor"/>
      </rPr>
      <t xml:space="preserve">, což je nárůst o 18,5 % oproti II. čtvrtletí roku 2020, kdy bylo dodáno 14 818,9 TJ. Dodávky tepla tvořily zhruba 52 %, technologická vlastní spotřeba 7 % a ztráty 9 % brutto výroby tepla. Struktura dodávek tepla podle paliv je obdobná jako struktura výroby tepla brutto (41 % z hnědého uhlí, 27 % ze zemního plynu, 11 % z biomasy), zatímco u struktury dodávek tepla podle krajů je na prvním místě Středočeský kraj, následovaný Moravskoslezským a Ústeckým krajem. Díky chladnějšímu počasí v dubnu a květnu vzrostla dodávka tepla do SZT, v dubnu o 34 % a v květnu o 13 % oproti stejným měsícům v roce 2020.
Celkový instalovaný tepelný výkon výroben tepla ke konci II. čtvrtletí roku 2021 byl 39 506,3 MW.
Spotřeba tepla v domácnostech ve II. čtvrtletí roku 2021 byla 6 789,9 TJ, což je nárůst o 22,2 % oproti II. čtvrtletí roku 2020 (5 557,4 TJ). Spotřeba tepla v domácnostech tvořila 43 % z celkové spotřeby tepla. V průmyslu bylo spotřebováno 4 591,9 TJ (29 % ze spotřeby), což je nárůst o 15,8 % oproti II. čtvrtletí roku 2020 (3 965,4 TJ), a v sektoru obchodu a služeb 3 232,2 TJ (21 % ze spotřeby), což je nárůst o 21,2 % oproti I. čtvrtletí roku 2020 (2 666,4 TJ).
Celkově bylo vyrobeno z kombinované výroby elektřiny a tepla (KVET) 20 013,3 TJ užitečného tepla, což činí 64 % z výroby tepla netto. Nejvíce se užitečného tepla z KVET vyrobilo z hnědého uhlí (47 %), následuje biomasa (20 %) a zemní plyn (12 %). Nízký podíl užitečného tepla ze zemního plynu na teplu netto (37 %) je způsoben vyšším počtem výtopen na zemní plyn než kogeneračních jednotek. Ve II. čtvrtletí roku 2021 bylo vyrobeno o 0,9 % více tepla z kombinované výroby elektřiny a tepla než ve II. čtvrtletí roku 2020. 
</t>
    </r>
  </si>
  <si>
    <t xml:space="preserve">II.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</si>
</sst>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_ "/>
    <numFmt numFmtId="166" formatCode="0.0"/>
    <numFmt numFmtId="167" formatCode="0.0%"/>
    <numFmt numFmtId="168" formatCode="\$#,##0\ ;\(\$#,##0\)"/>
    <numFmt numFmtId="169" formatCode="#,##0.00000"/>
  </numFmts>
  <fonts count="6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
      <b/>
      <sz val="9"/>
      <color theme="2"/>
      <name val="Calibri"/>
      <family val="2"/>
      <charset val="238"/>
      <scheme val="minor"/>
    </font>
    <font>
      <sz val="10"/>
      <color rgb="FFFF0000"/>
      <name val="Calibri"/>
      <family val="2"/>
      <charset val="238"/>
      <scheme val="minor"/>
    </font>
    <font>
      <b/>
      <sz val="17"/>
      <color rgb="FF153366"/>
      <name val="Calibri"/>
      <family val="2"/>
      <charset val="238"/>
      <scheme val="minor"/>
    </font>
    <font>
      <sz val="17"/>
      <color rgb="FFFF0000"/>
      <name val="Calibri"/>
      <family val="2"/>
      <charset val="238"/>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8" fillId="11" borderId="0" applyNumberFormat="0" applyBorder="0" applyAlignment="0" applyProtection="0"/>
    <xf numFmtId="0" fontId="9" fillId="12" borderId="1" applyNumberFormat="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5" fillId="4" borderId="5" applyNumberFormat="0" applyFont="0" applyAlignment="0" applyProtection="0"/>
    <xf numFmtId="0" fontId="15" fillId="0" borderId="6" applyNumberFormat="0" applyFill="0" applyAlignment="0" applyProtection="0"/>
    <xf numFmtId="0" fontId="16" fillId="6" borderId="0" applyNumberFormat="0" applyBorder="0" applyAlignment="0" applyProtection="0"/>
    <xf numFmtId="0" fontId="15" fillId="0" borderId="0" applyNumberFormat="0" applyFill="0" applyBorder="0" applyAlignment="0" applyProtection="0"/>
    <xf numFmtId="0" fontId="17" fillId="7" borderId="7" applyNumberFormat="0" applyAlignment="0" applyProtection="0"/>
    <xf numFmtId="0" fontId="18" fillId="13" borderId="7" applyNumberFormat="0" applyAlignment="0" applyProtection="0"/>
    <xf numFmtId="0" fontId="19" fillId="13" borderId="8" applyNumberFormat="0" applyAlignment="0" applyProtection="0"/>
    <xf numFmtId="0" fontId="20" fillId="0" borderId="0" applyNumberFormat="0" applyFill="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9" fontId="22" fillId="0" borderId="0" applyFont="0" applyFill="0" applyBorder="0" applyAlignment="0" applyProtection="0"/>
    <xf numFmtId="0" fontId="42" fillId="0" borderId="0"/>
    <xf numFmtId="0" fontId="4" fillId="0" borderId="0"/>
    <xf numFmtId="9" fontId="4"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xf numFmtId="0" fontId="4" fillId="0" borderId="0"/>
    <xf numFmtId="0" fontId="3" fillId="0" borderId="0"/>
    <xf numFmtId="0" fontId="4" fillId="0" borderId="0"/>
    <xf numFmtId="2" fontId="4" fillId="0" borderId="0" applyFont="0" applyFill="0" applyBorder="0" applyAlignment="0" applyProtection="0"/>
    <xf numFmtId="0" fontId="3"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 fillId="0" borderId="0"/>
    <xf numFmtId="0" fontId="3" fillId="0" borderId="0"/>
    <xf numFmtId="0" fontId="3" fillId="0" borderId="0"/>
    <xf numFmtId="0" fontId="3" fillId="0" borderId="0"/>
    <xf numFmtId="0" fontId="42" fillId="0" borderId="0"/>
    <xf numFmtId="0" fontId="42" fillId="20" borderId="11" applyNumberFormat="0" applyFont="0" applyFill="0" applyAlignment="0" applyProtection="0"/>
    <xf numFmtId="0"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3" fontId="42" fillId="20" borderId="0" applyFont="0" applyFill="0" applyBorder="0" applyAlignment="0" applyProtection="0"/>
    <xf numFmtId="0" fontId="47" fillId="20" borderId="0" applyNumberFormat="0" applyFont="0" applyFill="0" applyBorder="0" applyAlignment="0" applyProtection="0"/>
    <xf numFmtId="0" fontId="47" fillId="20" borderId="0" applyNumberFormat="0" applyFont="0" applyFill="0" applyBorder="0" applyAlignment="0" applyProtection="0"/>
    <xf numFmtId="168" fontId="42" fillId="20" borderId="0" applyFont="0" applyFill="0" applyBorder="0" applyAlignment="0" applyProtection="0"/>
    <xf numFmtId="0" fontId="46" fillId="0" borderId="0" applyNumberFormat="0" applyFill="0" applyBorder="0" applyAlignment="0" applyProtection="0"/>
    <xf numFmtId="2" fontId="42" fillId="20" borderId="0" applyFont="0" applyFill="0" applyBorder="0" applyAlignment="0" applyProtection="0"/>
    <xf numFmtId="0" fontId="48" fillId="20" borderId="0" applyNumberFormat="0" applyFill="0" applyBorder="0" applyAlignment="0" applyProtection="0"/>
    <xf numFmtId="0" fontId="49" fillId="20" borderId="0" applyNumberFormat="0" applyFill="0" applyBorder="0" applyAlignment="0" applyProtection="0"/>
    <xf numFmtId="0" fontId="3" fillId="0" borderId="0"/>
    <xf numFmtId="9" fontId="3" fillId="0" borderId="0" applyFont="0" applyFill="0" applyBorder="0" applyAlignment="0" applyProtection="0"/>
    <xf numFmtId="1" fontId="50" fillId="0" borderId="0">
      <alignment horizontal="left"/>
      <protection hidden="1"/>
    </xf>
    <xf numFmtId="1" fontId="51" fillId="0" borderId="0">
      <protection hidden="1"/>
    </xf>
    <xf numFmtId="0" fontId="3"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4" fillId="0" borderId="0"/>
    <xf numFmtId="0" fontId="1" fillId="0" borderId="0"/>
  </cellStyleXfs>
  <cellXfs count="350">
    <xf numFmtId="0" fontId="0" fillId="0" borderId="0" xfId="0"/>
    <xf numFmtId="0" fontId="27" fillId="0" borderId="0" xfId="42" applyFont="1" applyFill="1" applyBorder="1" applyAlignment="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0" fontId="23" fillId="0" borderId="0" xfId="0" applyFont="1" applyFill="1" applyBorder="1"/>
    <xf numFmtId="164" fontId="23" fillId="0" borderId="0" xfId="0" applyNumberFormat="1" applyFont="1" applyFill="1" applyBorder="1"/>
    <xf numFmtId="0" fontId="27" fillId="0" borderId="0" xfId="0" applyFont="1" applyFill="1" applyBorder="1"/>
    <xf numFmtId="9" fontId="27" fillId="0" borderId="0" xfId="41" applyFont="1" applyFill="1" applyBorder="1"/>
    <xf numFmtId="0" fontId="23" fillId="0" borderId="0" xfId="0" applyFont="1" applyFill="1" applyBorder="1" applyAlignment="1">
      <alignment horizontal="left" indent="1"/>
    </xf>
    <xf numFmtId="164" fontId="27" fillId="0" borderId="0" xfId="0" applyNumberFormat="1" applyFont="1" applyFill="1" applyBorder="1"/>
    <xf numFmtId="0" fontId="28" fillId="0" borderId="0" xfId="0" applyFont="1" applyFill="1" applyBorder="1" applyAlignment="1"/>
    <xf numFmtId="167" fontId="23" fillId="0" borderId="0" xfId="41" applyNumberFormat="1" applyFont="1" applyFill="1" applyBorder="1"/>
    <xf numFmtId="0" fontId="27" fillId="0" borderId="0" xfId="41" applyNumberFormat="1" applyFont="1" applyFill="1" applyBorder="1" applyAlignment="1"/>
    <xf numFmtId="0" fontId="32" fillId="0" borderId="0" xfId="0" applyFont="1" applyFill="1" applyBorder="1"/>
    <xf numFmtId="164" fontId="32"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0" fontId="41" fillId="0" borderId="0" xfId="0" applyFont="1" applyFill="1" applyBorder="1"/>
    <xf numFmtId="0" fontId="23" fillId="0" borderId="0" xfId="0" applyFont="1" applyFill="1"/>
    <xf numFmtId="0" fontId="24" fillId="0" borderId="0" xfId="0" applyFont="1" applyFill="1"/>
    <xf numFmtId="164" fontId="23" fillId="0" borderId="0" xfId="0" applyNumberFormat="1" applyFont="1" applyFill="1"/>
    <xf numFmtId="164" fontId="27" fillId="0" borderId="0" xfId="0" applyNumberFormat="1" applyFont="1" applyFill="1"/>
    <xf numFmtId="166" fontId="23" fillId="0" borderId="0" xfId="0" applyNumberFormat="1" applyFont="1" applyFill="1" applyBorder="1"/>
    <xf numFmtId="166" fontId="27" fillId="0" borderId="0" xfId="0" applyNumberFormat="1" applyFont="1" applyFill="1" applyBorder="1"/>
    <xf numFmtId="0" fontId="27" fillId="0" borderId="0" xfId="0" applyFont="1" applyFill="1"/>
    <xf numFmtId="167" fontId="27" fillId="0" borderId="0" xfId="41" applyNumberFormat="1" applyFont="1" applyFill="1"/>
    <xf numFmtId="0" fontId="27" fillId="0" borderId="0" xfId="0" applyNumberFormat="1" applyFont="1" applyFill="1" applyBorder="1" applyAlignment="1"/>
    <xf numFmtId="0" fontId="23" fillId="0" borderId="0" xfId="0" applyFont="1" applyFill="1" applyBorder="1" applyAlignment="1"/>
    <xf numFmtId="0" fontId="27" fillId="0" borderId="0" xfId="0" applyNumberFormat="1" applyFont="1" applyFill="1" applyBorder="1"/>
    <xf numFmtId="9" fontId="27" fillId="0" borderId="0" xfId="41" applyFont="1" applyFill="1"/>
    <xf numFmtId="167" fontId="27" fillId="0" borderId="0" xfId="0" applyNumberFormat="1" applyFont="1" applyFill="1" applyBorder="1"/>
    <xf numFmtId="0" fontId="27" fillId="0" borderId="0" xfId="0" applyFont="1" applyFill="1" applyBorder="1" applyAlignment="1">
      <alignment horizontal="left" indent="1"/>
    </xf>
    <xf numFmtId="164" fontId="25" fillId="0" borderId="0" xfId="0" applyNumberFormat="1" applyFont="1" applyFill="1"/>
    <xf numFmtId="0" fontId="28" fillId="0" borderId="0" xfId="0" applyFont="1" applyFill="1" applyBorder="1"/>
    <xf numFmtId="9" fontId="23" fillId="0" borderId="0" xfId="41" applyFont="1" applyFill="1" applyBorder="1"/>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0" borderId="0" xfId="0" applyFont="1" applyFill="1" applyBorder="1" applyAlignment="1"/>
    <xf numFmtId="167" fontId="23" fillId="0" borderId="0" xfId="41" applyNumberFormat="1" applyFont="1" applyFill="1"/>
    <xf numFmtId="167" fontId="23" fillId="0" borderId="0" xfId="41" applyNumberFormat="1" applyFont="1" applyFill="1" applyBorder="1" applyAlignment="1"/>
    <xf numFmtId="0" fontId="23" fillId="0" borderId="0" xfId="0" applyFont="1" applyFill="1" applyBorder="1"/>
    <xf numFmtId="0" fontId="39" fillId="0" borderId="0" xfId="0" applyFont="1" applyFill="1" applyBorder="1"/>
    <xf numFmtId="0" fontId="25" fillId="0" borderId="0" xfId="0" applyFont="1" applyFill="1" applyBorder="1" applyAlignment="1">
      <alignment horizontal="center" vertical="center" wrapText="1"/>
    </xf>
    <xf numFmtId="0" fontId="28" fillId="0" borderId="0" xfId="43" applyFont="1" applyFill="1" applyBorder="1" applyAlignment="1">
      <alignment vertical="top"/>
    </xf>
    <xf numFmtId="3" fontId="23" fillId="0" borderId="0" xfId="0" applyNumberFormat="1" applyFont="1" applyFill="1"/>
    <xf numFmtId="3" fontId="25" fillId="0" borderId="0" xfId="0" applyNumberFormat="1" applyFont="1" applyFill="1"/>
    <xf numFmtId="3" fontId="52" fillId="0" borderId="0" xfId="0" applyNumberFormat="1" applyFont="1" applyFill="1"/>
    <xf numFmtId="164" fontId="52" fillId="0" borderId="0" xfId="0" applyNumberFormat="1" applyFont="1" applyFill="1"/>
    <xf numFmtId="164" fontId="21" fillId="0" borderId="0" xfId="0" applyNumberFormat="1" applyFont="1" applyFill="1" applyBorder="1"/>
    <xf numFmtId="0" fontId="37" fillId="0" borderId="0" xfId="43" applyFont="1" applyFill="1" applyBorder="1" applyAlignment="1">
      <alignment horizontal="right" vertical="center"/>
    </xf>
    <xf numFmtId="0" fontId="38" fillId="0" borderId="0" xfId="43" applyFont="1" applyFill="1" applyBorder="1" applyAlignment="1">
      <alignment horizontal="right" vertical="center"/>
    </xf>
    <xf numFmtId="0" fontId="21" fillId="0" borderId="0" xfId="95" applyFont="1" applyFill="1"/>
    <xf numFmtId="49" fontId="21" fillId="0" borderId="0" xfId="95" applyNumberFormat="1" applyFont="1" applyFill="1" applyAlignment="1">
      <alignment horizontal="right" vertical="center"/>
    </xf>
    <xf numFmtId="0" fontId="55" fillId="0" borderId="0" xfId="95" applyFont="1" applyFill="1"/>
    <xf numFmtId="164" fontId="23" fillId="0" borderId="25" xfId="0" applyNumberFormat="1" applyFont="1" applyFill="1" applyBorder="1" applyAlignment="1"/>
    <xf numFmtId="49" fontId="21" fillId="0" borderId="0" xfId="0" applyNumberFormat="1" applyFont="1" applyFill="1" applyBorder="1" applyAlignment="1">
      <alignment horizontal="right"/>
    </xf>
    <xf numFmtId="164" fontId="23" fillId="0" borderId="24" xfId="0" applyNumberFormat="1" applyFont="1" applyFill="1" applyBorder="1" applyAlignment="1"/>
    <xf numFmtId="164" fontId="23" fillId="0" borderId="24" xfId="0" applyNumberFormat="1" applyFont="1" applyFill="1" applyBorder="1"/>
    <xf numFmtId="164" fontId="23" fillId="0" borderId="18" xfId="0" applyNumberFormat="1" applyFont="1" applyFill="1" applyBorder="1"/>
    <xf numFmtId="0" fontId="23" fillId="0" borderId="29" xfId="0" applyFont="1" applyFill="1" applyBorder="1" applyAlignment="1">
      <alignment horizontal="left" indent="1"/>
    </xf>
    <xf numFmtId="164" fontId="23" fillId="0" borderId="12" xfId="0" applyNumberFormat="1" applyFont="1" applyFill="1" applyBorder="1" applyAlignment="1">
      <alignment horizontal="right"/>
    </xf>
    <xf numFmtId="164" fontId="23" fillId="0" borderId="12" xfId="0" applyNumberFormat="1" applyFont="1" applyFill="1" applyBorder="1"/>
    <xf numFmtId="164" fontId="23" fillId="0" borderId="30" xfId="0" applyNumberFormat="1" applyFont="1" applyFill="1" applyBorder="1"/>
    <xf numFmtId="164" fontId="23" fillId="0" borderId="26" xfId="0" applyNumberFormat="1" applyFont="1" applyFill="1" applyBorder="1" applyAlignment="1">
      <alignment horizontal="right"/>
    </xf>
    <xf numFmtId="164" fontId="23" fillId="0" borderId="25" xfId="0" applyNumberFormat="1" applyFont="1" applyFill="1" applyBorder="1" applyAlignment="1">
      <alignment horizontal="right"/>
    </xf>
    <xf numFmtId="164" fontId="23" fillId="0" borderId="24" xfId="0" applyNumberFormat="1" applyFont="1" applyFill="1" applyBorder="1" applyAlignment="1">
      <alignment horizontal="right"/>
    </xf>
    <xf numFmtId="0" fontId="23" fillId="0" borderId="18" xfId="0" applyFont="1" applyFill="1" applyBorder="1" applyAlignment="1">
      <alignment horizontal="left" indent="1"/>
    </xf>
    <xf numFmtId="0" fontId="25" fillId="22" borderId="18"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7" xfId="0" applyFont="1" applyFill="1" applyBorder="1" applyAlignment="1">
      <alignment horizontal="center" vertical="center"/>
    </xf>
    <xf numFmtId="0" fontId="55" fillId="0" borderId="0" xfId="0" applyFont="1" applyFill="1" applyBorder="1"/>
    <xf numFmtId="164" fontId="23" fillId="0" borderId="18" xfId="0" applyNumberFormat="1" applyFont="1" applyFill="1" applyBorder="1" applyAlignment="1">
      <alignment horizontal="right"/>
    </xf>
    <xf numFmtId="164" fontId="23" fillId="0" borderId="17" xfId="0" applyNumberFormat="1" applyFont="1" applyFill="1" applyBorder="1" applyAlignment="1">
      <alignment horizontal="right"/>
    </xf>
    <xf numFmtId="0" fontId="23" fillId="0" borderId="12" xfId="0" applyFont="1" applyFill="1" applyBorder="1" applyAlignment="1">
      <alignment horizontal="left" indent="1"/>
    </xf>
    <xf numFmtId="164" fontId="23" fillId="0" borderId="25" xfId="0" applyNumberFormat="1" applyFont="1" applyFill="1" applyBorder="1"/>
    <xf numFmtId="164" fontId="23" fillId="0" borderId="17" xfId="0" applyNumberFormat="1" applyFont="1" applyFill="1" applyBorder="1"/>
    <xf numFmtId="164" fontId="23" fillId="0" borderId="26" xfId="0" applyNumberFormat="1" applyFont="1" applyFill="1" applyBorder="1"/>
    <xf numFmtId="164" fontId="23" fillId="0" borderId="26" xfId="0" applyNumberFormat="1" applyFont="1" applyFill="1" applyBorder="1" applyAlignment="1"/>
    <xf numFmtId="0" fontId="25" fillId="22" borderId="20" xfId="0" applyFont="1" applyFill="1" applyBorder="1" applyAlignment="1">
      <alignment horizontal="center" vertical="center"/>
    </xf>
    <xf numFmtId="0" fontId="23" fillId="0" borderId="0" xfId="95" applyFont="1" applyFill="1"/>
    <xf numFmtId="0" fontId="40" fillId="0" borderId="0" xfId="95" applyFont="1" applyFill="1"/>
    <xf numFmtId="0" fontId="38" fillId="0" borderId="0" xfId="95" applyFont="1" applyFill="1"/>
    <xf numFmtId="0" fontId="37" fillId="0" borderId="0" xfId="95" applyFont="1" applyFill="1" applyAlignment="1"/>
    <xf numFmtId="0" fontId="38" fillId="0" borderId="0" xfId="95" applyFont="1" applyFill="1" applyBorder="1"/>
    <xf numFmtId="0" fontId="38" fillId="0" borderId="0" xfId="95" applyFont="1" applyFill="1" applyAlignment="1">
      <alignment vertical="top"/>
    </xf>
    <xf numFmtId="0" fontId="38" fillId="0" borderId="0" xfId="95" applyFont="1" applyFill="1" applyAlignment="1"/>
    <xf numFmtId="0" fontId="25" fillId="22" borderId="12" xfId="42" applyFont="1" applyFill="1" applyBorder="1" applyAlignment="1">
      <alignment horizontal="right"/>
    </xf>
    <xf numFmtId="0" fontId="39" fillId="0" borderId="0" xfId="43" applyFont="1" applyFill="1" applyBorder="1"/>
    <xf numFmtId="0" fontId="37" fillId="0" borderId="0" xfId="95" applyFont="1" applyFill="1"/>
    <xf numFmtId="0" fontId="38" fillId="0" borderId="0" xfId="95" applyFont="1" applyAlignment="1">
      <alignment vertical="top" wrapText="1"/>
    </xf>
    <xf numFmtId="0" fontId="37" fillId="0" borderId="0" xfId="95" applyFont="1" applyFill="1" applyAlignment="1">
      <alignment vertical="top"/>
    </xf>
    <xf numFmtId="164" fontId="23" fillId="0" borderId="31" xfId="0" applyNumberFormat="1" applyFont="1" applyFill="1" applyBorder="1"/>
    <xf numFmtId="0" fontId="23" fillId="0" borderId="18" xfId="0" applyFont="1" applyFill="1" applyBorder="1" applyAlignment="1">
      <alignment horizontal="left" wrapText="1" indent="1"/>
    </xf>
    <xf numFmtId="0" fontId="25" fillId="22" borderId="19" xfId="0" applyFont="1" applyFill="1" applyBorder="1" applyAlignment="1">
      <alignment horizontal="center" vertical="center"/>
    </xf>
    <xf numFmtId="0" fontId="25" fillId="22" borderId="13" xfId="0" applyFont="1" applyFill="1" applyBorder="1" applyAlignment="1">
      <alignment horizontal="center" vertical="center"/>
    </xf>
    <xf numFmtId="0" fontId="25" fillId="22" borderId="21" xfId="0" applyFont="1" applyFill="1" applyBorder="1" applyAlignment="1">
      <alignment horizontal="center" vertical="center"/>
    </xf>
    <xf numFmtId="164" fontId="23" fillId="0" borderId="31" xfId="0" applyNumberFormat="1" applyFont="1" applyFill="1" applyBorder="1" applyAlignment="1"/>
    <xf numFmtId="164" fontId="23" fillId="0" borderId="30" xfId="0" applyNumberFormat="1" applyFont="1" applyFill="1" applyBorder="1" applyAlignment="1"/>
    <xf numFmtId="164" fontId="23" fillId="0" borderId="17" xfId="0" applyNumberFormat="1" applyFont="1" applyFill="1" applyBorder="1" applyAlignment="1"/>
    <xf numFmtId="164" fontId="23" fillId="0" borderId="12" xfId="0" applyNumberFormat="1" applyFont="1" applyFill="1" applyBorder="1" applyAlignment="1"/>
    <xf numFmtId="164" fontId="23" fillId="0" borderId="18" xfId="0" applyNumberFormat="1" applyFont="1" applyFill="1" applyBorder="1" applyAlignment="1"/>
    <xf numFmtId="0" fontId="39" fillId="0" borderId="0" xfId="43" applyFont="1" applyFill="1"/>
    <xf numFmtId="0" fontId="55" fillId="0" borderId="0" xfId="0" applyFont="1" applyFill="1"/>
    <xf numFmtId="49" fontId="21" fillId="0" borderId="0" xfId="0" applyNumberFormat="1" applyFont="1" applyFill="1" applyAlignment="1">
      <alignment horizontal="right"/>
    </xf>
    <xf numFmtId="0" fontId="23" fillId="22" borderId="21" xfId="0" applyFont="1" applyFill="1" applyBorder="1"/>
    <xf numFmtId="0" fontId="23" fillId="22" borderId="22" xfId="0" applyFont="1" applyFill="1" applyBorder="1"/>
    <xf numFmtId="0" fontId="23" fillId="0" borderId="18" xfId="0" applyFont="1" applyFill="1" applyBorder="1" applyAlignment="1">
      <alignment horizontal="left" vertical="center" indent="1"/>
    </xf>
    <xf numFmtId="0" fontId="25" fillId="18" borderId="18" xfId="0" applyFont="1" applyFill="1" applyBorder="1" applyAlignment="1">
      <alignment vertical="center" wrapText="1"/>
    </xf>
    <xf numFmtId="0" fontId="25" fillId="18" borderId="18" xfId="0" applyFont="1" applyFill="1" applyBorder="1" applyAlignment="1">
      <alignment vertical="center"/>
    </xf>
    <xf numFmtId="164" fontId="25" fillId="18" borderId="17" xfId="0" applyNumberFormat="1" applyFont="1" applyFill="1" applyBorder="1" applyAlignment="1">
      <alignment horizontal="right"/>
    </xf>
    <xf numFmtId="164" fontId="25" fillId="18" borderId="12" xfId="0" applyNumberFormat="1" applyFont="1" applyFill="1" applyBorder="1" applyAlignment="1">
      <alignment horizontal="right"/>
    </xf>
    <xf numFmtId="164" fontId="25" fillId="18" borderId="18" xfId="0" applyNumberFormat="1" applyFont="1" applyFill="1" applyBorder="1" applyAlignment="1">
      <alignment horizontal="right"/>
    </xf>
    <xf numFmtId="164" fontId="23" fillId="18" borderId="17" xfId="0" applyNumberFormat="1" applyFont="1" applyFill="1" applyBorder="1" applyAlignment="1">
      <alignment horizontal="right"/>
    </xf>
    <xf numFmtId="164" fontId="25" fillId="18" borderId="17" xfId="0" applyNumberFormat="1" applyFont="1" applyFill="1" applyBorder="1"/>
    <xf numFmtId="164" fontId="25" fillId="18" borderId="12" xfId="0" applyNumberFormat="1" applyFont="1" applyFill="1" applyBorder="1"/>
    <xf numFmtId="164" fontId="25" fillId="18" borderId="18" xfId="0" applyNumberFormat="1" applyFont="1" applyFill="1" applyBorder="1"/>
    <xf numFmtId="0" fontId="25" fillId="18" borderId="12" xfId="0" applyFont="1" applyFill="1" applyBorder="1" applyAlignment="1">
      <alignment vertical="center" wrapText="1"/>
    </xf>
    <xf numFmtId="164" fontId="23" fillId="18" borderId="12" xfId="0" applyNumberFormat="1" applyFont="1" applyFill="1" applyBorder="1" applyAlignment="1">
      <alignment horizontal="right"/>
    </xf>
    <xf numFmtId="0" fontId="25" fillId="22" borderId="12" xfId="0" applyFont="1" applyFill="1" applyBorder="1" applyAlignment="1">
      <alignment vertical="center" wrapText="1"/>
    </xf>
    <xf numFmtId="0" fontId="25" fillId="22" borderId="12" xfId="0" applyFont="1" applyFill="1" applyBorder="1" applyAlignment="1">
      <alignment horizontal="right" vertical="top" wrapText="1"/>
    </xf>
    <xf numFmtId="0" fontId="25" fillId="18" borderId="12" xfId="0" applyFont="1" applyFill="1" applyBorder="1" applyAlignment="1">
      <alignment horizontal="left"/>
    </xf>
    <xf numFmtId="164" fontId="29" fillId="0" borderId="12" xfId="0" applyNumberFormat="1" applyFont="1" applyFill="1" applyBorder="1" applyAlignment="1" applyProtection="1">
      <alignment horizontal="right" vertical="center"/>
    </xf>
    <xf numFmtId="0" fontId="23" fillId="0" borderId="31" xfId="0" applyFont="1" applyFill="1" applyBorder="1" applyAlignment="1">
      <alignment horizontal="left" indent="1"/>
    </xf>
    <xf numFmtId="164" fontId="29" fillId="0" borderId="25" xfId="0" applyNumberFormat="1" applyFont="1" applyFill="1" applyBorder="1" applyAlignment="1" applyProtection="1">
      <alignment horizontal="right" vertic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164" fontId="25" fillId="18" borderId="17" xfId="43" applyNumberFormat="1" applyFont="1" applyFill="1" applyBorder="1"/>
    <xf numFmtId="167" fontId="23" fillId="18" borderId="18" xfId="44" applyNumberFormat="1" applyFont="1" applyFill="1" applyBorder="1" applyAlignment="1"/>
    <xf numFmtId="167" fontId="23" fillId="18" borderId="18" xfId="43" applyNumberFormat="1" applyFont="1" applyFill="1" applyBorder="1" applyAlignment="1">
      <alignment vertical="center"/>
    </xf>
    <xf numFmtId="164" fontId="23" fillId="0" borderId="17" xfId="43" applyNumberFormat="1" applyFont="1" applyFill="1" applyBorder="1" applyAlignment="1">
      <alignment vertical="center"/>
    </xf>
    <xf numFmtId="167" fontId="23" fillId="0" borderId="18" xfId="0" applyNumberFormat="1" applyFont="1" applyFill="1" applyBorder="1" applyAlignment="1">
      <alignment vertical="center"/>
    </xf>
    <xf numFmtId="167" fontId="23" fillId="0" borderId="26" xfId="0" applyNumberFormat="1" applyFont="1" applyFill="1" applyBorder="1" applyAlignment="1">
      <alignment vertical="center"/>
    </xf>
    <xf numFmtId="167" fontId="23" fillId="0" borderId="18" xfId="43" applyNumberFormat="1" applyFont="1" applyFill="1" applyBorder="1" applyAlignment="1">
      <alignment vertical="center"/>
    </xf>
    <xf numFmtId="167" fontId="23" fillId="0" borderId="26" xfId="43" applyNumberFormat="1" applyFont="1" applyFill="1" applyBorder="1" applyAlignment="1">
      <alignment vertical="center"/>
    </xf>
    <xf numFmtId="164" fontId="23" fillId="0" borderId="17" xfId="43" applyNumberFormat="1" applyFont="1" applyFill="1" applyBorder="1" applyAlignment="1"/>
    <xf numFmtId="164" fontId="23" fillId="0" borderId="24" xfId="43" applyNumberFormat="1" applyFont="1" applyFill="1" applyBorder="1" applyAlignment="1"/>
    <xf numFmtId="167" fontId="23" fillId="18" borderId="12" xfId="44" applyNumberFormat="1" applyFont="1" applyFill="1" applyBorder="1" applyAlignment="1"/>
    <xf numFmtId="167" fontId="23" fillId="18" borderId="12" xfId="43" applyNumberFormat="1" applyFont="1" applyFill="1" applyBorder="1" applyAlignment="1">
      <alignment vertical="center"/>
    </xf>
    <xf numFmtId="167" fontId="23" fillId="0" borderId="12" xfId="43" applyNumberFormat="1" applyFont="1" applyFill="1" applyBorder="1" applyAlignment="1">
      <alignment vertical="center"/>
    </xf>
    <xf numFmtId="0" fontId="25" fillId="22" borderId="18" xfId="0" applyFont="1" applyFill="1" applyBorder="1" applyAlignment="1">
      <alignment horizontal="center" vertical="center" wrapText="1"/>
    </xf>
    <xf numFmtId="0" fontId="25" fillId="22" borderId="12" xfId="0" applyFont="1" applyFill="1" applyBorder="1" applyAlignment="1">
      <alignment horizontal="center" vertical="center" wrapText="1"/>
    </xf>
    <xf numFmtId="164" fontId="25" fillId="18" borderId="17" xfId="0" applyNumberFormat="1" applyFont="1" applyFill="1" applyBorder="1" applyAlignment="1">
      <alignment vertical="center"/>
    </xf>
    <xf numFmtId="164" fontId="25" fillId="18" borderId="12" xfId="0" applyNumberFormat="1" applyFont="1" applyFill="1" applyBorder="1" applyAlignment="1">
      <alignment vertical="center"/>
    </xf>
    <xf numFmtId="9" fontId="25" fillId="18" borderId="18" xfId="41" applyFont="1" applyFill="1" applyBorder="1" applyAlignment="1">
      <alignment vertical="center"/>
    </xf>
    <xf numFmtId="9" fontId="23" fillId="0" borderId="18" xfId="41" applyFont="1" applyFill="1" applyBorder="1" applyAlignment="1">
      <alignment horizontal="right"/>
    </xf>
    <xf numFmtId="164" fontId="23" fillId="0" borderId="33" xfId="0" applyNumberFormat="1" applyFont="1" applyFill="1" applyBorder="1" applyAlignment="1">
      <alignment horizontal="right"/>
    </xf>
    <xf numFmtId="164" fontId="23" fillId="0" borderId="34" xfId="0" applyNumberFormat="1" applyFont="1" applyFill="1" applyBorder="1" applyAlignment="1">
      <alignment horizontal="right"/>
    </xf>
    <xf numFmtId="9" fontId="23" fillId="18" borderId="12" xfId="41" applyFont="1" applyFill="1" applyBorder="1" applyAlignment="1">
      <alignment horizontal="right"/>
    </xf>
    <xf numFmtId="164" fontId="23" fillId="0" borderId="35" xfId="0" applyNumberFormat="1" applyFont="1" applyFill="1" applyBorder="1" applyAlignment="1">
      <alignment horizontal="right"/>
    </xf>
    <xf numFmtId="164" fontId="25" fillId="18" borderId="19" xfId="0" applyNumberFormat="1" applyFont="1" applyFill="1" applyBorder="1" applyAlignment="1">
      <alignment vertical="center"/>
    </xf>
    <xf numFmtId="164" fontId="25" fillId="18" borderId="13" xfId="0" applyNumberFormat="1" applyFont="1" applyFill="1" applyBorder="1" applyAlignment="1">
      <alignment vertical="center"/>
    </xf>
    <xf numFmtId="9" fontId="25" fillId="18" borderId="13" xfId="41" applyFont="1" applyFill="1" applyBorder="1" applyAlignment="1">
      <alignment vertical="center"/>
    </xf>
    <xf numFmtId="0" fontId="25" fillId="22" borderId="12" xfId="0" applyFont="1" applyFill="1" applyBorder="1" applyAlignment="1">
      <alignment vertical="center"/>
    </xf>
    <xf numFmtId="167" fontId="25" fillId="18" borderId="12" xfId="41" applyNumberFormat="1" applyFont="1" applyFill="1" applyBorder="1" applyAlignment="1">
      <alignment horizontal="right"/>
    </xf>
    <xf numFmtId="167" fontId="23" fillId="0" borderId="12" xfId="41" applyNumberFormat="1" applyFont="1" applyFill="1" applyBorder="1" applyAlignment="1">
      <alignment horizontal="right"/>
    </xf>
    <xf numFmtId="167" fontId="23" fillId="0" borderId="30" xfId="41" applyNumberFormat="1" applyFont="1" applyFill="1" applyBorder="1" applyAlignment="1">
      <alignment horizontal="right"/>
    </xf>
    <xf numFmtId="0" fontId="21" fillId="0" borderId="0" xfId="0" applyFont="1" applyFill="1" applyBorder="1" applyAlignment="1">
      <alignment horizontal="right"/>
    </xf>
    <xf numFmtId="0" fontId="21" fillId="0" borderId="0" xfId="0" applyFont="1" applyFill="1" applyAlignment="1">
      <alignment horizontal="right"/>
    </xf>
    <xf numFmtId="0" fontId="55" fillId="0" borderId="0" xfId="95" applyFont="1" applyFill="1" applyBorder="1"/>
    <xf numFmtId="0" fontId="21" fillId="0" borderId="0" xfId="95" applyFont="1"/>
    <xf numFmtId="0" fontId="23" fillId="22" borderId="12" xfId="95" applyFont="1" applyFill="1" applyBorder="1"/>
    <xf numFmtId="0" fontId="23" fillId="0" borderId="12" xfId="95" applyFont="1" applyFill="1" applyBorder="1"/>
    <xf numFmtId="164" fontId="23" fillId="0" borderId="12" xfId="44" applyNumberFormat="1" applyFont="1" applyFill="1" applyBorder="1"/>
    <xf numFmtId="164" fontId="23" fillId="0" borderId="12" xfId="95" applyNumberFormat="1" applyFont="1" applyFill="1" applyBorder="1"/>
    <xf numFmtId="0" fontId="23" fillId="0" borderId="31" xfId="95" applyFont="1" applyFill="1" applyBorder="1"/>
    <xf numFmtId="164" fontId="23" fillId="0" borderId="25" xfId="44" applyNumberFormat="1" applyFont="1" applyFill="1" applyBorder="1"/>
    <xf numFmtId="164" fontId="23" fillId="0" borderId="30" xfId="95" applyNumberFormat="1" applyFont="1" applyFill="1" applyBorder="1"/>
    <xf numFmtId="0" fontId="25" fillId="19" borderId="12" xfId="95" applyFont="1" applyFill="1" applyBorder="1"/>
    <xf numFmtId="167" fontId="25" fillId="19" borderId="12" xfId="44" applyNumberFormat="1" applyFont="1" applyFill="1" applyBorder="1"/>
    <xf numFmtId="0" fontId="39" fillId="0" borderId="0" xfId="95" applyFont="1" applyFill="1" applyBorder="1"/>
    <xf numFmtId="0" fontId="23" fillId="0" borderId="0" xfId="95" applyFont="1" applyFill="1" applyBorder="1"/>
    <xf numFmtId="0" fontId="27" fillId="21" borderId="0" xfId="95" applyFont="1" applyFill="1"/>
    <xf numFmtId="164" fontId="23" fillId="18" borderId="36" xfId="0" applyNumberFormat="1" applyFont="1" applyFill="1" applyBorder="1" applyAlignment="1">
      <alignment horizontal="right"/>
    </xf>
    <xf numFmtId="164" fontId="23" fillId="18" borderId="37" xfId="0" applyNumberFormat="1" applyFont="1" applyFill="1" applyBorder="1" applyAlignment="1">
      <alignment horizontal="right"/>
    </xf>
    <xf numFmtId="9" fontId="23" fillId="18" borderId="38" xfId="41" applyFont="1" applyFill="1" applyBorder="1" applyAlignment="1">
      <alignment horizontal="right"/>
    </xf>
    <xf numFmtId="0" fontId="25" fillId="18" borderId="12" xfId="95" applyFont="1" applyFill="1" applyBorder="1"/>
    <xf numFmtId="167" fontId="25" fillId="18" borderId="12" xfId="44" applyNumberFormat="1" applyFont="1" applyFill="1" applyBorder="1"/>
    <xf numFmtId="0" fontId="23" fillId="0" borderId="0" xfId="95" applyFont="1" applyFill="1" applyAlignment="1">
      <alignment horizontal="right"/>
    </xf>
    <xf numFmtId="0" fontId="25" fillId="0" borderId="0" xfId="95" applyFont="1" applyFill="1" applyAlignment="1"/>
    <xf numFmtId="0" fontId="36" fillId="0" borderId="0" xfId="95" applyFont="1" applyFill="1" applyAlignment="1">
      <alignment horizontal="left" vertical="center"/>
    </xf>
    <xf numFmtId="0" fontId="21" fillId="0" borderId="0" xfId="95" applyFont="1" applyFill="1" applyAlignment="1">
      <alignment horizontal="right"/>
    </xf>
    <xf numFmtId="0" fontId="33" fillId="0" borderId="0" xfId="95" applyFont="1" applyFill="1" applyAlignment="1"/>
    <xf numFmtId="49" fontId="37" fillId="0" borderId="0" xfId="95" applyNumberFormat="1" applyFont="1" applyFill="1" applyBorder="1" applyAlignment="1">
      <alignment horizontal="left" vertical="center"/>
    </xf>
    <xf numFmtId="0" fontId="37" fillId="0" borderId="0" xfId="95" applyFont="1" applyFill="1" applyBorder="1" applyAlignment="1">
      <alignment horizontal="left" vertical="center"/>
    </xf>
    <xf numFmtId="0" fontId="38" fillId="0" borderId="0" xfId="95" applyFont="1" applyFill="1" applyBorder="1" applyAlignment="1">
      <alignment horizontal="right"/>
    </xf>
    <xf numFmtId="0" fontId="38" fillId="0" borderId="0" xfId="95" applyFont="1" applyFill="1" applyBorder="1" applyAlignment="1">
      <alignment horizontal="left" vertical="center" indent="1"/>
    </xf>
    <xf numFmtId="0" fontId="37" fillId="0" borderId="0" xfId="95" applyFont="1" applyFill="1" applyBorder="1" applyAlignment="1"/>
    <xf numFmtId="0" fontId="37" fillId="0" borderId="0" xfId="95" applyFont="1" applyFill="1" applyBorder="1" applyAlignment="1">
      <alignment horizontal="right" vertical="center"/>
    </xf>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8" fillId="0" borderId="0" xfId="95" applyFont="1" applyFill="1" applyBorder="1" applyAlignment="1">
      <alignment horizontal="right" vertical="center"/>
    </xf>
    <xf numFmtId="0" fontId="37" fillId="0" borderId="0" xfId="95" applyFont="1" applyFill="1" applyBorder="1"/>
    <xf numFmtId="0" fontId="37" fillId="0" borderId="0" xfId="95" applyFont="1" applyFill="1" applyBorder="1" applyAlignment="1">
      <alignment horizontal="left" vertical="center" indent="1"/>
    </xf>
    <xf numFmtId="0" fontId="54" fillId="0" borderId="0" xfId="95" applyFont="1" applyFill="1" applyBorder="1"/>
    <xf numFmtId="0" fontId="33" fillId="0" borderId="0" xfId="95" applyFont="1" applyFill="1"/>
    <xf numFmtId="0" fontId="25" fillId="0" borderId="0" xfId="95" applyFont="1" applyFill="1"/>
    <xf numFmtId="49" fontId="37" fillId="0" borderId="0" xfId="43" applyNumberFormat="1" applyFont="1" applyFill="1" applyBorder="1" applyAlignment="1">
      <alignment horizontal="left" vertical="center"/>
    </xf>
    <xf numFmtId="0" fontId="37" fillId="0" borderId="0" xfId="43" applyFont="1" applyFill="1" applyBorder="1" applyAlignment="1">
      <alignment horizontal="left" vertical="center"/>
    </xf>
    <xf numFmtId="0" fontId="37" fillId="0" borderId="0" xfId="43" applyFont="1" applyFill="1" applyBorder="1"/>
    <xf numFmtId="0" fontId="37" fillId="0" borderId="0" xfId="43" applyFont="1" applyFill="1" applyBorder="1" applyAlignment="1">
      <alignment horizontal="left" vertical="center" indent="1"/>
    </xf>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5" fillId="22" borderId="22"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0" fontId="23" fillId="0" borderId="0" xfId="0" applyFont="1" applyFill="1" applyAlignment="1">
      <alignment horizontal="center"/>
    </xf>
    <xf numFmtId="0" fontId="23" fillId="0" borderId="0" xfId="0" applyFont="1" applyFill="1" applyAlignment="1"/>
    <xf numFmtId="9" fontId="23" fillId="0" borderId="0" xfId="41" applyFont="1" applyFill="1" applyAlignment="1"/>
    <xf numFmtId="0" fontId="25" fillId="0" borderId="0" xfId="0" applyFont="1" applyFill="1"/>
    <xf numFmtId="9" fontId="23" fillId="0" borderId="0" xfId="41" applyFont="1" applyFill="1"/>
    <xf numFmtId="0" fontId="59" fillId="0" borderId="0" xfId="0" applyFont="1" applyFill="1"/>
    <xf numFmtId="0" fontId="39" fillId="0" borderId="0" xfId="95" applyFont="1" applyFill="1" applyAlignment="1"/>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60" fillId="0" borderId="0" xfId="0" applyNumberFormat="1" applyFont="1" applyFill="1" applyBorder="1" applyAlignment="1"/>
    <xf numFmtId="0" fontId="25" fillId="22" borderId="12" xfId="0" applyFont="1" applyFill="1" applyBorder="1" applyAlignment="1">
      <alignment horizontal="center" vertical="center"/>
    </xf>
    <xf numFmtId="0" fontId="61" fillId="0" borderId="0" xfId="95" applyFont="1" applyFill="1"/>
    <xf numFmtId="0" fontId="23" fillId="0" borderId="0" xfId="95" applyFont="1" applyFill="1" applyAlignment="1"/>
    <xf numFmtId="164" fontId="23" fillId="0" borderId="0" xfId="95" applyNumberFormat="1" applyFont="1" applyFill="1"/>
    <xf numFmtId="0" fontId="23" fillId="0" borderId="0" xfId="95" applyFont="1"/>
    <xf numFmtId="4" fontId="23" fillId="0" borderId="0" xfId="0" applyNumberFormat="1" applyFont="1" applyFill="1"/>
    <xf numFmtId="169" fontId="23" fillId="0" borderId="0" xfId="0" applyNumberFormat="1" applyFont="1" applyFill="1"/>
    <xf numFmtId="0" fontId="25" fillId="0" borderId="0" xfId="0" applyFont="1" applyFill="1" applyBorder="1"/>
    <xf numFmtId="0" fontId="60" fillId="0" borderId="0" xfId="0" applyFont="1" applyFill="1" applyBorder="1"/>
    <xf numFmtId="0" fontId="23" fillId="0" borderId="0" xfId="0" applyFont="1"/>
    <xf numFmtId="0" fontId="25" fillId="22" borderId="12" xfId="95" applyFont="1" applyFill="1" applyBorder="1" applyAlignment="1">
      <alignment horizontal="right" vertical="center"/>
    </xf>
    <xf numFmtId="0" fontId="25" fillId="22" borderId="12" xfId="0" applyFont="1" applyFill="1" applyBorder="1" applyAlignment="1">
      <alignment horizontal="right" vertical="center" wrapText="1"/>
    </xf>
    <xf numFmtId="0" fontId="25" fillId="22" borderId="12" xfId="95" applyFont="1" applyFill="1" applyBorder="1"/>
    <xf numFmtId="164" fontId="27" fillId="0" borderId="12" xfId="0" applyNumberFormat="1" applyFont="1" applyFill="1" applyBorder="1" applyAlignment="1">
      <alignment horizontal="right"/>
    </xf>
    <xf numFmtId="164" fontId="27" fillId="0" borderId="17" xfId="0" applyNumberFormat="1" applyFont="1" applyFill="1" applyBorder="1" applyAlignment="1">
      <alignment horizontal="right"/>
    </xf>
    <xf numFmtId="164" fontId="27" fillId="0" borderId="18" xfId="0" applyNumberFormat="1" applyFont="1" applyFill="1" applyBorder="1" applyAlignment="1">
      <alignment horizontal="right"/>
    </xf>
    <xf numFmtId="164" fontId="27" fillId="0" borderId="24" xfId="0" applyNumberFormat="1" applyFont="1" applyFill="1" applyBorder="1" applyAlignment="1">
      <alignment horizontal="right"/>
    </xf>
    <xf numFmtId="164" fontId="27" fillId="0" borderId="25" xfId="0" applyNumberFormat="1" applyFont="1" applyFill="1" applyBorder="1" applyAlignment="1">
      <alignment horizontal="right"/>
    </xf>
    <xf numFmtId="164" fontId="27" fillId="0" borderId="26" xfId="0" applyNumberFormat="1" applyFont="1" applyFill="1" applyBorder="1" applyAlignment="1">
      <alignment horizontal="right"/>
    </xf>
    <xf numFmtId="164" fontId="62" fillId="18" borderId="17" xfId="0" applyNumberFormat="1" applyFont="1" applyFill="1" applyBorder="1" applyAlignment="1">
      <alignment horizontal="right"/>
    </xf>
    <xf numFmtId="164" fontId="62" fillId="18" borderId="12" xfId="0" applyNumberFormat="1" applyFont="1" applyFill="1" applyBorder="1" applyAlignment="1">
      <alignment horizontal="right"/>
    </xf>
    <xf numFmtId="164" fontId="62" fillId="18" borderId="18" xfId="0" applyNumberFormat="1" applyFont="1" applyFill="1" applyBorder="1" applyAlignment="1">
      <alignment horizontal="right"/>
    </xf>
    <xf numFmtId="164" fontId="62" fillId="18" borderId="17" xfId="0" applyNumberFormat="1" applyFont="1" applyFill="1" applyBorder="1"/>
    <xf numFmtId="164" fontId="62" fillId="18" borderId="12" xfId="0" applyNumberFormat="1" applyFont="1" applyFill="1" applyBorder="1"/>
    <xf numFmtId="164" fontId="62" fillId="18" borderId="18" xfId="0" applyNumberFormat="1" applyFont="1" applyFill="1" applyBorder="1"/>
    <xf numFmtId="164" fontId="27" fillId="0" borderId="17" xfId="0" applyNumberFormat="1" applyFont="1" applyFill="1" applyBorder="1"/>
    <xf numFmtId="164" fontId="27" fillId="0" borderId="12" xfId="0" applyNumberFormat="1" applyFont="1" applyFill="1" applyBorder="1"/>
    <xf numFmtId="164" fontId="27" fillId="0" borderId="18" xfId="0" applyNumberFormat="1" applyFont="1" applyFill="1" applyBorder="1"/>
    <xf numFmtId="164" fontId="27" fillId="0" borderId="24" xfId="0" applyNumberFormat="1" applyFont="1" applyFill="1" applyBorder="1" applyAlignment="1"/>
    <xf numFmtId="164" fontId="27" fillId="0" borderId="25" xfId="0" applyNumberFormat="1" applyFont="1" applyFill="1" applyBorder="1" applyAlignment="1"/>
    <xf numFmtId="164" fontId="27" fillId="0" borderId="26" xfId="0" applyNumberFormat="1" applyFont="1" applyFill="1" applyBorder="1" applyAlignment="1"/>
    <xf numFmtId="164" fontId="27" fillId="0" borderId="24" xfId="0" applyNumberFormat="1" applyFont="1" applyFill="1" applyBorder="1"/>
    <xf numFmtId="164" fontId="27" fillId="0" borderId="25" xfId="0" applyNumberFormat="1" applyFont="1" applyFill="1" applyBorder="1"/>
    <xf numFmtId="164" fontId="27" fillId="0" borderId="26" xfId="0" applyNumberFormat="1" applyFont="1" applyFill="1" applyBorder="1"/>
    <xf numFmtId="164" fontId="27" fillId="0" borderId="31" xfId="0" applyNumberFormat="1" applyFont="1" applyFill="1" applyBorder="1" applyAlignment="1"/>
    <xf numFmtId="164" fontId="27" fillId="0" borderId="30" xfId="0" applyNumberFormat="1" applyFont="1" applyFill="1" applyBorder="1" applyAlignment="1"/>
    <xf numFmtId="164" fontId="27" fillId="0" borderId="31" xfId="0" applyNumberFormat="1" applyFont="1" applyFill="1" applyBorder="1"/>
    <xf numFmtId="164" fontId="27" fillId="0" borderId="30" xfId="0" applyNumberFormat="1" applyFont="1" applyFill="1" applyBorder="1"/>
    <xf numFmtId="164" fontId="27" fillId="0" borderId="17" xfId="0" applyNumberFormat="1" applyFont="1" applyFill="1" applyBorder="1" applyAlignment="1"/>
    <xf numFmtId="164" fontId="27" fillId="0" borderId="12" xfId="0" applyNumberFormat="1" applyFont="1" applyFill="1" applyBorder="1" applyAlignment="1"/>
    <xf numFmtId="164" fontId="27" fillId="0" borderId="18" xfId="0" applyNumberFormat="1" applyFont="1" applyFill="1" applyBorder="1" applyAlignment="1"/>
    <xf numFmtId="164" fontId="27" fillId="0" borderId="25" xfId="44" applyNumberFormat="1" applyFont="1" applyFill="1" applyBorder="1"/>
    <xf numFmtId="164" fontId="27" fillId="0" borderId="30" xfId="95" applyNumberFormat="1" applyFont="1" applyFill="1" applyBorder="1"/>
    <xf numFmtId="164" fontId="27" fillId="0" borderId="12" xfId="95" applyNumberFormat="1" applyFont="1" applyFill="1" applyBorder="1"/>
    <xf numFmtId="167" fontId="62" fillId="18" borderId="12" xfId="44" applyNumberFormat="1" applyFont="1" applyFill="1" applyBorder="1"/>
    <xf numFmtId="164" fontId="27" fillId="0" borderId="25" xfId="95" applyNumberFormat="1" applyFont="1" applyFill="1" applyBorder="1"/>
    <xf numFmtId="1" fontId="23" fillId="0" borderId="0" xfId="41" applyNumberFormat="1" applyFont="1" applyFill="1" applyBorder="1"/>
    <xf numFmtId="0" fontId="21" fillId="0" borderId="0" xfId="130" applyFont="1" applyBorder="1"/>
    <xf numFmtId="0" fontId="21" fillId="0" borderId="0" xfId="130" applyFont="1" applyFill="1" applyBorder="1"/>
    <xf numFmtId="49" fontId="34" fillId="0" borderId="0" xfId="130" applyNumberFormat="1" applyFont="1" applyFill="1" applyBorder="1" applyAlignment="1">
      <alignment vertical="center"/>
    </xf>
    <xf numFmtId="0" fontId="21" fillId="0" borderId="0" xfId="130" applyFont="1" applyFill="1" applyBorder="1" applyAlignment="1">
      <alignment horizontal="left" vertical="center" indent="1"/>
    </xf>
    <xf numFmtId="0" fontId="21" fillId="0" borderId="0" xfId="130" applyFont="1" applyFill="1" applyBorder="1" applyAlignment="1">
      <alignment horizontal="right" vertical="center"/>
    </xf>
    <xf numFmtId="0" fontId="33" fillId="0" borderId="0" xfId="130" applyFont="1" applyFill="1" applyBorder="1" applyAlignment="1"/>
    <xf numFmtId="0" fontId="31" fillId="0" borderId="0" xfId="130" applyFont="1" applyFill="1" applyBorder="1"/>
    <xf numFmtId="0" fontId="31" fillId="0" borderId="0" xfId="130" applyFont="1" applyFill="1" applyBorder="1" applyAlignment="1">
      <alignment horizontal="left" vertical="center" indent="1"/>
    </xf>
    <xf numFmtId="0" fontId="31" fillId="0" borderId="0" xfId="130" applyFont="1" applyFill="1" applyBorder="1" applyAlignment="1">
      <alignment horizontal="right" vertical="center"/>
    </xf>
    <xf numFmtId="0" fontId="33" fillId="0" borderId="0" xfId="130" applyFont="1" applyFill="1" applyBorder="1" applyAlignment="1">
      <alignment horizontal="center"/>
    </xf>
    <xf numFmtId="0" fontId="21" fillId="0" borderId="0" xfId="130" applyFont="1" applyFill="1" applyBorder="1" applyAlignment="1">
      <alignment horizontal="left" vertical="center"/>
    </xf>
    <xf numFmtId="0" fontId="30" fillId="0" borderId="0" xfId="130" applyFont="1" applyFill="1" applyBorder="1"/>
    <xf numFmtId="49" fontId="35" fillId="0" borderId="0" xfId="130" applyNumberFormat="1" applyFont="1" applyFill="1" applyBorder="1" applyAlignment="1">
      <alignment vertical="center"/>
    </xf>
    <xf numFmtId="49" fontId="63" fillId="0" borderId="0" xfId="131" applyNumberFormat="1" applyFont="1" applyBorder="1" applyAlignment="1">
      <alignment vertical="top" wrapText="1"/>
    </xf>
    <xf numFmtId="0" fontId="34" fillId="0" borderId="0" xfId="130" applyFont="1" applyFill="1" applyBorder="1" applyAlignment="1">
      <alignment horizontal="center" vertical="center"/>
    </xf>
    <xf numFmtId="164" fontId="23" fillId="0" borderId="30" xfId="44" applyNumberFormat="1" applyFont="1" applyFill="1" applyBorder="1"/>
    <xf numFmtId="3" fontId="23" fillId="0" borderId="0" xfId="41" applyNumberFormat="1" applyFont="1" applyFill="1" applyBorder="1"/>
    <xf numFmtId="9" fontId="23" fillId="0" borderId="0" xfId="41" applyNumberFormat="1" applyFont="1" applyFill="1" applyBorder="1"/>
    <xf numFmtId="0" fontId="64" fillId="0" borderId="0" xfId="131" applyFont="1" applyBorder="1" applyAlignment="1">
      <alignment horizontal="left" vertical="center" wrapText="1"/>
    </xf>
    <xf numFmtId="0" fontId="53" fillId="0" borderId="0" xfId="130" applyFont="1" applyFill="1" applyBorder="1" applyAlignment="1">
      <alignment horizontal="center"/>
    </xf>
    <xf numFmtId="49" fontId="53" fillId="0" borderId="0" xfId="130" applyNumberFormat="1" applyFont="1" applyFill="1" applyBorder="1" applyAlignment="1">
      <alignment horizontal="center" vertical="center"/>
    </xf>
    <xf numFmtId="49" fontId="32" fillId="0" borderId="0" xfId="130" applyNumberFormat="1" applyFont="1" applyFill="1" applyBorder="1" applyAlignment="1">
      <alignment horizontal="center" vertical="center"/>
    </xf>
    <xf numFmtId="0" fontId="55" fillId="0" borderId="0" xfId="95" applyFont="1" applyFill="1" applyBorder="1" applyAlignment="1">
      <alignment horizontal="justify" vertical="top" wrapText="1"/>
    </xf>
    <xf numFmtId="0" fontId="38" fillId="0" borderId="0" xfId="95" applyFont="1" applyFill="1" applyAlignment="1">
      <alignment horizontal="justify" vertical="top" wrapText="1"/>
    </xf>
    <xf numFmtId="0" fontId="38" fillId="0" borderId="0" xfId="95" applyFont="1" applyFill="1" applyAlignment="1">
      <alignment vertical="top" wrapText="1"/>
    </xf>
    <xf numFmtId="164" fontId="25" fillId="18" borderId="15" xfId="0" applyNumberFormat="1" applyFont="1" applyFill="1" applyBorder="1" applyAlignment="1">
      <alignment horizontal="right" vertical="center"/>
    </xf>
    <xf numFmtId="164" fontId="25" fillId="18" borderId="16"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10"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17" xfId="0" applyNumberFormat="1" applyFont="1" applyFill="1" applyBorder="1" applyAlignment="1">
      <alignment horizontal="center"/>
    </xf>
    <xf numFmtId="164" fontId="23" fillId="0" borderId="12" xfId="0" applyNumberFormat="1" applyFont="1" applyFill="1" applyBorder="1" applyAlignment="1">
      <alignment horizontal="center"/>
    </xf>
    <xf numFmtId="164" fontId="23" fillId="0" borderId="18" xfId="0" applyNumberFormat="1" applyFont="1" applyFill="1" applyBorder="1" applyAlignment="1">
      <alignment horizontal="center"/>
    </xf>
    <xf numFmtId="0" fontId="25" fillId="22" borderId="13" xfId="0" applyFont="1" applyFill="1" applyBorder="1" applyAlignment="1">
      <alignment horizontal="center" vertical="center"/>
    </xf>
    <xf numFmtId="0" fontId="25" fillId="22" borderId="14" xfId="0" applyFont="1" applyFill="1" applyBorder="1" applyAlignment="1">
      <alignment horizontal="center" vertical="center"/>
    </xf>
    <xf numFmtId="0" fontId="25" fillId="22" borderId="17" xfId="0" applyFont="1" applyFill="1" applyBorder="1" applyAlignment="1">
      <alignment horizontal="center" vertical="center"/>
    </xf>
    <xf numFmtId="0" fontId="25" fillId="22" borderId="12" xfId="0" applyFont="1" applyFill="1" applyBorder="1" applyAlignment="1">
      <alignment horizontal="center" vertical="center"/>
    </xf>
    <xf numFmtId="0" fontId="25" fillId="22" borderId="18" xfId="0" applyFont="1" applyFill="1" applyBorder="1" applyAlignment="1">
      <alignment horizontal="center" vertical="center"/>
    </xf>
    <xf numFmtId="164" fontId="27" fillId="0" borderId="17" xfId="0" applyNumberFormat="1" applyFont="1" applyFill="1" applyBorder="1" applyAlignment="1">
      <alignment horizontal="center"/>
    </xf>
    <xf numFmtId="164" fontId="27" fillId="0" borderId="12" xfId="0" applyNumberFormat="1" applyFont="1" applyFill="1" applyBorder="1" applyAlignment="1">
      <alignment horizontal="center"/>
    </xf>
    <xf numFmtId="164" fontId="27" fillId="0" borderId="18" xfId="0" applyNumberFormat="1" applyFont="1" applyFill="1" applyBorder="1" applyAlignment="1">
      <alignment horizontal="center"/>
    </xf>
    <xf numFmtId="164" fontId="25" fillId="18" borderId="13" xfId="0" applyNumberFormat="1" applyFont="1" applyFill="1" applyBorder="1" applyAlignment="1">
      <alignment horizontal="right" vertical="center"/>
    </xf>
    <xf numFmtId="164" fontId="25" fillId="18" borderId="14" xfId="0" applyNumberFormat="1" applyFont="1" applyFill="1" applyBorder="1" applyAlignment="1">
      <alignment horizontal="right" vertical="center"/>
    </xf>
    <xf numFmtId="0" fontId="23" fillId="0" borderId="15"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0" fontId="25" fillId="22" borderId="27" xfId="0" applyFont="1" applyFill="1" applyBorder="1" applyAlignment="1">
      <alignment horizontal="center" vertical="center"/>
    </xf>
    <xf numFmtId="0" fontId="25" fillId="22" borderId="23" xfId="0" applyFont="1" applyFill="1" applyBorder="1" applyAlignment="1">
      <alignment horizontal="center" vertical="center"/>
    </xf>
    <xf numFmtId="0" fontId="25" fillId="22" borderId="28" xfId="0" applyFont="1" applyFill="1" applyBorder="1" applyAlignment="1">
      <alignment horizontal="center" vertical="center"/>
    </xf>
    <xf numFmtId="164" fontId="25" fillId="18" borderId="12" xfId="0" applyNumberFormat="1" applyFont="1" applyFill="1" applyBorder="1" applyAlignment="1">
      <alignment horizontal="right" vertical="center"/>
    </xf>
    <xf numFmtId="0" fontId="25" fillId="18" borderId="18" xfId="0" applyFont="1" applyFill="1" applyBorder="1" applyAlignment="1">
      <alignment horizontal="left" vertical="center" wrapText="1"/>
    </xf>
    <xf numFmtId="164" fontId="25" fillId="18" borderId="17" xfId="0" applyNumberFormat="1" applyFont="1" applyFill="1" applyBorder="1" applyAlignment="1">
      <alignment horizontal="center"/>
    </xf>
    <xf numFmtId="164" fontId="25" fillId="18" borderId="12" xfId="0" applyNumberFormat="1" applyFont="1" applyFill="1" applyBorder="1" applyAlignment="1">
      <alignment horizontal="center"/>
    </xf>
    <xf numFmtId="164" fontId="25" fillId="18" borderId="18" xfId="0" applyNumberFormat="1" applyFont="1" applyFill="1" applyBorder="1" applyAlignment="1">
      <alignment horizontal="center"/>
    </xf>
    <xf numFmtId="164" fontId="62" fillId="18" borderId="17" xfId="0" applyNumberFormat="1" applyFont="1" applyFill="1" applyBorder="1" applyAlignment="1">
      <alignment horizontal="center"/>
    </xf>
    <xf numFmtId="164" fontId="62" fillId="18" borderId="12" xfId="0" applyNumberFormat="1" applyFont="1" applyFill="1" applyBorder="1" applyAlignment="1">
      <alignment horizontal="center"/>
    </xf>
    <xf numFmtId="164" fontId="62" fillId="18" borderId="18" xfId="0" applyNumberFormat="1" applyFont="1" applyFill="1" applyBorder="1" applyAlignment="1">
      <alignment horizontal="center"/>
    </xf>
    <xf numFmtId="164" fontId="25" fillId="18" borderId="19" xfId="0" applyNumberFormat="1" applyFont="1" applyFill="1" applyBorder="1" applyAlignment="1">
      <alignment horizontal="right" vertical="center"/>
    </xf>
    <xf numFmtId="164" fontId="25" fillId="18" borderId="20" xfId="0" applyNumberFormat="1" applyFont="1" applyFill="1" applyBorder="1" applyAlignment="1">
      <alignment horizontal="right" vertical="center"/>
    </xf>
    <xf numFmtId="0" fontId="25" fillId="22" borderId="21" xfId="0" applyFont="1" applyFill="1" applyBorder="1" applyAlignment="1">
      <alignment horizontal="center" vertical="center"/>
    </xf>
    <xf numFmtId="0" fontId="25" fillId="18" borderId="21" xfId="0" applyFont="1" applyFill="1" applyBorder="1" applyAlignment="1">
      <alignment horizontal="left" vertical="center" wrapText="1"/>
    </xf>
    <xf numFmtId="0" fontId="25" fillId="18" borderId="22" xfId="0" applyFont="1" applyFill="1" applyBorder="1" applyAlignment="1">
      <alignment horizontal="left" vertical="center" wrapText="1"/>
    </xf>
    <xf numFmtId="0" fontId="25" fillId="18" borderId="18" xfId="0" applyFont="1" applyFill="1" applyBorder="1" applyAlignment="1">
      <alignment horizontal="left" vertical="center"/>
    </xf>
    <xf numFmtId="0" fontId="26" fillId="22" borderId="18" xfId="0" applyFont="1" applyFill="1" applyBorder="1" applyAlignment="1">
      <alignment horizontal="center" vertical="center" wrapText="1"/>
    </xf>
    <xf numFmtId="0" fontId="25" fillId="22" borderId="32" xfId="0" applyFont="1" applyFill="1" applyBorder="1" applyAlignment="1">
      <alignment horizontal="center" vertical="center"/>
    </xf>
    <xf numFmtId="0" fontId="25" fillId="18" borderId="21" xfId="0" applyFont="1" applyFill="1" applyBorder="1" applyAlignment="1">
      <alignment horizontal="left" vertical="center"/>
    </xf>
    <xf numFmtId="0" fontId="25" fillId="18" borderId="22" xfId="0" applyFont="1" applyFill="1" applyBorder="1" applyAlignment="1">
      <alignment horizontal="left" vertical="center"/>
    </xf>
    <xf numFmtId="164" fontId="25" fillId="18" borderId="19" xfId="0" applyNumberFormat="1" applyFont="1" applyFill="1" applyBorder="1" applyAlignment="1">
      <alignment horizontal="center"/>
    </xf>
    <xf numFmtId="164" fontId="25" fillId="18" borderId="13" xfId="0" applyNumberFormat="1" applyFont="1" applyFill="1" applyBorder="1" applyAlignment="1">
      <alignment horizontal="center"/>
    </xf>
    <xf numFmtId="164" fontId="25" fillId="18" borderId="21" xfId="0" applyNumberFormat="1" applyFont="1" applyFill="1" applyBorder="1" applyAlignment="1">
      <alignment horizontal="center"/>
    </xf>
    <xf numFmtId="164" fontId="62" fillId="18" borderId="19" xfId="0" applyNumberFormat="1" applyFont="1" applyFill="1" applyBorder="1" applyAlignment="1">
      <alignment horizontal="center"/>
    </xf>
    <xf numFmtId="164" fontId="62" fillId="18" borderId="13" xfId="0" applyNumberFormat="1" applyFont="1" applyFill="1" applyBorder="1" applyAlignment="1">
      <alignment horizontal="center"/>
    </xf>
    <xf numFmtId="164" fontId="62" fillId="18" borderId="21" xfId="0" applyNumberFormat="1" applyFont="1" applyFill="1" applyBorder="1" applyAlignment="1">
      <alignment horizontal="center"/>
    </xf>
    <xf numFmtId="0" fontId="25" fillId="22" borderId="17" xfId="43" applyFont="1" applyFill="1" applyBorder="1" applyAlignment="1">
      <alignment horizontal="center"/>
    </xf>
    <xf numFmtId="0" fontId="25" fillId="22" borderId="18" xfId="43" applyFont="1" applyFill="1" applyBorder="1" applyAlignment="1">
      <alignment horizontal="center"/>
    </xf>
    <xf numFmtId="0" fontId="25" fillId="22" borderId="12" xfId="43" applyFont="1" applyFill="1" applyBorder="1" applyAlignment="1">
      <alignment horizontal="center"/>
    </xf>
    <xf numFmtId="0" fontId="27" fillId="0" borderId="0" xfId="0" applyFont="1" applyFill="1" applyAlignment="1">
      <alignment horizontal="center"/>
    </xf>
    <xf numFmtId="0" fontId="25" fillId="22" borderId="22" xfId="0" applyFont="1" applyFill="1" applyBorder="1" applyAlignment="1">
      <alignment horizontal="center" vertical="center"/>
    </xf>
  </cellXfs>
  <cellStyles count="132">
    <cellStyle name="$l0 Row" xfId="92" xr:uid="{00000000-0005-0000-0000-000000000000}"/>
    <cellStyle name="$l1 Row" xfId="93"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73" xr:uid="{00000000-0005-0000-0000-000014000000}"/>
    <cellStyle name="Datum" xfId="74" xr:uid="{00000000-0005-0000-0000-000015000000}"/>
    <cellStyle name="F2" xfId="75" xr:uid="{00000000-0005-0000-0000-000016000000}"/>
    <cellStyle name="F3" xfId="76" xr:uid="{00000000-0005-0000-0000-000017000000}"/>
    <cellStyle name="F4" xfId="77" xr:uid="{00000000-0005-0000-0000-000018000000}"/>
    <cellStyle name="F5" xfId="78" xr:uid="{00000000-0005-0000-0000-000019000000}"/>
    <cellStyle name="F6" xfId="79" xr:uid="{00000000-0005-0000-0000-00001A000000}"/>
    <cellStyle name="F7" xfId="80" xr:uid="{00000000-0005-0000-0000-00001B000000}"/>
    <cellStyle name="F8" xfId="81" xr:uid="{00000000-0005-0000-0000-00001C000000}"/>
    <cellStyle name="Finanční0" xfId="82" xr:uid="{00000000-0005-0000-0000-00001D000000}"/>
    <cellStyle name="Fixed" xfId="53" xr:uid="{00000000-0005-0000-0000-00001E000000}"/>
    <cellStyle name="HEADING1" xfId="83" xr:uid="{00000000-0005-0000-0000-00001F000000}"/>
    <cellStyle name="HEADING2" xfId="84" xr:uid="{00000000-0005-0000-0000-000020000000}"/>
    <cellStyle name="Hypertextový odkaz 2" xfId="46" xr:uid="{00000000-0005-0000-0000-000021000000}"/>
    <cellStyle name="Kontrolní buňka" xfId="20" builtinId="23" customBuiltin="1"/>
    <cellStyle name="Měna0" xfId="85"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xr:uid="{00000000-0005-0000-0000-00002B000000}"/>
    <cellStyle name="Normální" xfId="0" builtinId="0"/>
    <cellStyle name="Normální 10" xfId="62" xr:uid="{00000000-0005-0000-0000-00002D000000}"/>
    <cellStyle name="Normální 10 2" xfId="119" xr:uid="{00000000-0005-0000-0000-00002E000000}"/>
    <cellStyle name="Normální 10 3" xfId="102" xr:uid="{00000000-0005-0000-0000-00002F000000}"/>
    <cellStyle name="Normální 11" xfId="72" xr:uid="{00000000-0005-0000-0000-000030000000}"/>
    <cellStyle name="Normální 12" xfId="90" xr:uid="{00000000-0005-0000-0000-000031000000}"/>
    <cellStyle name="Normální 12 2" xfId="95" xr:uid="{00000000-0005-0000-0000-000032000000}"/>
    <cellStyle name="Normální 12 2 2" xfId="127" xr:uid="{00000000-0005-0000-0000-000033000000}"/>
    <cellStyle name="Normální 12 3" xfId="110" xr:uid="{00000000-0005-0000-0000-000034000000}"/>
    <cellStyle name="Normální 13" xfId="94" xr:uid="{00000000-0005-0000-0000-000035000000}"/>
    <cellStyle name="Normální 13 2" xfId="129" xr:uid="{00000000-0005-0000-0000-000036000000}"/>
    <cellStyle name="Normální 13 3" xfId="112" xr:uid="{00000000-0005-0000-0000-000037000000}"/>
    <cellStyle name="Normální 19" xfId="131" xr:uid="{00000000-0005-0000-0000-000038000000}"/>
    <cellStyle name="Normální 2" xfId="43" xr:uid="{00000000-0005-0000-0000-000039000000}"/>
    <cellStyle name="Normální 2 2" xfId="50" xr:uid="{00000000-0005-0000-0000-00003A000000}"/>
    <cellStyle name="Normální 2 2 2" xfId="52" xr:uid="{00000000-0005-0000-0000-00003B000000}"/>
    <cellStyle name="Normální 2 3" xfId="56" xr:uid="{00000000-0005-0000-0000-00003C000000}"/>
    <cellStyle name="Normální 2 7" xfId="130" xr:uid="{00000000-0005-0000-0000-00003D000000}"/>
    <cellStyle name="Normální 3" xfId="45" xr:uid="{00000000-0005-0000-0000-00003E000000}"/>
    <cellStyle name="Normální 3 2" xfId="47" xr:uid="{00000000-0005-0000-0000-00003F000000}"/>
    <cellStyle name="Normální 4" xfId="48" xr:uid="{00000000-0005-0000-0000-000040000000}"/>
    <cellStyle name="Normální 4 2" xfId="63" xr:uid="{00000000-0005-0000-0000-000041000000}"/>
    <cellStyle name="Normální 4 2 2" xfId="120" xr:uid="{00000000-0005-0000-0000-000042000000}"/>
    <cellStyle name="Normální 4 2 3" xfId="103" xr:uid="{00000000-0005-0000-0000-000043000000}"/>
    <cellStyle name="Normální 4 3" xfId="113" xr:uid="{00000000-0005-0000-0000-000044000000}"/>
    <cellStyle name="Normální 4 4" xfId="96" xr:uid="{00000000-0005-0000-0000-000045000000}"/>
    <cellStyle name="Normální 5" xfId="51" xr:uid="{00000000-0005-0000-0000-000046000000}"/>
    <cellStyle name="Normální 5 2" xfId="54" xr:uid="{00000000-0005-0000-0000-000047000000}"/>
    <cellStyle name="Normální 5 2 2" xfId="66" xr:uid="{00000000-0005-0000-0000-000048000000}"/>
    <cellStyle name="Normální 5 2 2 2" xfId="122" xr:uid="{00000000-0005-0000-0000-000049000000}"/>
    <cellStyle name="Normální 5 2 2 3" xfId="105" xr:uid="{00000000-0005-0000-0000-00004A000000}"/>
    <cellStyle name="Normální 5 2 3" xfId="115" xr:uid="{00000000-0005-0000-0000-00004B000000}"/>
    <cellStyle name="Normální 5 2 4" xfId="98" xr:uid="{00000000-0005-0000-0000-00004C000000}"/>
    <cellStyle name="Normální 5 3" xfId="57" xr:uid="{00000000-0005-0000-0000-00004D000000}"/>
    <cellStyle name="Normální 5 4" xfId="65" xr:uid="{00000000-0005-0000-0000-00004E000000}"/>
    <cellStyle name="Normální 5 4 2" xfId="121" xr:uid="{00000000-0005-0000-0000-00004F000000}"/>
    <cellStyle name="Normální 5 4 3" xfId="104" xr:uid="{00000000-0005-0000-0000-000050000000}"/>
    <cellStyle name="Normální 5 5" xfId="114" xr:uid="{00000000-0005-0000-0000-000051000000}"/>
    <cellStyle name="Normální 5 6" xfId="97" xr:uid="{00000000-0005-0000-0000-000052000000}"/>
    <cellStyle name="Normální 6" xfId="55" xr:uid="{00000000-0005-0000-0000-000053000000}"/>
    <cellStyle name="Normální 6 2" xfId="68" xr:uid="{00000000-0005-0000-0000-000054000000}"/>
    <cellStyle name="Normální 7" xfId="58" xr:uid="{00000000-0005-0000-0000-000055000000}"/>
    <cellStyle name="Normální 7 2" xfId="61" xr:uid="{00000000-0005-0000-0000-000056000000}"/>
    <cellStyle name="Normální 7 3" xfId="69" xr:uid="{00000000-0005-0000-0000-000057000000}"/>
    <cellStyle name="Normální 7 3 2" xfId="124" xr:uid="{00000000-0005-0000-0000-000058000000}"/>
    <cellStyle name="Normální 7 3 3" xfId="107" xr:uid="{00000000-0005-0000-0000-000059000000}"/>
    <cellStyle name="Normální 7 4" xfId="116" xr:uid="{00000000-0005-0000-0000-00005A000000}"/>
    <cellStyle name="Normální 7 5" xfId="99" xr:uid="{00000000-0005-0000-0000-00005B000000}"/>
    <cellStyle name="Normální 8" xfId="59" xr:uid="{00000000-0005-0000-0000-00005C000000}"/>
    <cellStyle name="Normální 8 2" xfId="70" xr:uid="{00000000-0005-0000-0000-00005D000000}"/>
    <cellStyle name="Normální 8 2 2" xfId="125" xr:uid="{00000000-0005-0000-0000-00005E000000}"/>
    <cellStyle name="Normální 8 2 3" xfId="108" xr:uid="{00000000-0005-0000-0000-00005F000000}"/>
    <cellStyle name="Normální 8 3" xfId="117" xr:uid="{00000000-0005-0000-0000-000060000000}"/>
    <cellStyle name="Normální 8 4" xfId="100" xr:uid="{00000000-0005-0000-0000-000061000000}"/>
    <cellStyle name="Normální 9" xfId="60" xr:uid="{00000000-0005-0000-0000-000062000000}"/>
    <cellStyle name="Normální 9 2" xfId="71" xr:uid="{00000000-0005-0000-0000-000063000000}"/>
    <cellStyle name="Normální 9 2 2" xfId="126" xr:uid="{00000000-0005-0000-0000-000064000000}"/>
    <cellStyle name="Normální 9 2 3" xfId="109" xr:uid="{00000000-0005-0000-0000-000065000000}"/>
    <cellStyle name="Normální 9 3" xfId="118" xr:uid="{00000000-0005-0000-0000-000066000000}"/>
    <cellStyle name="Normální 9 4" xfId="101" xr:uid="{00000000-0005-0000-0000-000067000000}"/>
    <cellStyle name="normální_meszpr 12_2011-draft pro úpravy" xfId="42" xr:uid="{00000000-0005-0000-0000-000068000000}"/>
    <cellStyle name="Pevný" xfId="87" xr:uid="{00000000-0005-0000-0000-000069000000}"/>
    <cellStyle name="Poznámka" xfId="27" builtinId="10" customBuiltin="1"/>
    <cellStyle name="Procenta" xfId="41" builtinId="5"/>
    <cellStyle name="Procenta 2" xfId="44" xr:uid="{00000000-0005-0000-0000-00006C000000}"/>
    <cellStyle name="Procenta 2 2" xfId="49" xr:uid="{00000000-0005-0000-0000-00006D000000}"/>
    <cellStyle name="Procenta 2 3" xfId="64" xr:uid="{00000000-0005-0000-0000-00006E000000}"/>
    <cellStyle name="Procenta 3" xfId="67" xr:uid="{00000000-0005-0000-0000-00006F000000}"/>
    <cellStyle name="Procenta 3 2" xfId="91" xr:uid="{00000000-0005-0000-0000-000070000000}"/>
    <cellStyle name="Procenta 3 2 2" xfId="128" xr:uid="{00000000-0005-0000-0000-000071000000}"/>
    <cellStyle name="Procenta 3 2 3" xfId="111" xr:uid="{00000000-0005-0000-0000-000072000000}"/>
    <cellStyle name="Procenta 3 3" xfId="123" xr:uid="{00000000-0005-0000-0000-000073000000}"/>
    <cellStyle name="Procenta 3 4" xfId="106" xr:uid="{00000000-0005-0000-0000-000074000000}"/>
    <cellStyle name="Propojená buňka" xfId="28" builtinId="24" customBuiltin="1"/>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xr:uid="{00000000-0005-0000-0000-00007C000000}"/>
    <cellStyle name="Záhlaví 2" xfId="89" xr:uid="{00000000-0005-0000-0000-00007D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237629824"/>
        <c:axId val="237632128"/>
      </c:barChart>
      <c:catAx>
        <c:axId val="237629824"/>
        <c:scaling>
          <c:orientation val="minMax"/>
        </c:scaling>
        <c:delete val="1"/>
        <c:axPos val="b"/>
        <c:numFmt formatCode="General" sourceLinked="1"/>
        <c:majorTickMark val="out"/>
        <c:minorTickMark val="none"/>
        <c:tickLblPos val="nextTo"/>
        <c:crossAx val="237632128"/>
        <c:crosses val="autoZero"/>
        <c:auto val="1"/>
        <c:lblAlgn val="ctr"/>
        <c:lblOffset val="100"/>
        <c:noMultiLvlLbl val="0"/>
      </c:catAx>
      <c:valAx>
        <c:axId val="237632128"/>
        <c:scaling>
          <c:orientation val="minMax"/>
        </c:scaling>
        <c:delete val="1"/>
        <c:axPos val="l"/>
        <c:numFmt formatCode="General" sourceLinked="1"/>
        <c:majorTickMark val="out"/>
        <c:minorTickMark val="none"/>
        <c:tickLblPos val="nextTo"/>
        <c:crossAx val="237629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98719360"/>
        <c:axId val="198720896"/>
      </c:barChart>
      <c:catAx>
        <c:axId val="198719360"/>
        <c:scaling>
          <c:orientation val="minMax"/>
        </c:scaling>
        <c:delete val="1"/>
        <c:axPos val="b"/>
        <c:numFmt formatCode="General" sourceLinked="1"/>
        <c:majorTickMark val="out"/>
        <c:minorTickMark val="none"/>
        <c:tickLblPos val="nextTo"/>
        <c:crossAx val="198720896"/>
        <c:crosses val="autoZero"/>
        <c:auto val="1"/>
        <c:lblAlgn val="ctr"/>
        <c:lblOffset val="100"/>
        <c:noMultiLvlLbl val="0"/>
      </c:catAx>
      <c:valAx>
        <c:axId val="198720896"/>
        <c:scaling>
          <c:orientation val="minMax"/>
        </c:scaling>
        <c:delete val="1"/>
        <c:axPos val="l"/>
        <c:numFmt formatCode="0.0%" sourceLinked="1"/>
        <c:majorTickMark val="out"/>
        <c:minorTickMark val="none"/>
        <c:tickLblPos val="nextTo"/>
        <c:crossAx val="198719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24C-45BC-8ED7-34C4642B9CAB}"/>
              </c:ext>
            </c:extLst>
          </c:dPt>
          <c:cat>
            <c:numRef>
              <c:f>'8.13'!$O$27:$O$34</c:f>
              <c:numCache>
                <c:formatCode>#\ ##0.0</c:formatCode>
                <c:ptCount val="8"/>
              </c:numCache>
            </c:numRef>
          </c:cat>
          <c:val>
            <c:numRef>
              <c:f>'8.13'!$J$27:$J$34</c:f>
              <c:numCache>
                <c:formatCode>0.0</c:formatCode>
                <c:ptCount val="8"/>
              </c:numCache>
            </c:numRef>
          </c:val>
          <c:extLs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Duben</c:v>
                </c:pt>
                <c:pt idx="1">
                  <c:v>Květen</c:v>
                </c:pt>
                <c:pt idx="2">
                  <c:v>Červen</c:v>
                </c:pt>
              </c:strCache>
            </c:strRef>
          </c:cat>
          <c:val>
            <c:numRef>
              <c:f>'8.14'!$L$27:$N$27</c:f>
              <c:numCache>
                <c:formatCode>#\ ##0.0</c:formatCode>
                <c:ptCount val="3"/>
                <c:pt idx="0">
                  <c:v>173300.351</c:v>
                </c:pt>
                <c:pt idx="1">
                  <c:v>136016.32399999999</c:v>
                </c:pt>
                <c:pt idx="2">
                  <c:v>112324.049</c:v>
                </c:pt>
              </c:numCache>
            </c:numRef>
          </c:val>
          <c:extLs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Duben</c:v>
                </c:pt>
                <c:pt idx="1">
                  <c:v>Květen</c:v>
                </c:pt>
                <c:pt idx="2">
                  <c:v>Červen</c:v>
                </c:pt>
              </c:strCache>
            </c:strRef>
          </c:cat>
          <c:val>
            <c:numRef>
              <c:f>'8.14'!$L$28:$N$28</c:f>
              <c:numCache>
                <c:formatCode>#\ ##0.0</c:formatCode>
                <c:ptCount val="3"/>
                <c:pt idx="0">
                  <c:v>164.471</c:v>
                </c:pt>
                <c:pt idx="1">
                  <c:v>129.327</c:v>
                </c:pt>
                <c:pt idx="2">
                  <c:v>425.017</c:v>
                </c:pt>
              </c:numCache>
            </c:numRef>
          </c:val>
          <c:extLs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Duben</c:v>
                </c:pt>
                <c:pt idx="1">
                  <c:v>Květen</c:v>
                </c:pt>
                <c:pt idx="2">
                  <c:v>Červen</c:v>
                </c:pt>
              </c:strCache>
            </c:strRef>
          </c:cat>
          <c:val>
            <c:numRef>
              <c:f>'8.14'!$L$29:$N$29</c:f>
              <c:numCache>
                <c:formatCode>#\ ##0.0</c:formatCode>
                <c:ptCount val="3"/>
                <c:pt idx="0">
                  <c:v>1869.48</c:v>
                </c:pt>
                <c:pt idx="1">
                  <c:v>623.12</c:v>
                </c:pt>
                <c:pt idx="2">
                  <c:v>320.39</c:v>
                </c:pt>
              </c:numCache>
            </c:numRef>
          </c:val>
          <c:extLs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Duben</c:v>
                </c:pt>
                <c:pt idx="1">
                  <c:v>Květen</c:v>
                </c:pt>
                <c:pt idx="2">
                  <c:v>Červen</c:v>
                </c:pt>
              </c:strCache>
            </c:strRef>
          </c:cat>
          <c:val>
            <c:numRef>
              <c:f>'8.14'!$L$30:$N$30</c:f>
              <c:numCache>
                <c:formatCode>#\ ##0.0</c:formatCode>
                <c:ptCount val="3"/>
                <c:pt idx="0">
                  <c:v>2080.5649999999996</c:v>
                </c:pt>
                <c:pt idx="1">
                  <c:v>524.42200000000003</c:v>
                </c:pt>
                <c:pt idx="2">
                  <c:v>303.29399999999998</c:v>
                </c:pt>
              </c:numCache>
            </c:numRef>
          </c:val>
          <c:extLs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Duben</c:v>
                </c:pt>
                <c:pt idx="1">
                  <c:v>Květen</c:v>
                </c:pt>
                <c:pt idx="2">
                  <c:v>Červen</c:v>
                </c:pt>
              </c:strCache>
            </c:strRef>
          </c:cat>
          <c:val>
            <c:numRef>
              <c:f>'8.14'!$L$31:$N$31</c:f>
              <c:numCache>
                <c:formatCode>#\ ##0.0</c:formatCode>
                <c:ptCount val="3"/>
                <c:pt idx="0">
                  <c:v>1274.97</c:v>
                </c:pt>
                <c:pt idx="1">
                  <c:v>1039.45</c:v>
                </c:pt>
                <c:pt idx="2">
                  <c:v>691.7</c:v>
                </c:pt>
              </c:numCache>
            </c:numRef>
          </c:val>
          <c:extLs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Duben</c:v>
                </c:pt>
                <c:pt idx="1">
                  <c:v>Květen</c:v>
                </c:pt>
                <c:pt idx="2">
                  <c:v>Červen</c:v>
                </c:pt>
              </c:strCache>
            </c:strRef>
          </c:cat>
          <c:val>
            <c:numRef>
              <c:f>'8.14'!$L$32:$N$32</c:f>
              <c:numCache>
                <c:formatCode>#\ ##0.0</c:formatCode>
                <c:ptCount val="3"/>
                <c:pt idx="0">
                  <c:v>126034.70199999998</c:v>
                </c:pt>
                <c:pt idx="1">
                  <c:v>72619.141000000003</c:v>
                </c:pt>
                <c:pt idx="2">
                  <c:v>32619.803</c:v>
                </c:pt>
              </c:numCache>
            </c:numRef>
          </c:val>
          <c:extLs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Duben</c:v>
                </c:pt>
                <c:pt idx="1">
                  <c:v>Květen</c:v>
                </c:pt>
                <c:pt idx="2">
                  <c:v>Červen</c:v>
                </c:pt>
              </c:strCache>
            </c:strRef>
          </c:cat>
          <c:val>
            <c:numRef>
              <c:f>'8.14'!$L$33:$N$33</c:f>
              <c:numCache>
                <c:formatCode>#\ ##0.0</c:formatCode>
                <c:ptCount val="3"/>
                <c:pt idx="0">
                  <c:v>55782.569000000003</c:v>
                </c:pt>
                <c:pt idx="1">
                  <c:v>24806.655999999999</c:v>
                </c:pt>
                <c:pt idx="2">
                  <c:v>13023.738000000001</c:v>
                </c:pt>
              </c:numCache>
            </c:numRef>
          </c:val>
          <c:extLs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Duben</c:v>
                </c:pt>
                <c:pt idx="1">
                  <c:v>Květen</c:v>
                </c:pt>
                <c:pt idx="2">
                  <c:v>Červen</c:v>
                </c:pt>
              </c:strCache>
            </c:strRef>
          </c:cat>
          <c:val>
            <c:numRef>
              <c:f>'8.14'!$L$34:$N$34</c:f>
              <c:numCache>
                <c:formatCode>#\ ##0.0</c:formatCode>
                <c:ptCount val="3"/>
                <c:pt idx="0">
                  <c:v>408.09400000000005</c:v>
                </c:pt>
                <c:pt idx="1">
                  <c:v>134.102</c:v>
                </c:pt>
                <c:pt idx="2">
                  <c:v>0.1</c:v>
                </c:pt>
              </c:numCache>
            </c:numRef>
          </c:val>
          <c:extLs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66945152"/>
        <c:axId val="166946688"/>
      </c:barChart>
      <c:catAx>
        <c:axId val="166945152"/>
        <c:scaling>
          <c:orientation val="minMax"/>
        </c:scaling>
        <c:delete val="0"/>
        <c:axPos val="b"/>
        <c:numFmt formatCode="General" sourceLinked="1"/>
        <c:majorTickMark val="none"/>
        <c:minorTickMark val="none"/>
        <c:tickLblPos val="nextTo"/>
        <c:txPr>
          <a:bodyPr/>
          <a:lstStyle/>
          <a:p>
            <a:pPr>
              <a:defRPr sz="900"/>
            </a:pPr>
            <a:endParaRPr lang="cs-CZ"/>
          </a:p>
        </c:txPr>
        <c:crossAx val="166946688"/>
        <c:crosses val="autoZero"/>
        <c:auto val="1"/>
        <c:lblAlgn val="ctr"/>
        <c:lblOffset val="100"/>
        <c:noMultiLvlLbl val="0"/>
      </c:catAx>
      <c:valAx>
        <c:axId val="166946688"/>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6945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3.3349348201098673E-2</c:v>
                </c:pt>
              </c:numCache>
            </c:numRef>
          </c:val>
          <c:extLs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4.7631576964977218E-2</c:v>
                </c:pt>
              </c:numCache>
            </c:numRef>
          </c:val>
          <c:extLs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4.4023792251331732E-2</c:v>
                </c:pt>
              </c:numCache>
            </c:numRef>
          </c:val>
          <c:extLs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66998400"/>
        <c:axId val="166999936"/>
      </c:barChart>
      <c:catAx>
        <c:axId val="166998400"/>
        <c:scaling>
          <c:orientation val="maxMin"/>
        </c:scaling>
        <c:delete val="0"/>
        <c:axPos val="l"/>
        <c:numFmt formatCode="General" sourceLinked="1"/>
        <c:majorTickMark val="none"/>
        <c:minorTickMark val="none"/>
        <c:tickLblPos val="none"/>
        <c:crossAx val="166999936"/>
        <c:crosses val="autoZero"/>
        <c:auto val="1"/>
        <c:lblAlgn val="ctr"/>
        <c:lblOffset val="100"/>
        <c:noMultiLvlLbl val="0"/>
      </c:catAx>
      <c:valAx>
        <c:axId val="1669999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9984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Duben</c:v>
                </c:pt>
                <c:pt idx="1">
                  <c:v>Květen</c:v>
                </c:pt>
                <c:pt idx="2">
                  <c:v>Červen</c:v>
                </c:pt>
              </c:strCache>
            </c:strRef>
          </c:cat>
          <c:val>
            <c:numRef>
              <c:f>'8.14'!$L$10:$N$10</c:f>
              <c:numCache>
                <c:formatCode>#\ ##0.0</c:formatCode>
                <c:ptCount val="3"/>
                <c:pt idx="0">
                  <c:v>43109.33</c:v>
                </c:pt>
                <c:pt idx="1">
                  <c:v>30352.561999999998</c:v>
                </c:pt>
                <c:pt idx="2">
                  <c:v>16716.292999999998</c:v>
                </c:pt>
              </c:numCache>
            </c:numRef>
          </c:val>
          <c:extLs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Duben</c:v>
                </c:pt>
                <c:pt idx="1">
                  <c:v>Květen</c:v>
                </c:pt>
                <c:pt idx="2">
                  <c:v>Červen</c:v>
                </c:pt>
              </c:strCache>
            </c:strRef>
          </c:cat>
          <c:val>
            <c:numRef>
              <c:f>'8.14'!$L$11:$N$11</c:f>
              <c:numCache>
                <c:formatCode>#\ ##0.0</c:formatCode>
                <c:ptCount val="3"/>
                <c:pt idx="0">
                  <c:v>1205.51</c:v>
                </c:pt>
                <c:pt idx="1">
                  <c:v>1523.73</c:v>
                </c:pt>
                <c:pt idx="2">
                  <c:v>554.79</c:v>
                </c:pt>
              </c:numCache>
            </c:numRef>
          </c:val>
          <c:extLs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Duben</c:v>
                </c:pt>
                <c:pt idx="1">
                  <c:v>Květen</c:v>
                </c:pt>
                <c:pt idx="2">
                  <c:v>Červen</c:v>
                </c:pt>
              </c:strCache>
            </c:strRef>
          </c:cat>
          <c:val>
            <c:numRef>
              <c:f>'8.14'!$L$12:$N$12</c:f>
              <c:numCache>
                <c:formatCode>#\ ##0.0</c:formatCode>
                <c:ptCount val="3"/>
                <c:pt idx="0">
                  <c:v>5680</c:v>
                </c:pt>
                <c:pt idx="1">
                  <c:v>11239.271000000001</c:v>
                </c:pt>
                <c:pt idx="2">
                  <c:v>18608.189999999999</c:v>
                </c:pt>
              </c:numCache>
            </c:numRef>
          </c:val>
          <c:extLs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Duben</c:v>
                </c:pt>
                <c:pt idx="1">
                  <c:v>Květen</c:v>
                </c:pt>
                <c:pt idx="2">
                  <c:v>Červen</c:v>
                </c:pt>
              </c:strCache>
            </c:strRef>
          </c:cat>
          <c:val>
            <c:numRef>
              <c:f>'8.14'!$L$13:$N$13</c:f>
              <c:numCache>
                <c:formatCode>#\ ##0.0</c:formatCode>
                <c:ptCount val="3"/>
                <c:pt idx="0">
                  <c:v>0.4</c:v>
                </c:pt>
                <c:pt idx="1">
                  <c:v>8.1999999999999993</c:v>
                </c:pt>
                <c:pt idx="2">
                  <c:v>58.8</c:v>
                </c:pt>
              </c:numCache>
            </c:numRef>
          </c:val>
          <c:extLs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Duben</c:v>
                </c:pt>
                <c:pt idx="1">
                  <c:v>Květen</c:v>
                </c:pt>
                <c:pt idx="2">
                  <c:v>Červen</c:v>
                </c:pt>
              </c:strCache>
            </c:strRef>
          </c:cat>
          <c:val>
            <c:numRef>
              <c:f>'8.14'!$L$14:$N$14</c:f>
              <c:numCache>
                <c:formatCode>#\ ##0.0</c:formatCode>
                <c:ptCount val="3"/>
                <c:pt idx="0">
                  <c:v>0</c:v>
                </c:pt>
                <c:pt idx="1">
                  <c:v>0</c:v>
                </c:pt>
                <c:pt idx="2">
                  <c:v>0</c:v>
                </c:pt>
              </c:numCache>
            </c:numRef>
          </c:val>
          <c:extLs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Duben</c:v>
                </c:pt>
                <c:pt idx="1">
                  <c:v>Květen</c:v>
                </c:pt>
                <c:pt idx="2">
                  <c:v>Červen</c:v>
                </c:pt>
              </c:strCache>
            </c:strRef>
          </c:cat>
          <c:val>
            <c:numRef>
              <c:f>'8.14'!$L$15:$N$15</c:f>
              <c:numCache>
                <c:formatCode>#\ ##0.0</c:formatCode>
                <c:ptCount val="3"/>
                <c:pt idx="0">
                  <c:v>0</c:v>
                </c:pt>
                <c:pt idx="1">
                  <c:v>0</c:v>
                </c:pt>
                <c:pt idx="2">
                  <c:v>0</c:v>
                </c:pt>
              </c:numCache>
            </c:numRef>
          </c:val>
          <c:extLs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Duben</c:v>
                </c:pt>
                <c:pt idx="1">
                  <c:v>Květen</c:v>
                </c:pt>
                <c:pt idx="2">
                  <c:v>Červen</c:v>
                </c:pt>
              </c:strCache>
            </c:strRef>
          </c:cat>
          <c:val>
            <c:numRef>
              <c:f>'8.14'!$L$16:$N$16</c:f>
              <c:numCache>
                <c:formatCode>#\ ##0.0</c:formatCode>
                <c:ptCount val="3"/>
                <c:pt idx="0">
                  <c:v>192929.12400000001</c:v>
                </c:pt>
                <c:pt idx="1">
                  <c:v>111675.49</c:v>
                </c:pt>
                <c:pt idx="2">
                  <c:v>69939.17300000001</c:v>
                </c:pt>
              </c:numCache>
            </c:numRef>
          </c:val>
          <c:extLs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Duben</c:v>
                </c:pt>
                <c:pt idx="1">
                  <c:v>Květen</c:v>
                </c:pt>
                <c:pt idx="2">
                  <c:v>Červen</c:v>
                </c:pt>
              </c:strCache>
            </c:strRef>
          </c:cat>
          <c:val>
            <c:numRef>
              <c:f>'8.14'!$L$17:$N$17</c:f>
              <c:numCache>
                <c:formatCode>#\ ##0.0</c:formatCode>
                <c:ptCount val="3"/>
                <c:pt idx="0">
                  <c:v>0</c:v>
                </c:pt>
                <c:pt idx="1">
                  <c:v>0</c:v>
                </c:pt>
                <c:pt idx="2">
                  <c:v>0</c:v>
                </c:pt>
              </c:numCache>
            </c:numRef>
          </c:val>
          <c:extLs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Duben</c:v>
                </c:pt>
                <c:pt idx="1">
                  <c:v>Květen</c:v>
                </c:pt>
                <c:pt idx="2">
                  <c:v>Červen</c:v>
                </c:pt>
              </c:strCache>
            </c:strRef>
          </c:cat>
          <c:val>
            <c:numRef>
              <c:f>'8.14'!$L$18:$N$18</c:f>
              <c:numCache>
                <c:formatCode>#\ ##0.0</c:formatCode>
                <c:ptCount val="3"/>
                <c:pt idx="0">
                  <c:v>0</c:v>
                </c:pt>
                <c:pt idx="1">
                  <c:v>0</c:v>
                </c:pt>
                <c:pt idx="2">
                  <c:v>0</c:v>
                </c:pt>
              </c:numCache>
            </c:numRef>
          </c:val>
          <c:extLs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Duben</c:v>
                </c:pt>
                <c:pt idx="1">
                  <c:v>Květen</c:v>
                </c:pt>
                <c:pt idx="2">
                  <c:v>Červen</c:v>
                </c:pt>
              </c:strCache>
            </c:strRef>
          </c:cat>
          <c:val>
            <c:numRef>
              <c:f>'8.14'!$L$19:$N$19</c:f>
              <c:numCache>
                <c:formatCode>#\ ##0.0</c:formatCode>
                <c:ptCount val="3"/>
                <c:pt idx="0">
                  <c:v>1482</c:v>
                </c:pt>
                <c:pt idx="1">
                  <c:v>1768</c:v>
                </c:pt>
                <c:pt idx="2">
                  <c:v>820</c:v>
                </c:pt>
              </c:numCache>
            </c:numRef>
          </c:val>
          <c:extLs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Duben</c:v>
                </c:pt>
                <c:pt idx="1">
                  <c:v>Květen</c:v>
                </c:pt>
                <c:pt idx="2">
                  <c:v>Červen</c:v>
                </c:pt>
              </c:strCache>
            </c:strRef>
          </c:cat>
          <c:val>
            <c:numRef>
              <c:f>'8.14'!$L$20:$N$20</c:f>
              <c:numCache>
                <c:formatCode>#\ ##0.0</c:formatCode>
                <c:ptCount val="3"/>
                <c:pt idx="0">
                  <c:v>912</c:v>
                </c:pt>
                <c:pt idx="1">
                  <c:v>54</c:v>
                </c:pt>
                <c:pt idx="2">
                  <c:v>616</c:v>
                </c:pt>
              </c:numCache>
            </c:numRef>
          </c:val>
          <c:extLs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Duben</c:v>
                </c:pt>
                <c:pt idx="1">
                  <c:v>Květen</c:v>
                </c:pt>
                <c:pt idx="2">
                  <c:v>Červen</c:v>
                </c:pt>
              </c:strCache>
            </c:strRef>
          </c:cat>
          <c:val>
            <c:numRef>
              <c:f>'8.14'!$L$21:$N$21</c:f>
              <c:numCache>
                <c:formatCode>#\ ##0.0</c:formatCode>
                <c:ptCount val="3"/>
                <c:pt idx="0">
                  <c:v>2325.4</c:v>
                </c:pt>
                <c:pt idx="1">
                  <c:v>2663</c:v>
                </c:pt>
                <c:pt idx="2">
                  <c:v>1980.6</c:v>
                </c:pt>
              </c:numCache>
            </c:numRef>
          </c:val>
          <c:extLs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Duben</c:v>
                </c:pt>
                <c:pt idx="1">
                  <c:v>Květen</c:v>
                </c:pt>
                <c:pt idx="2">
                  <c:v>Červen</c:v>
                </c:pt>
              </c:strCache>
            </c:strRef>
          </c:cat>
          <c:val>
            <c:numRef>
              <c:f>'8.14'!$L$22:$N$22</c:f>
              <c:numCache>
                <c:formatCode>#\ ##0.0</c:formatCode>
                <c:ptCount val="3"/>
                <c:pt idx="0">
                  <c:v>11967</c:v>
                </c:pt>
                <c:pt idx="1">
                  <c:v>8504</c:v>
                </c:pt>
                <c:pt idx="2">
                  <c:v>4785</c:v>
                </c:pt>
              </c:numCache>
            </c:numRef>
          </c:val>
          <c:extLs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Duben</c:v>
                </c:pt>
                <c:pt idx="1">
                  <c:v>Květen</c:v>
                </c:pt>
                <c:pt idx="2">
                  <c:v>Červen</c:v>
                </c:pt>
              </c:strCache>
            </c:strRef>
          </c:cat>
          <c:val>
            <c:numRef>
              <c:f>'8.14'!$L$23:$N$23</c:f>
              <c:numCache>
                <c:formatCode>#\ ##0.0</c:formatCode>
                <c:ptCount val="3"/>
                <c:pt idx="0">
                  <c:v>0</c:v>
                </c:pt>
                <c:pt idx="1">
                  <c:v>0</c:v>
                </c:pt>
                <c:pt idx="2">
                  <c:v>0</c:v>
                </c:pt>
              </c:numCache>
            </c:numRef>
          </c:val>
          <c:extLs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Duben</c:v>
                </c:pt>
                <c:pt idx="1">
                  <c:v>Květen</c:v>
                </c:pt>
                <c:pt idx="2">
                  <c:v>Červen</c:v>
                </c:pt>
              </c:strCache>
            </c:strRef>
          </c:cat>
          <c:val>
            <c:numRef>
              <c:f>'8.14'!$L$24:$N$24</c:f>
              <c:numCache>
                <c:formatCode>#\ ##0.0</c:formatCode>
                <c:ptCount val="3"/>
                <c:pt idx="0">
                  <c:v>85.99</c:v>
                </c:pt>
                <c:pt idx="1">
                  <c:v>57.35</c:v>
                </c:pt>
                <c:pt idx="2">
                  <c:v>35.840000000000003</c:v>
                </c:pt>
              </c:numCache>
            </c:numRef>
          </c:val>
          <c:extLs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Duben</c:v>
                </c:pt>
                <c:pt idx="1">
                  <c:v>Květen</c:v>
                </c:pt>
                <c:pt idx="2">
                  <c:v>Červen</c:v>
                </c:pt>
              </c:strCache>
            </c:strRef>
          </c:cat>
          <c:val>
            <c:numRef>
              <c:f>'8.14'!$L$25:$N$25</c:f>
              <c:numCache>
                <c:formatCode>#\ ##0.0</c:formatCode>
                <c:ptCount val="3"/>
                <c:pt idx="0">
                  <c:v>105861.30524382774</c:v>
                </c:pt>
                <c:pt idx="1">
                  <c:v>75487.554855552735</c:v>
                </c:pt>
                <c:pt idx="2">
                  <c:v>50170.466550845165</c:v>
                </c:pt>
              </c:numCache>
            </c:numRef>
          </c:val>
          <c:extLs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67489920"/>
        <c:axId val="167491456"/>
      </c:barChart>
      <c:catAx>
        <c:axId val="167489920"/>
        <c:scaling>
          <c:orientation val="minMax"/>
        </c:scaling>
        <c:delete val="0"/>
        <c:axPos val="b"/>
        <c:numFmt formatCode="General" sourceLinked="1"/>
        <c:majorTickMark val="none"/>
        <c:minorTickMark val="none"/>
        <c:tickLblPos val="nextTo"/>
        <c:txPr>
          <a:bodyPr/>
          <a:lstStyle/>
          <a:p>
            <a:pPr>
              <a:defRPr sz="900"/>
            </a:pPr>
            <a:endParaRPr lang="cs-CZ"/>
          </a:p>
        </c:txPr>
        <c:crossAx val="167491456"/>
        <c:crosses val="autoZero"/>
        <c:auto val="1"/>
        <c:lblAlgn val="ctr"/>
        <c:lblOffset val="100"/>
        <c:noMultiLvlLbl val="0"/>
      </c:catAx>
      <c:valAx>
        <c:axId val="167491456"/>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748992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c:ext xmlns:c16="http://schemas.microsoft.com/office/drawing/2014/chart" uri="{C3380CC4-5D6E-409C-BE32-E72D297353CC}">
                <c16:uniqueId val="{00000003-991A-4203-9B27-61F99E6DBCFB}"/>
              </c:ext>
            </c:extLst>
          </c:dPt>
          <c:dPt>
            <c:idx val="2"/>
            <c:bubble3D val="0"/>
            <c:spPr>
              <a:solidFill>
                <a:sysClr val="windowText" lastClr="000000"/>
              </a:solidFill>
            </c:spPr>
            <c:extLst>
              <c:ext xmlns:c16="http://schemas.microsoft.com/office/drawing/2014/chart" uri="{C3380CC4-5D6E-409C-BE32-E72D297353CC}">
                <c16:uniqueId val="{00000005-991A-4203-9B27-61F99E6DBCFB}"/>
              </c:ext>
            </c:extLst>
          </c:dPt>
          <c:dPt>
            <c:idx val="5"/>
            <c:bubble3D val="0"/>
            <c:extLst>
              <c:ext xmlns:c16="http://schemas.microsoft.com/office/drawing/2014/chart" uri="{C3380CC4-5D6E-409C-BE32-E72D297353CC}">
                <c16:uniqueId val="{00000006-991A-4203-9B27-61F99E6DBCFB}"/>
              </c:ext>
            </c:extLst>
          </c:dPt>
          <c:dPt>
            <c:idx val="6"/>
            <c:bubble3D val="0"/>
            <c:spPr>
              <a:solidFill>
                <a:srgbClr val="6E4932"/>
              </a:solidFill>
            </c:spPr>
            <c:extLst>
              <c:ext xmlns:c16="http://schemas.microsoft.com/office/drawing/2014/chart" uri="{C3380CC4-5D6E-409C-BE32-E72D297353CC}">
                <c16:uniqueId val="{00000008-991A-4203-9B27-61F99E6DBCFB}"/>
              </c:ext>
            </c:extLst>
          </c:dPt>
          <c:dPt>
            <c:idx val="7"/>
            <c:bubble3D val="0"/>
            <c:extLst>
              <c:ext xmlns:c16="http://schemas.microsoft.com/office/drawing/2014/chart" uri="{C3380CC4-5D6E-409C-BE32-E72D297353CC}">
                <c16:uniqueId val="{00000009-991A-4203-9B27-61F99E6DBCFB}"/>
              </c:ext>
            </c:extLst>
          </c:dPt>
          <c:dPt>
            <c:idx val="15"/>
            <c:bubble3D val="0"/>
            <c:spPr>
              <a:solidFill>
                <a:srgbClr val="EBE600"/>
              </a:solidFill>
            </c:spPr>
            <c:extLs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CD2-4D39-91EB-F12191D3D3D4}"/>
              </c:ext>
            </c:extLst>
          </c:dPt>
          <c:cat>
            <c:numRef>
              <c:f>'8.14'!$O$27:$O$34</c:f>
              <c:numCache>
                <c:formatCode>#\ ##0.0</c:formatCode>
                <c:ptCount val="8"/>
              </c:numCache>
            </c:numRef>
          </c:cat>
          <c:val>
            <c:numRef>
              <c:f>'8.14'!$J$27:$J$34</c:f>
              <c:numCache>
                <c:formatCode>0.0</c:formatCode>
                <c:ptCount val="8"/>
              </c:numCache>
            </c:numRef>
          </c:val>
          <c:extLs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65145216"/>
        <c:axId val="165216640"/>
      </c:barChart>
      <c:catAx>
        <c:axId val="165145216"/>
        <c:scaling>
          <c:orientation val="minMax"/>
        </c:scaling>
        <c:delete val="1"/>
        <c:axPos val="b"/>
        <c:numFmt formatCode="General" sourceLinked="1"/>
        <c:majorTickMark val="out"/>
        <c:minorTickMark val="none"/>
        <c:tickLblPos val="nextTo"/>
        <c:crossAx val="165216640"/>
        <c:crosses val="autoZero"/>
        <c:auto val="1"/>
        <c:lblAlgn val="ctr"/>
        <c:lblOffset val="100"/>
        <c:noMultiLvlLbl val="0"/>
      </c:catAx>
      <c:valAx>
        <c:axId val="165216640"/>
        <c:scaling>
          <c:orientation val="minMax"/>
        </c:scaling>
        <c:delete val="1"/>
        <c:axPos val="l"/>
        <c:numFmt formatCode="0.0%" sourceLinked="1"/>
        <c:majorTickMark val="out"/>
        <c:minorTickMark val="none"/>
        <c:tickLblPos val="nextTo"/>
        <c:crossAx val="1651452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('9'!$B$6:$C$6,'9'!$E$6:$F$6,'9'!$H$6:$I$6)</c:f>
              <c:numCache>
                <c:formatCode>#\ ##0.0</c:formatCode>
                <c:ptCount val="6"/>
                <c:pt idx="0">
                  <c:v>1980.5695019999998</c:v>
                </c:pt>
                <c:pt idx="1">
                  <c:v>1476.97676</c:v>
                </c:pt>
                <c:pt idx="2">
                  <c:v>1887.1694809999999</c:v>
                </c:pt>
                <c:pt idx="3">
                  <c:v>1466.0714700000001</c:v>
                </c:pt>
                <c:pt idx="4">
                  <c:v>1431.4476580000005</c:v>
                </c:pt>
                <c:pt idx="5">
                  <c:v>1113.9182330000001</c:v>
                </c:pt>
              </c:numCache>
            </c:numRef>
          </c:val>
          <c:extLs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('9'!$B$7:$C$7,'9'!$E$7:$F$7,'9'!$H$7:$I$7)</c:f>
              <c:numCache>
                <c:formatCode>#\ ##0.0</c:formatCode>
                <c:ptCount val="6"/>
                <c:pt idx="0">
                  <c:v>190.46903699999999</c:v>
                </c:pt>
                <c:pt idx="1">
                  <c:v>183.40597700000006</c:v>
                </c:pt>
                <c:pt idx="2">
                  <c:v>172.86180199999998</c:v>
                </c:pt>
                <c:pt idx="3">
                  <c:v>165.40822199999997</c:v>
                </c:pt>
                <c:pt idx="4">
                  <c:v>127.98658200000007</c:v>
                </c:pt>
                <c:pt idx="5">
                  <c:v>118.37612800000004</c:v>
                </c:pt>
              </c:numCache>
            </c:numRef>
          </c:val>
          <c:extLs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('9'!$B$8:$C$8,'9'!$E$8:$F$8,'9'!$H$8:$I$8)</c:f>
              <c:numCache>
                <c:formatCode>#\ ##0.0</c:formatCode>
                <c:ptCount val="6"/>
                <c:pt idx="0">
                  <c:v>1218.7870340000002</c:v>
                </c:pt>
                <c:pt idx="1">
                  <c:v>962.59879699999999</c:v>
                </c:pt>
                <c:pt idx="2">
                  <c:v>757.891662</c:v>
                </c:pt>
                <c:pt idx="3">
                  <c:v>584.86349300000006</c:v>
                </c:pt>
                <c:pt idx="4">
                  <c:v>442.69755599999996</c:v>
                </c:pt>
                <c:pt idx="5">
                  <c:v>296.93954399999996</c:v>
                </c:pt>
              </c:numCache>
            </c:numRef>
          </c:val>
          <c:extLs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('9'!$B$9:$C$9,'9'!$E$9:$F$9,'9'!$H$9:$I$9)</c:f>
              <c:numCache>
                <c:formatCode>#\ ##0.0</c:formatCode>
                <c:ptCount val="6"/>
                <c:pt idx="0">
                  <c:v>3.2674300000000005</c:v>
                </c:pt>
                <c:pt idx="1">
                  <c:v>0</c:v>
                </c:pt>
                <c:pt idx="2">
                  <c:v>2.7971709999999996</c:v>
                </c:pt>
                <c:pt idx="3">
                  <c:v>0</c:v>
                </c:pt>
                <c:pt idx="4">
                  <c:v>3.3154819999999998</c:v>
                </c:pt>
                <c:pt idx="5">
                  <c:v>0</c:v>
                </c:pt>
              </c:numCache>
            </c:numRef>
          </c:val>
          <c:extLs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('9'!$B$10:$C$10,'9'!$E$10:$F$10,'9'!$H$10:$I$10)</c:f>
              <c:numCache>
                <c:formatCode>#\ ##0.0</c:formatCode>
                <c:ptCount val="6"/>
                <c:pt idx="0">
                  <c:v>1.35277</c:v>
                </c:pt>
                <c:pt idx="1">
                  <c:v>0</c:v>
                </c:pt>
                <c:pt idx="2">
                  <c:v>1.8260000000000001</c:v>
                </c:pt>
                <c:pt idx="3">
                  <c:v>0</c:v>
                </c:pt>
                <c:pt idx="4">
                  <c:v>1.4744300000000001</c:v>
                </c:pt>
                <c:pt idx="5">
                  <c:v>0</c:v>
                </c:pt>
              </c:numCache>
            </c:numRef>
          </c:val>
          <c:extLs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('9'!$B$11:$C$11,'9'!$E$11:$F$11,'9'!$H$11:$I$11)</c:f>
              <c:numCache>
                <c:formatCode>#\ ##0.0</c:formatCode>
                <c:ptCount val="6"/>
                <c:pt idx="0">
                  <c:v>5.2948000000000002E-2</c:v>
                </c:pt>
                <c:pt idx="1">
                  <c:v>0</c:v>
                </c:pt>
                <c:pt idx="2">
                  <c:v>6.1956999999999998E-2</c:v>
                </c:pt>
                <c:pt idx="3">
                  <c:v>0</c:v>
                </c:pt>
                <c:pt idx="4">
                  <c:v>0.100568</c:v>
                </c:pt>
                <c:pt idx="5">
                  <c:v>0</c:v>
                </c:pt>
              </c:numCache>
            </c:numRef>
          </c:val>
          <c:extLs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('9'!$B$12:$C$12,'9'!$E$12:$F$12,'9'!$H$12:$I$12)</c:f>
              <c:numCache>
                <c:formatCode>#\ ##0.0</c:formatCode>
                <c:ptCount val="6"/>
                <c:pt idx="0">
                  <c:v>5341.5825399999994</c:v>
                </c:pt>
                <c:pt idx="1">
                  <c:v>4448.7370700000001</c:v>
                </c:pt>
                <c:pt idx="2">
                  <c:v>3883.8903789999999</c:v>
                </c:pt>
                <c:pt idx="3">
                  <c:v>3151.0811029999995</c:v>
                </c:pt>
                <c:pt idx="4">
                  <c:v>2288.0886249999994</c:v>
                </c:pt>
                <c:pt idx="5">
                  <c:v>1772.378551</c:v>
                </c:pt>
              </c:numCache>
            </c:numRef>
          </c:val>
          <c:extLs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('9'!$B$13:$C$13,'9'!$E$13:$F$13,'9'!$H$13:$I$13)</c:f>
              <c:numCache>
                <c:formatCode>#\ ##0.0</c:formatCode>
                <c:ptCount val="6"/>
                <c:pt idx="0">
                  <c:v>41.33</c:v>
                </c:pt>
                <c:pt idx="1">
                  <c:v>0</c:v>
                </c:pt>
                <c:pt idx="2">
                  <c:v>31.606000000000002</c:v>
                </c:pt>
                <c:pt idx="3">
                  <c:v>0</c:v>
                </c:pt>
                <c:pt idx="4">
                  <c:v>23.568000000000001</c:v>
                </c:pt>
                <c:pt idx="5">
                  <c:v>0</c:v>
                </c:pt>
              </c:numCache>
            </c:numRef>
          </c:val>
          <c:extLs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('9'!$B$14:$C$14,'9'!$E$14:$F$14,'9'!$H$14:$I$14)</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('9'!$B$15:$C$15,'9'!$E$15:$F$15,'9'!$H$15:$I$15)</c:f>
              <c:numCache>
                <c:formatCode>#\ ##0.0</c:formatCode>
                <c:ptCount val="6"/>
                <c:pt idx="0">
                  <c:v>643.70818099999997</c:v>
                </c:pt>
                <c:pt idx="1">
                  <c:v>75.454499999999996</c:v>
                </c:pt>
                <c:pt idx="2">
                  <c:v>719.20990799999993</c:v>
                </c:pt>
                <c:pt idx="3">
                  <c:v>76.134450000000001</c:v>
                </c:pt>
                <c:pt idx="4">
                  <c:v>659.79400800000008</c:v>
                </c:pt>
                <c:pt idx="5">
                  <c:v>61.20514</c:v>
                </c:pt>
              </c:numCache>
            </c:numRef>
          </c:val>
          <c:extLs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('9'!$B$16:$C$16,'9'!$E$16:$F$16,'9'!$H$16:$I$16)</c:f>
              <c:numCache>
                <c:formatCode>#\ ##0.0</c:formatCode>
                <c:ptCount val="6"/>
                <c:pt idx="0">
                  <c:v>9.7717399999999994</c:v>
                </c:pt>
                <c:pt idx="1">
                  <c:v>7.7597170000000002</c:v>
                </c:pt>
                <c:pt idx="2">
                  <c:v>9.8094169999999998</c:v>
                </c:pt>
                <c:pt idx="3">
                  <c:v>1.0588529999999998</c:v>
                </c:pt>
                <c:pt idx="4">
                  <c:v>15.956055000000001</c:v>
                </c:pt>
                <c:pt idx="5">
                  <c:v>7.7829939999999995</c:v>
                </c:pt>
              </c:numCache>
            </c:numRef>
          </c:val>
          <c:extLs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('9'!$B$17:$C$17,'9'!$E$17:$F$17,'9'!$H$17:$I$17)</c:f>
              <c:numCache>
                <c:formatCode>#\ ##0.0</c:formatCode>
                <c:ptCount val="6"/>
                <c:pt idx="0">
                  <c:v>311.21868700000005</c:v>
                </c:pt>
                <c:pt idx="1">
                  <c:v>226.57655299999999</c:v>
                </c:pt>
                <c:pt idx="2">
                  <c:v>322.67351072553066</c:v>
                </c:pt>
                <c:pt idx="3">
                  <c:v>143.04240200000001</c:v>
                </c:pt>
                <c:pt idx="4">
                  <c:v>254.41212951341836</c:v>
                </c:pt>
                <c:pt idx="5">
                  <c:v>200.286855</c:v>
                </c:pt>
              </c:numCache>
            </c:numRef>
          </c:val>
          <c:extLs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('9'!$B$18:$C$18,'9'!$E$18:$F$18,'9'!$H$18:$I$18)</c:f>
              <c:numCache>
                <c:formatCode>#\ ##0.0</c:formatCode>
                <c:ptCount val="6"/>
                <c:pt idx="0">
                  <c:v>703.69319000000019</c:v>
                </c:pt>
                <c:pt idx="1">
                  <c:v>435.16894600000001</c:v>
                </c:pt>
                <c:pt idx="2">
                  <c:v>722.033365</c:v>
                </c:pt>
                <c:pt idx="3">
                  <c:v>417.42312299999998</c:v>
                </c:pt>
                <c:pt idx="4">
                  <c:v>650.76323599999989</c:v>
                </c:pt>
                <c:pt idx="5">
                  <c:v>303.30660399999999</c:v>
                </c:pt>
              </c:numCache>
            </c:numRef>
          </c:val>
          <c:extLs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('9'!$B$19:$C$19,'9'!$E$19:$F$19,'9'!$H$19:$I$19)</c:f>
              <c:numCache>
                <c:formatCode>#\ ##0.0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('9'!$B$20:$C$20,'9'!$E$20:$F$20,'9'!$H$20:$I$20)</c:f>
              <c:numCache>
                <c:formatCode>#\ ##0.0</c:formatCode>
                <c:ptCount val="6"/>
                <c:pt idx="0">
                  <c:v>4.4290140000000005</c:v>
                </c:pt>
                <c:pt idx="1">
                  <c:v>1.5719789999999998</c:v>
                </c:pt>
                <c:pt idx="2">
                  <c:v>2.5159180000000014</c:v>
                </c:pt>
                <c:pt idx="3">
                  <c:v>0.97554399999999997</c:v>
                </c:pt>
                <c:pt idx="4">
                  <c:v>44.886251000000001</c:v>
                </c:pt>
                <c:pt idx="5">
                  <c:v>0.96166800000000008</c:v>
                </c:pt>
              </c:numCache>
            </c:numRef>
          </c:val>
          <c:extLs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('9'!$B$21:$C$21,'9'!$E$21:$F$21,'9'!$H$21:$I$21)</c:f>
              <c:numCache>
                <c:formatCode>#\ ##0.0</c:formatCode>
                <c:ptCount val="6"/>
                <c:pt idx="0">
                  <c:v>2919.2932518743373</c:v>
                </c:pt>
                <c:pt idx="1">
                  <c:v>1075.0018680000007</c:v>
                </c:pt>
                <c:pt idx="2">
                  <c:v>2109.2624612744698</c:v>
                </c:pt>
                <c:pt idx="3">
                  <c:v>713.94783900000027</c:v>
                </c:pt>
                <c:pt idx="4">
                  <c:v>1190.9422084865814</c:v>
                </c:pt>
                <c:pt idx="5">
                  <c:v>524.89551399999993</c:v>
                </c:pt>
              </c:numCache>
            </c:numRef>
          </c:val>
          <c:extLs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68913152"/>
        <c:axId val="168927232"/>
      </c:barChart>
      <c:catAx>
        <c:axId val="168913152"/>
        <c:scaling>
          <c:orientation val="minMax"/>
        </c:scaling>
        <c:delete val="0"/>
        <c:axPos val="b"/>
        <c:numFmt formatCode="General" sourceLinked="0"/>
        <c:majorTickMark val="none"/>
        <c:minorTickMark val="none"/>
        <c:tickLblPos val="nextTo"/>
        <c:txPr>
          <a:bodyPr/>
          <a:lstStyle/>
          <a:p>
            <a:pPr>
              <a:defRPr sz="900"/>
            </a:pPr>
            <a:endParaRPr lang="cs-CZ"/>
          </a:p>
        </c:txPr>
        <c:crossAx val="168927232"/>
        <c:crosses val="autoZero"/>
        <c:auto val="1"/>
        <c:lblAlgn val="ctr"/>
        <c:lblOffset val="100"/>
        <c:noMultiLvlLbl val="0"/>
      </c:catAx>
      <c:valAx>
        <c:axId val="168927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913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c:ext xmlns:c16="http://schemas.microsoft.com/office/drawing/2014/chart" uri="{C3380CC4-5D6E-409C-BE32-E72D297353CC}">
                <c16:uniqueId val="{00000003-3AE9-42E9-9449-18684A7231C3}"/>
              </c:ext>
            </c:extLst>
          </c:dPt>
          <c:dPt>
            <c:idx val="2"/>
            <c:bubble3D val="0"/>
            <c:spPr>
              <a:solidFill>
                <a:schemeClr val="tx1"/>
              </a:solidFill>
            </c:spPr>
            <c:extLst>
              <c:ext xmlns:c16="http://schemas.microsoft.com/office/drawing/2014/chart" uri="{C3380CC4-5D6E-409C-BE32-E72D297353CC}">
                <c16:uniqueId val="{00000005-3AE9-42E9-9449-18684A7231C3}"/>
              </c:ext>
            </c:extLst>
          </c:dPt>
          <c:dPt>
            <c:idx val="6"/>
            <c:bubble3D val="0"/>
            <c:spPr>
              <a:solidFill>
                <a:srgbClr val="6E4932"/>
              </a:solidFill>
            </c:spPr>
            <c:extLst>
              <c:ext xmlns:c16="http://schemas.microsoft.com/office/drawing/2014/chart" uri="{C3380CC4-5D6E-409C-BE32-E72D297353CC}">
                <c16:uniqueId val="{00000007-3AE9-42E9-9449-18684A7231C3}"/>
              </c:ext>
            </c:extLst>
          </c:dPt>
          <c:dPt>
            <c:idx val="15"/>
            <c:bubble3D val="0"/>
            <c:spPr>
              <a:solidFill>
                <a:srgbClr val="EBE600"/>
              </a:solidFill>
            </c:spPr>
            <c:extLs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1.1739678948971157E-2"/>
                  <c:y val="-7.417708698986461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4800887458128506"/>
                  <c:y val="-3.708854349493230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3926248169255087"/>
                  <c:y val="-4.821510654341199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 ##0.0</c:formatCode>
                <c:ptCount val="16"/>
                <c:pt idx="0">
                  <c:v>4056.9664630000007</c:v>
                </c:pt>
                <c:pt idx="1">
                  <c:v>467.19032700000008</c:v>
                </c:pt>
                <c:pt idx="2">
                  <c:v>1844.4018339999998</c:v>
                </c:pt>
                <c:pt idx="3">
                  <c:v>0</c:v>
                </c:pt>
                <c:pt idx="4">
                  <c:v>0</c:v>
                </c:pt>
                <c:pt idx="5">
                  <c:v>0</c:v>
                </c:pt>
                <c:pt idx="6">
                  <c:v>9372.1967239999994</c:v>
                </c:pt>
                <c:pt idx="7">
                  <c:v>0</c:v>
                </c:pt>
                <c:pt idx="8">
                  <c:v>0</c:v>
                </c:pt>
                <c:pt idx="9">
                  <c:v>212.79409000000001</c:v>
                </c:pt>
                <c:pt idx="10">
                  <c:v>16.601564</c:v>
                </c:pt>
                <c:pt idx="11">
                  <c:v>569.90580999999997</c:v>
                </c:pt>
                <c:pt idx="12">
                  <c:v>1155.8986730000001</c:v>
                </c:pt>
                <c:pt idx="13">
                  <c:v>0</c:v>
                </c:pt>
                <c:pt idx="14">
                  <c:v>3.5091909999999999</c:v>
                </c:pt>
                <c:pt idx="15">
                  <c:v>2313.8452210000009</c:v>
                </c:pt>
              </c:numCache>
            </c:numRef>
          </c:val>
          <c:extLs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 ##0.0</c:formatCode>
                <c:ptCount val="4"/>
                <c:pt idx="0">
                  <c:v>59492.390079999997</c:v>
                </c:pt>
                <c:pt idx="1">
                  <c:v>33647.194624999996</c:v>
                </c:pt>
                <c:pt idx="2">
                  <c:v>26175.937772000001</c:v>
                </c:pt>
                <c:pt idx="3">
                  <c:v>50852.251840000004</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 ##0.0</c:formatCode>
                <c:ptCount val="4"/>
                <c:pt idx="0">
                  <c:v>59760.704269999995</c:v>
                </c:pt>
                <c:pt idx="1">
                  <c:v>28688.566620000005</c:v>
                </c:pt>
                <c:pt idx="2">
                  <c:v>24452.443356</c:v>
                </c:pt>
                <c:pt idx="3">
                  <c:v>50022.549169999998</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 ##0.0</c:formatCode>
                <c:ptCount val="4"/>
                <c:pt idx="0">
                  <c:v>55805.660349999998</c:v>
                </c:pt>
                <c:pt idx="1">
                  <c:v>32752.193618000001</c:v>
                </c:pt>
                <c:pt idx="2">
                  <c:v>24975.849622999998</c:v>
                </c:pt>
                <c:pt idx="3">
                  <c:v>48371.097999999998</c:v>
                </c:pt>
              </c:numCache>
            </c:numRef>
          </c:val>
          <c:extLst>
            <c:ext xmlns:c16="http://schemas.microsoft.com/office/drawing/2014/chart" uri="{C3380CC4-5D6E-409C-BE32-E72D297353CC}">
              <c16:uniqueId val="{00000002-60D1-4FA4-8A90-31289B13B312}"/>
            </c:ext>
          </c:extLst>
        </c:ser>
        <c:ser>
          <c:idx val="4"/>
          <c:order val="3"/>
          <c:tx>
            <c:v>2020</c:v>
          </c:tx>
          <c:invertIfNegative val="0"/>
          <c:val>
            <c:numRef>
              <c:f>'10.1'!$B$8:$E$8</c:f>
              <c:numCache>
                <c:formatCode>#\ ##0.0</c:formatCode>
                <c:ptCount val="4"/>
                <c:pt idx="0">
                  <c:v>53528.76771</c:v>
                </c:pt>
                <c:pt idx="1">
                  <c:v>31489.553687</c:v>
                </c:pt>
                <c:pt idx="2">
                  <c:v>24527.664056000001</c:v>
                </c:pt>
                <c:pt idx="3">
                  <c:v>47371.722840000002</c:v>
                </c:pt>
              </c:numCache>
            </c:numRef>
          </c:val>
          <c:extLst>
            <c:ext xmlns:c16="http://schemas.microsoft.com/office/drawing/2014/chart" uri="{C3380CC4-5D6E-409C-BE32-E72D297353CC}">
              <c16:uniqueId val="{00000000-A964-4569-9A9A-2EFC4CC047D8}"/>
            </c:ext>
          </c:extLst>
        </c:ser>
        <c:ser>
          <c:idx val="3"/>
          <c:order val="4"/>
          <c:tx>
            <c:v>2021</c:v>
          </c:tx>
          <c:invertIfNegative val="0"/>
          <c:val>
            <c:numRef>
              <c:f>'10.1'!$B$9:$E$9</c:f>
              <c:numCache>
                <c:formatCode>#\ ##0.0</c:formatCode>
                <c:ptCount val="4"/>
                <c:pt idx="0">
                  <c:v>55213.527295</c:v>
                </c:pt>
                <c:pt idx="1">
                  <c:v>33554.672652874338</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108992"/>
        <c:axId val="169110528"/>
      </c:barChart>
      <c:catAx>
        <c:axId val="169108992"/>
        <c:scaling>
          <c:orientation val="minMax"/>
        </c:scaling>
        <c:delete val="0"/>
        <c:axPos val="b"/>
        <c:numFmt formatCode="General" sourceLinked="1"/>
        <c:majorTickMark val="none"/>
        <c:minorTickMark val="none"/>
        <c:tickLblPos val="low"/>
        <c:txPr>
          <a:bodyPr/>
          <a:lstStyle/>
          <a:p>
            <a:pPr>
              <a:defRPr sz="900"/>
            </a:pPr>
            <a:endParaRPr lang="cs-CZ"/>
          </a:p>
        </c:txPr>
        <c:crossAx val="169110528"/>
        <c:crosses val="autoZero"/>
        <c:auto val="1"/>
        <c:lblAlgn val="ctr"/>
        <c:lblOffset val="100"/>
        <c:noMultiLvlLbl val="0"/>
      </c:catAx>
      <c:valAx>
        <c:axId val="16911052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10899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 ##0.0</c:formatCode>
                <c:ptCount val="12"/>
                <c:pt idx="0">
                  <c:v>1064.5801759999997</c:v>
                </c:pt>
                <c:pt idx="1">
                  <c:v>912.70717900000011</c:v>
                </c:pt>
                <c:pt idx="2">
                  <c:v>977.88292199999978</c:v>
                </c:pt>
                <c:pt idx="3">
                  <c:v>840.86666999999989</c:v>
                </c:pt>
                <c:pt idx="4">
                  <c:v>675.56793099999993</c:v>
                </c:pt>
                <c:pt idx="5">
                  <c:v>336.51349799999997</c:v>
                </c:pt>
                <c:pt idx="6">
                  <c:v>0</c:v>
                </c:pt>
                <c:pt idx="7">
                  <c:v>0</c:v>
                </c:pt>
                <c:pt idx="8">
                  <c:v>0</c:v>
                </c:pt>
                <c:pt idx="9">
                  <c:v>0</c:v>
                </c:pt>
                <c:pt idx="10">
                  <c:v>0</c:v>
                </c:pt>
                <c:pt idx="11">
                  <c:v>0</c:v>
                </c:pt>
              </c:numCache>
            </c:numRef>
          </c:val>
          <c:extLs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 ##0.0</c:formatCode>
                <c:ptCount val="12"/>
                <c:pt idx="0">
                  <c:v>67.438742000000005</c:v>
                </c:pt>
                <c:pt idx="1">
                  <c:v>58.809613000000013</c:v>
                </c:pt>
                <c:pt idx="2">
                  <c:v>61.057207999999996</c:v>
                </c:pt>
                <c:pt idx="3">
                  <c:v>54.87617800000001</c:v>
                </c:pt>
                <c:pt idx="4">
                  <c:v>47.989053999999989</c:v>
                </c:pt>
                <c:pt idx="5">
                  <c:v>30.133018</c:v>
                </c:pt>
                <c:pt idx="6">
                  <c:v>0</c:v>
                </c:pt>
                <c:pt idx="7">
                  <c:v>0</c:v>
                </c:pt>
                <c:pt idx="8">
                  <c:v>0</c:v>
                </c:pt>
                <c:pt idx="9">
                  <c:v>0</c:v>
                </c:pt>
                <c:pt idx="10">
                  <c:v>0</c:v>
                </c:pt>
                <c:pt idx="11">
                  <c:v>0</c:v>
                </c:pt>
              </c:numCache>
            </c:numRef>
          </c:val>
          <c:extLs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 ##0.0</c:formatCode>
                <c:ptCount val="12"/>
                <c:pt idx="0">
                  <c:v>1510.2598869999999</c:v>
                </c:pt>
                <c:pt idx="1">
                  <c:v>1456.8636059999999</c:v>
                </c:pt>
                <c:pt idx="2">
                  <c:v>1203.1186279999999</c:v>
                </c:pt>
                <c:pt idx="3">
                  <c:v>906.208844</c:v>
                </c:pt>
                <c:pt idx="4">
                  <c:v>464.28780800000004</c:v>
                </c:pt>
                <c:pt idx="5">
                  <c:v>221.82855200000003</c:v>
                </c:pt>
                <c:pt idx="6">
                  <c:v>0</c:v>
                </c:pt>
                <c:pt idx="7">
                  <c:v>0</c:v>
                </c:pt>
                <c:pt idx="8">
                  <c:v>0</c:v>
                </c:pt>
                <c:pt idx="9">
                  <c:v>0</c:v>
                </c:pt>
                <c:pt idx="10">
                  <c:v>0</c:v>
                </c:pt>
                <c:pt idx="11">
                  <c:v>0</c:v>
                </c:pt>
              </c:numCache>
            </c:numRef>
          </c:val>
          <c:extLs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 ##0.0</c:formatCode>
                <c:ptCount val="12"/>
                <c:pt idx="0">
                  <c:v>1.88645</c:v>
                </c:pt>
                <c:pt idx="1">
                  <c:v>2.2386500000000003</c:v>
                </c:pt>
                <c:pt idx="2">
                  <c:v>2.3788100000000001</c:v>
                </c:pt>
                <c:pt idx="3">
                  <c:v>2.8949400000000001</c:v>
                </c:pt>
                <c:pt idx="4">
                  <c:v>2.462761</c:v>
                </c:pt>
                <c:pt idx="5">
                  <c:v>2.695052</c:v>
                </c:pt>
                <c:pt idx="6">
                  <c:v>0</c:v>
                </c:pt>
                <c:pt idx="7">
                  <c:v>0</c:v>
                </c:pt>
                <c:pt idx="8">
                  <c:v>0</c:v>
                </c:pt>
                <c:pt idx="9">
                  <c:v>0</c:v>
                </c:pt>
                <c:pt idx="10">
                  <c:v>0</c:v>
                </c:pt>
                <c:pt idx="11">
                  <c:v>0</c:v>
                </c:pt>
              </c:numCache>
            </c:numRef>
          </c:val>
          <c:extLs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 ##0.0</c:formatCode>
                <c:ptCount val="12"/>
                <c:pt idx="0">
                  <c:v>1.17231</c:v>
                </c:pt>
                <c:pt idx="1">
                  <c:v>0.97575999999999996</c:v>
                </c:pt>
                <c:pt idx="2">
                  <c:v>0.70523999999999998</c:v>
                </c:pt>
                <c:pt idx="3">
                  <c:v>0.93876999999999999</c:v>
                </c:pt>
                <c:pt idx="4">
                  <c:v>1.5269999999999999</c:v>
                </c:pt>
                <c:pt idx="5">
                  <c:v>1.4204300000000001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0</c:v>
                </c:pt>
                <c:pt idx="7">
                  <c:v>0</c:v>
                </c:pt>
                <c:pt idx="8">
                  <c:v>0</c:v>
                </c:pt>
                <c:pt idx="9">
                  <c:v>0</c:v>
                </c:pt>
                <c:pt idx="10">
                  <c:v>0</c:v>
                </c:pt>
                <c:pt idx="11">
                  <c:v>0</c:v>
                </c:pt>
              </c:numCache>
            </c:numRef>
          </c:val>
          <c:extLs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 ##0.0</c:formatCode>
                <c:ptCount val="12"/>
                <c:pt idx="0">
                  <c:v>5776.1790289999963</c:v>
                </c:pt>
                <c:pt idx="1">
                  <c:v>5337.5937139999978</c:v>
                </c:pt>
                <c:pt idx="2">
                  <c:v>4875.5453370000005</c:v>
                </c:pt>
                <c:pt idx="3">
                  <c:v>3691.4577760000006</c:v>
                </c:pt>
                <c:pt idx="4">
                  <c:v>2432.7374180000006</c:v>
                </c:pt>
                <c:pt idx="5">
                  <c:v>1151.8829689999998</c:v>
                </c:pt>
                <c:pt idx="6">
                  <c:v>0</c:v>
                </c:pt>
                <c:pt idx="7">
                  <c:v>0</c:v>
                </c:pt>
                <c:pt idx="8">
                  <c:v>0</c:v>
                </c:pt>
                <c:pt idx="9">
                  <c:v>0</c:v>
                </c:pt>
                <c:pt idx="10">
                  <c:v>0</c:v>
                </c:pt>
                <c:pt idx="11">
                  <c:v>0</c:v>
                </c:pt>
              </c:numCache>
            </c:numRef>
          </c:val>
          <c:extLs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 ##0.0</c:formatCode>
                <c:ptCount val="12"/>
                <c:pt idx="0">
                  <c:v>39.560950000000005</c:v>
                </c:pt>
                <c:pt idx="1">
                  <c:v>30.579789999999999</c:v>
                </c:pt>
                <c:pt idx="2">
                  <c:v>24.95355</c:v>
                </c:pt>
                <c:pt idx="3">
                  <c:v>3.7126100000000002</c:v>
                </c:pt>
                <c:pt idx="4">
                  <c:v>2.9389600000000002</c:v>
                </c:pt>
                <c:pt idx="5">
                  <c:v>7.6589200000000002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 ##0.0</c:formatCode>
                <c:ptCount val="12"/>
                <c:pt idx="0">
                  <c:v>93.838949999999997</c:v>
                </c:pt>
                <c:pt idx="1">
                  <c:v>83.308513000000005</c:v>
                </c:pt>
                <c:pt idx="2">
                  <c:v>86.440765999999996</c:v>
                </c:pt>
                <c:pt idx="3">
                  <c:v>85.695363</c:v>
                </c:pt>
                <c:pt idx="4">
                  <c:v>86.263877000000008</c:v>
                </c:pt>
                <c:pt idx="5">
                  <c:v>69.435276000000002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 ##0.0</c:formatCode>
                <c:ptCount val="12"/>
                <c:pt idx="0">
                  <c:v>18.640791</c:v>
                </c:pt>
                <c:pt idx="1">
                  <c:v>19.432047999999998</c:v>
                </c:pt>
                <c:pt idx="2">
                  <c:v>5.5088710000000001</c:v>
                </c:pt>
                <c:pt idx="3">
                  <c:v>3.2171080000000001</c:v>
                </c:pt>
                <c:pt idx="4">
                  <c:v>5.6117929999999996</c:v>
                </c:pt>
                <c:pt idx="5">
                  <c:v>5.6192229999999999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 ##0.0</c:formatCode>
                <c:ptCount val="12"/>
                <c:pt idx="0">
                  <c:v>298.66571399999998</c:v>
                </c:pt>
                <c:pt idx="1">
                  <c:v>252.92496800000001</c:v>
                </c:pt>
                <c:pt idx="2">
                  <c:v>242.16855799999999</c:v>
                </c:pt>
                <c:pt idx="3">
                  <c:v>276.64463307913667</c:v>
                </c:pt>
                <c:pt idx="4">
                  <c:v>283.49390923992917</c:v>
                </c:pt>
                <c:pt idx="5">
                  <c:v>225.00833589885161</c:v>
                </c:pt>
                <c:pt idx="6">
                  <c:v>0</c:v>
                </c:pt>
                <c:pt idx="7">
                  <c:v>0</c:v>
                </c:pt>
                <c:pt idx="8">
                  <c:v>0</c:v>
                </c:pt>
                <c:pt idx="9">
                  <c:v>0</c:v>
                </c:pt>
                <c:pt idx="10">
                  <c:v>0</c:v>
                </c:pt>
                <c:pt idx="11">
                  <c:v>0</c:v>
                </c:pt>
              </c:numCache>
            </c:numRef>
          </c:val>
          <c:extLs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 ##0.0</c:formatCode>
                <c:ptCount val="12"/>
                <c:pt idx="0">
                  <c:v>414.81414499999994</c:v>
                </c:pt>
                <c:pt idx="1">
                  <c:v>381.71306600000003</c:v>
                </c:pt>
                <c:pt idx="2">
                  <c:v>392.94813599999992</c:v>
                </c:pt>
                <c:pt idx="3">
                  <c:v>328.57783899999998</c:v>
                </c:pt>
                <c:pt idx="4">
                  <c:v>317.73175600000002</c:v>
                </c:pt>
                <c:pt idx="5">
                  <c:v>225.96368499999997</c:v>
                </c:pt>
                <c:pt idx="6">
                  <c:v>0</c:v>
                </c:pt>
                <c:pt idx="7">
                  <c:v>0</c:v>
                </c:pt>
                <c:pt idx="8">
                  <c:v>0</c:v>
                </c:pt>
                <c:pt idx="9">
                  <c:v>0</c:v>
                </c:pt>
                <c:pt idx="10">
                  <c:v>0</c:v>
                </c:pt>
                <c:pt idx="11">
                  <c:v>0</c:v>
                </c:pt>
              </c:numCache>
            </c:numRef>
          </c:val>
          <c:extLs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 ##0.0</c:formatCode>
                <c:ptCount val="12"/>
                <c:pt idx="0">
                  <c:v>49.940384999999999</c:v>
                </c:pt>
                <c:pt idx="1">
                  <c:v>55.756058000000003</c:v>
                </c:pt>
                <c:pt idx="2">
                  <c:v>20.603513999999997</c:v>
                </c:pt>
                <c:pt idx="3">
                  <c:v>3.5119589999999992</c:v>
                </c:pt>
                <c:pt idx="4">
                  <c:v>1.6892389999999997</c:v>
                </c:pt>
                <c:pt idx="5">
                  <c:v>30.478241000000001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 ##0.0</c:formatCode>
                <c:ptCount val="12"/>
                <c:pt idx="0">
                  <c:v>3529.5217200000025</c:v>
                </c:pt>
                <c:pt idx="1">
                  <c:v>3320.0771609999961</c:v>
                </c:pt>
                <c:pt idx="2">
                  <c:v>2861.0478339999995</c:v>
                </c:pt>
                <c:pt idx="3">
                  <c:v>2312.8441041646911</c:v>
                </c:pt>
                <c:pt idx="4">
                  <c:v>1597.4756896156241</c:v>
                </c:pt>
                <c:pt idx="5">
                  <c:v>822.61682865199373</c:v>
                </c:pt>
                <c:pt idx="6">
                  <c:v>0</c:v>
                </c:pt>
                <c:pt idx="7">
                  <c:v>0</c:v>
                </c:pt>
                <c:pt idx="8">
                  <c:v>0</c:v>
                </c:pt>
                <c:pt idx="9">
                  <c:v>0</c:v>
                </c:pt>
                <c:pt idx="10">
                  <c:v>0</c:v>
                </c:pt>
                <c:pt idx="11">
                  <c:v>0</c:v>
                </c:pt>
              </c:numCache>
            </c:numRef>
          </c:val>
          <c:extLs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99022848"/>
        <c:axId val="199098368"/>
      </c:barChart>
      <c:catAx>
        <c:axId val="199022848"/>
        <c:scaling>
          <c:orientation val="minMax"/>
        </c:scaling>
        <c:delete val="0"/>
        <c:axPos val="b"/>
        <c:majorTickMark val="none"/>
        <c:minorTickMark val="none"/>
        <c:tickLblPos val="low"/>
        <c:txPr>
          <a:bodyPr/>
          <a:lstStyle/>
          <a:p>
            <a:pPr>
              <a:defRPr sz="900"/>
            </a:pPr>
            <a:endParaRPr lang="cs-CZ"/>
          </a:p>
        </c:txPr>
        <c:crossAx val="199098368"/>
        <c:crosses val="autoZero"/>
        <c:auto val="1"/>
        <c:lblAlgn val="ctr"/>
        <c:lblOffset val="100"/>
        <c:noMultiLvlLbl val="0"/>
      </c:catAx>
      <c:valAx>
        <c:axId val="1990983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022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 ##0.0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 ##0.0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 ##0.0</c:formatCode>
                <c:ptCount val="4"/>
                <c:pt idx="0">
                  <c:v>34395.786870000004</c:v>
                </c:pt>
                <c:pt idx="1">
                  <c:v>15803.19463</c:v>
                </c:pt>
                <c:pt idx="2">
                  <c:v>10045.009110999999</c:v>
                </c:pt>
                <c:pt idx="3">
                  <c:v>27515.391414999998</c:v>
                </c:pt>
              </c:numCache>
            </c:numRef>
          </c:val>
          <c:extLst>
            <c:ext xmlns:c16="http://schemas.microsoft.com/office/drawing/2014/chart" uri="{C3380CC4-5D6E-409C-BE32-E72D297353CC}">
              <c16:uniqueId val="{00000002-3B03-45FB-A5FA-CD79BCEC54C0}"/>
            </c:ext>
          </c:extLst>
        </c:ser>
        <c:ser>
          <c:idx val="4"/>
          <c:order val="3"/>
          <c:tx>
            <c:v>2020</c:v>
          </c:tx>
          <c:invertIfNegative val="0"/>
          <c:val>
            <c:numRef>
              <c:f>'10.1'!$B$15:$E$15</c:f>
              <c:numCache>
                <c:formatCode>#\ ##0.0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0AD5-45AB-BDB4-1010906DA4AE}"/>
            </c:ext>
          </c:extLst>
        </c:ser>
        <c:ser>
          <c:idx val="3"/>
          <c:order val="4"/>
          <c:tx>
            <c:v>2021</c:v>
          </c:tx>
          <c:invertIfNegative val="0"/>
          <c:val>
            <c:numRef>
              <c:f>'10.1'!$B$16:$E$16</c:f>
              <c:numCache>
                <c:formatCode>#\ ##0.0</c:formatCode>
                <c:ptCount val="4"/>
                <c:pt idx="0">
                  <c:v>35533.998574999991</c:v>
                </c:pt>
                <c:pt idx="1">
                  <c:v>17562.693491650229</c:v>
                </c:pt>
                <c:pt idx="2">
                  <c:v>0</c:v>
                </c:pt>
                <c:pt idx="3">
                  <c:v>0</c:v>
                </c:pt>
              </c:numCache>
            </c:numRef>
          </c:val>
          <c:extLs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69230720"/>
        <c:axId val="169232256"/>
      </c:barChart>
      <c:catAx>
        <c:axId val="169230720"/>
        <c:scaling>
          <c:orientation val="minMax"/>
        </c:scaling>
        <c:delete val="0"/>
        <c:axPos val="b"/>
        <c:numFmt formatCode="General" sourceLinked="1"/>
        <c:majorTickMark val="none"/>
        <c:minorTickMark val="none"/>
        <c:tickLblPos val="low"/>
        <c:txPr>
          <a:bodyPr/>
          <a:lstStyle/>
          <a:p>
            <a:pPr>
              <a:defRPr sz="900"/>
            </a:pPr>
            <a:endParaRPr lang="cs-CZ"/>
          </a:p>
        </c:txPr>
        <c:crossAx val="169232256"/>
        <c:crosses val="autoZero"/>
        <c:auto val="1"/>
        <c:lblAlgn val="ctr"/>
        <c:lblOffset val="100"/>
        <c:noMultiLvlLbl val="0"/>
      </c:catAx>
      <c:valAx>
        <c:axId val="169232256"/>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23072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 ##0.0</c:formatCode>
                <c:ptCount val="12"/>
                <c:pt idx="0">
                  <c:v>24789.614329999997</c:v>
                </c:pt>
                <c:pt idx="1">
                  <c:v>18587.654649999997</c:v>
                </c:pt>
                <c:pt idx="2">
                  <c:v>16115.1211</c:v>
                </c:pt>
                <c:pt idx="3">
                  <c:v>14166.977929999999</c:v>
                </c:pt>
                <c:pt idx="4">
                  <c:v>11027.894619999999</c:v>
                </c:pt>
                <c:pt idx="5">
                  <c:v>8452.322075</c:v>
                </c:pt>
                <c:pt idx="6">
                  <c:v>7792.7375029999994</c:v>
                </c:pt>
                <c:pt idx="7">
                  <c:v>8048.3981189999995</c:v>
                </c:pt>
                <c:pt idx="8">
                  <c:v>10334.80215</c:v>
                </c:pt>
                <c:pt idx="9">
                  <c:v>13440.56381</c:v>
                </c:pt>
                <c:pt idx="10">
                  <c:v>17328.765500000001</c:v>
                </c:pt>
                <c:pt idx="11">
                  <c:v>20082.92253</c:v>
                </c:pt>
              </c:numCache>
            </c:numRef>
          </c:val>
          <c:smooth val="0"/>
          <c:extLs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 ##0.0</c:formatCode>
                <c:ptCount val="12"/>
                <c:pt idx="0">
                  <c:v>20205.211440000003</c:v>
                </c:pt>
                <c:pt idx="1">
                  <c:v>19893.166390000002</c:v>
                </c:pt>
                <c:pt idx="2">
                  <c:v>19662.326440000001</c:v>
                </c:pt>
                <c:pt idx="3">
                  <c:v>11150.511060000001</c:v>
                </c:pt>
                <c:pt idx="4">
                  <c:v>9168.122096000001</c:v>
                </c:pt>
                <c:pt idx="5">
                  <c:v>8369.9334639999997</c:v>
                </c:pt>
                <c:pt idx="6">
                  <c:v>7962.9605089999995</c:v>
                </c:pt>
                <c:pt idx="7">
                  <c:v>7784.6699979999994</c:v>
                </c:pt>
                <c:pt idx="8">
                  <c:v>8704.8128489999999</c:v>
                </c:pt>
                <c:pt idx="9">
                  <c:v>13135.075859999999</c:v>
                </c:pt>
                <c:pt idx="10">
                  <c:v>16756.354490000002</c:v>
                </c:pt>
                <c:pt idx="11">
                  <c:v>20131.11882</c:v>
                </c:pt>
              </c:numCache>
            </c:numRef>
          </c:val>
          <c:smooth val="0"/>
          <c:extLs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 ##0.0</c:formatCode>
                <c:ptCount val="12"/>
                <c:pt idx="0">
                  <c:v>22055.28255</c:v>
                </c:pt>
                <c:pt idx="1">
                  <c:v>17611.139940000001</c:v>
                </c:pt>
                <c:pt idx="2">
                  <c:v>16139.237859999999</c:v>
                </c:pt>
                <c:pt idx="3">
                  <c:v>12700.07538</c:v>
                </c:pt>
                <c:pt idx="4">
                  <c:v>11948.05927</c:v>
                </c:pt>
                <c:pt idx="5">
                  <c:v>8104.0589680000003</c:v>
                </c:pt>
                <c:pt idx="6">
                  <c:v>7551.9348600000003</c:v>
                </c:pt>
                <c:pt idx="7">
                  <c:v>7912.3546059999999</c:v>
                </c:pt>
                <c:pt idx="8">
                  <c:v>9511.5601569999999</c:v>
                </c:pt>
                <c:pt idx="9">
                  <c:v>13235.615029999999</c:v>
                </c:pt>
                <c:pt idx="10">
                  <c:v>16157.453589999999</c:v>
                </c:pt>
                <c:pt idx="11">
                  <c:v>18978.02938</c:v>
                </c:pt>
              </c:numCache>
            </c:numRef>
          </c:val>
          <c:smooth val="0"/>
          <c:extLst>
            <c:ext xmlns:c16="http://schemas.microsoft.com/office/drawing/2014/chart" uri="{C3380CC4-5D6E-409C-BE32-E72D297353CC}">
              <c16:uniqueId val="{00000001-EC6C-4268-AFAA-314D6B11CB3C}"/>
            </c:ext>
          </c:extLst>
        </c:ser>
        <c:ser>
          <c:idx val="8"/>
          <c:order val="3"/>
          <c:tx>
            <c:strRef>
              <c:f>'10.2'!$A$7</c:f>
              <c:strCache>
                <c:ptCount val="1"/>
                <c:pt idx="0">
                  <c:v>Výroba tepla brutto 2020</c:v>
                </c:pt>
              </c:strCache>
            </c:strRef>
          </c:tx>
          <c:marker>
            <c:symbol val="none"/>
          </c:marker>
          <c:val>
            <c:numRef>
              <c:f>'10.2'!$B$7:$M$7</c:f>
              <c:numCache>
                <c:formatCode>#\ ##0.0</c:formatCode>
                <c:ptCount val="12"/>
                <c:pt idx="0">
                  <c:v>20414.6957</c:v>
                </c:pt>
                <c:pt idx="1">
                  <c:v>16681.781300000002</c:v>
                </c:pt>
                <c:pt idx="2">
                  <c:v>16432.290710000001</c:v>
                </c:pt>
                <c:pt idx="3">
                  <c:v>12068.09152</c:v>
                </c:pt>
                <c:pt idx="4">
                  <c:v>10838.722609999999</c:v>
                </c:pt>
                <c:pt idx="5">
                  <c:v>8582.7395570000008</c:v>
                </c:pt>
                <c:pt idx="6">
                  <c:v>8024.1053860000002</c:v>
                </c:pt>
                <c:pt idx="7">
                  <c:v>7694.3480820000004</c:v>
                </c:pt>
                <c:pt idx="8">
                  <c:v>8809.2105879999999</c:v>
                </c:pt>
                <c:pt idx="9">
                  <c:v>13094.0666</c:v>
                </c:pt>
                <c:pt idx="10">
                  <c:v>16139.09165</c:v>
                </c:pt>
                <c:pt idx="11">
                  <c:v>18138.564589999998</c:v>
                </c:pt>
              </c:numCache>
            </c:numRef>
          </c:val>
          <c:smooth val="0"/>
          <c:extLst>
            <c:ext xmlns:c16="http://schemas.microsoft.com/office/drawing/2014/chart" uri="{C3380CC4-5D6E-409C-BE32-E72D297353CC}">
              <c16:uniqueId val="{00000000-22A0-49AC-A221-C608E1E46D46}"/>
            </c:ext>
          </c:extLst>
        </c:ser>
        <c:ser>
          <c:idx val="6"/>
          <c:order val="4"/>
          <c:tx>
            <c:strRef>
              <c:f>'10.2'!$A$8</c:f>
              <c:strCache>
                <c:ptCount val="1"/>
                <c:pt idx="0">
                  <c:v>Výroba tepla brutto 2021</c:v>
                </c:pt>
              </c:strCache>
            </c:strRef>
          </c:tx>
          <c:marker>
            <c:symbol val="none"/>
          </c:marker>
          <c:val>
            <c:numRef>
              <c:f>'10.2'!$B$8:$G$8</c:f>
              <c:numCache>
                <c:formatCode>#\ ##0.0</c:formatCode>
                <c:ptCount val="6"/>
                <c:pt idx="0">
                  <c:v>20022.182319</c:v>
                </c:pt>
                <c:pt idx="1">
                  <c:v>18077.595498999999</c:v>
                </c:pt>
                <c:pt idx="2">
                  <c:v>17113.749476999998</c:v>
                </c:pt>
                <c:pt idx="3">
                  <c:v>14189.130590874338</c:v>
                </c:pt>
                <c:pt idx="4">
                  <c:v>11450.650984999998</c:v>
                </c:pt>
                <c:pt idx="5">
                  <c:v>7914.8910769999993</c:v>
                </c:pt>
              </c:numCache>
            </c:numRef>
          </c:val>
          <c:smooth val="0"/>
          <c:extLst>
            <c:ext xmlns:c16="http://schemas.microsoft.com/office/drawing/2014/chart" uri="{C3380CC4-5D6E-409C-BE32-E72D297353CC}">
              <c16:uniqueId val="{00000000-37A6-4E52-A703-52CEB34A6552}"/>
            </c:ext>
          </c:extLst>
        </c:ser>
        <c:ser>
          <c:idx val="2"/>
          <c:order val="5"/>
          <c:tx>
            <c:strRef>
              <c:f>'10.2'!$A$11</c:f>
              <c:strCache>
                <c:ptCount val="1"/>
                <c:pt idx="0">
                  <c:v>Dodávky tepla 2017</c:v>
                </c:pt>
              </c:strCache>
            </c:strRef>
          </c:tx>
          <c:marker>
            <c:symbol val="none"/>
          </c:marker>
          <c:val>
            <c:numRef>
              <c:f>'10.2'!$B$11:$M$11</c:f>
              <c:numCache>
                <c:formatCode>#\ ##0.0</c:formatCode>
                <c:ptCount val="12"/>
                <c:pt idx="0">
                  <c:v>16476.822179999999</c:v>
                </c:pt>
                <c:pt idx="1">
                  <c:v>11652.65742</c:v>
                </c:pt>
                <c:pt idx="2">
                  <c:v>9380.6852699999999</c:v>
                </c:pt>
                <c:pt idx="3">
                  <c:v>7846.1932240000006</c:v>
                </c:pt>
                <c:pt idx="4">
                  <c:v>5061.2887709999995</c:v>
                </c:pt>
                <c:pt idx="5">
                  <c:v>3193.7768569999998</c:v>
                </c:pt>
                <c:pt idx="6">
                  <c:v>3007.044367</c:v>
                </c:pt>
                <c:pt idx="7">
                  <c:v>3096.8376860000003</c:v>
                </c:pt>
                <c:pt idx="8">
                  <c:v>4788.216445</c:v>
                </c:pt>
                <c:pt idx="9">
                  <c:v>7068.3588329999993</c:v>
                </c:pt>
                <c:pt idx="10">
                  <c:v>10311.594859999999</c:v>
                </c:pt>
                <c:pt idx="11">
                  <c:v>12429.309359999999</c:v>
                </c:pt>
              </c:numCache>
            </c:numRef>
          </c:val>
          <c:smooth val="0"/>
          <c:extLst>
            <c:ext xmlns:c16="http://schemas.microsoft.com/office/drawing/2014/chart" uri="{C3380CC4-5D6E-409C-BE32-E72D297353CC}">
              <c16:uniqueId val="{00000002-EC6C-4268-AFAA-314D6B11CB3C}"/>
            </c:ext>
          </c:extLst>
        </c:ser>
        <c:ser>
          <c:idx val="5"/>
          <c:order val="6"/>
          <c:tx>
            <c:strRef>
              <c:f>'10.2'!$A$12</c:f>
              <c:strCache>
                <c:ptCount val="1"/>
                <c:pt idx="0">
                  <c:v>Dodávky tepla 2018</c:v>
                </c:pt>
              </c:strCache>
            </c:strRef>
          </c:tx>
          <c:marker>
            <c:symbol val="none"/>
          </c:marker>
          <c:val>
            <c:numRef>
              <c:f>'10.2'!$B$12:$M$12</c:f>
              <c:numCache>
                <c:formatCode>#\ ##0.0</c:formatCode>
                <c:ptCount val="12"/>
                <c:pt idx="0">
                  <c:v>12397.06983</c:v>
                </c:pt>
                <c:pt idx="1">
                  <c:v>13087.221869999999</c:v>
                </c:pt>
                <c:pt idx="2">
                  <c:v>12575.416380000001</c:v>
                </c:pt>
                <c:pt idx="3">
                  <c:v>5467.8344289999995</c:v>
                </c:pt>
                <c:pt idx="4">
                  <c:v>3743.242471</c:v>
                </c:pt>
                <c:pt idx="5">
                  <c:v>3165.3654919999999</c:v>
                </c:pt>
                <c:pt idx="6">
                  <c:v>3043.6241650000002</c:v>
                </c:pt>
                <c:pt idx="7">
                  <c:v>2999.7638299999999</c:v>
                </c:pt>
                <c:pt idx="8">
                  <c:v>3661.220468</c:v>
                </c:pt>
                <c:pt idx="9">
                  <c:v>6796.5151679999999</c:v>
                </c:pt>
                <c:pt idx="10">
                  <c:v>9833.6370210000005</c:v>
                </c:pt>
                <c:pt idx="11">
                  <c:v>12263.302250000001</c:v>
                </c:pt>
              </c:numCache>
            </c:numRef>
          </c:val>
          <c:smooth val="0"/>
          <c:extLst>
            <c:ext xmlns:c16="http://schemas.microsoft.com/office/drawing/2014/chart" uri="{C3380CC4-5D6E-409C-BE32-E72D297353CC}">
              <c16:uniqueId val="{00000001-F72C-4282-81E6-D0FBEDABB315}"/>
            </c:ext>
          </c:extLst>
        </c:ser>
        <c:ser>
          <c:idx val="3"/>
          <c:order val="7"/>
          <c:tx>
            <c:strRef>
              <c:f>'10.2'!$A$13</c:f>
              <c:strCache>
                <c:ptCount val="1"/>
                <c:pt idx="0">
                  <c:v>Dodávky tepla 2019</c:v>
                </c:pt>
              </c:strCache>
            </c:strRef>
          </c:tx>
          <c:marker>
            <c:symbol val="none"/>
          </c:marker>
          <c:val>
            <c:numRef>
              <c:f>'10.2'!$B$13:$M$13</c:f>
              <c:numCache>
                <c:formatCode>#\ ##0.0</c:formatCode>
                <c:ptCount val="12"/>
                <c:pt idx="0">
                  <c:v>14045.05731</c:v>
                </c:pt>
                <c:pt idx="1">
                  <c:v>10949.893169999999</c:v>
                </c:pt>
                <c:pt idx="2">
                  <c:v>9400.8363900000004</c:v>
                </c:pt>
                <c:pt idx="3">
                  <c:v>6672.0772619999998</c:v>
                </c:pt>
                <c:pt idx="4">
                  <c:v>6033.6550930000003</c:v>
                </c:pt>
                <c:pt idx="5">
                  <c:v>3097.4622749999999</c:v>
                </c:pt>
                <c:pt idx="6">
                  <c:v>2995.3719489999999</c:v>
                </c:pt>
                <c:pt idx="7">
                  <c:v>2997.8343650000002</c:v>
                </c:pt>
                <c:pt idx="8">
                  <c:v>4051.8027969999998</c:v>
                </c:pt>
                <c:pt idx="9">
                  <c:v>6856.4012860000003</c:v>
                </c:pt>
                <c:pt idx="10">
                  <c:v>9198.4051190000009</c:v>
                </c:pt>
                <c:pt idx="11">
                  <c:v>11460.585009999999</c:v>
                </c:pt>
              </c:numCache>
            </c:numRef>
          </c:val>
          <c:smooth val="0"/>
          <c:extLst>
            <c:ext xmlns:c16="http://schemas.microsoft.com/office/drawing/2014/chart" uri="{C3380CC4-5D6E-409C-BE32-E72D297353CC}">
              <c16:uniqueId val="{00000003-EC6C-4268-AFAA-314D6B11CB3C}"/>
            </c:ext>
          </c:extLst>
        </c:ser>
        <c:ser>
          <c:idx val="9"/>
          <c:order val="8"/>
          <c:tx>
            <c:strRef>
              <c:f>'10.2'!$A$14</c:f>
              <c:strCache>
                <c:ptCount val="1"/>
                <c:pt idx="0">
                  <c:v>Dodávky tepla 2020</c:v>
                </c:pt>
              </c:strCache>
            </c:strRef>
          </c:tx>
          <c:marker>
            <c:symbol val="none"/>
          </c:marker>
          <c:val>
            <c:numRef>
              <c:f>'10.2'!$B$14:$M$14</c:f>
              <c:numCache>
                <c:formatCode>#\ ##0.0</c:formatCode>
                <c:ptCount val="12"/>
                <c:pt idx="0">
                  <c:v>12828.653282152001</c:v>
                </c:pt>
                <c:pt idx="1">
                  <c:v>10230.655329161164</c:v>
                </c:pt>
                <c:pt idx="2">
                  <c:v>9811.6371772054445</c:v>
                </c:pt>
                <c:pt idx="3">
                  <c:v>6347.7918524037395</c:v>
                </c:pt>
                <c:pt idx="4">
                  <c:v>5236.2863215845528</c:v>
                </c:pt>
                <c:pt idx="5">
                  <c:v>3234.8364849425575</c:v>
                </c:pt>
                <c:pt idx="6">
                  <c:v>3001.1451649450755</c:v>
                </c:pt>
                <c:pt idx="7">
                  <c:v>2961.1161144077792</c:v>
                </c:pt>
                <c:pt idx="8">
                  <c:v>3737.8987321997274</c:v>
                </c:pt>
                <c:pt idx="9">
                  <c:v>7281.3866980098837</c:v>
                </c:pt>
                <c:pt idx="10">
                  <c:v>9737.8378540964059</c:v>
                </c:pt>
                <c:pt idx="11">
                  <c:v>11519.251238123004</c:v>
                </c:pt>
              </c:numCache>
            </c:numRef>
          </c:val>
          <c:smooth val="0"/>
          <c:extLst>
            <c:ext xmlns:c16="http://schemas.microsoft.com/office/drawing/2014/chart" uri="{C3380CC4-5D6E-409C-BE32-E72D297353CC}">
              <c16:uniqueId val="{00000001-22A0-49AC-A221-C608E1E46D46}"/>
            </c:ext>
          </c:extLst>
        </c:ser>
        <c:ser>
          <c:idx val="7"/>
          <c:order val="9"/>
          <c:tx>
            <c:strRef>
              <c:f>'10.2'!$A$15</c:f>
              <c:strCache>
                <c:ptCount val="1"/>
                <c:pt idx="0">
                  <c:v>Dodávky tepla 2021</c:v>
                </c:pt>
              </c:strCache>
            </c:strRef>
          </c:tx>
          <c:marker>
            <c:symbol val="none"/>
          </c:marker>
          <c:val>
            <c:numRef>
              <c:f>'10.2'!$B$15:$G$15</c:f>
              <c:numCache>
                <c:formatCode>#\ ##0.0</c:formatCode>
                <c:ptCount val="6"/>
                <c:pt idx="0">
                  <c:v>12866.600377999997</c:v>
                </c:pt>
                <c:pt idx="1">
                  <c:v>11913.000879999994</c:v>
                </c:pt>
                <c:pt idx="2">
                  <c:v>10754.397316999999</c:v>
                </c:pt>
                <c:pt idx="3">
                  <c:v>8511.4997422438282</c:v>
                </c:pt>
                <c:pt idx="4">
                  <c:v>5919.8391528555539</c:v>
                </c:pt>
                <c:pt idx="5">
                  <c:v>3131.3545965508451</c:v>
                </c:pt>
              </c:numCache>
            </c:numRef>
          </c:val>
          <c:smooth val="0"/>
          <c:extLs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smooth val="0"/>
        <c:axId val="169333888"/>
        <c:axId val="169335424"/>
      </c:lineChart>
      <c:catAx>
        <c:axId val="169333888"/>
        <c:scaling>
          <c:orientation val="minMax"/>
        </c:scaling>
        <c:delete val="0"/>
        <c:axPos val="b"/>
        <c:numFmt formatCode="General" sourceLinked="0"/>
        <c:majorTickMark val="none"/>
        <c:minorTickMark val="none"/>
        <c:tickLblPos val="nextTo"/>
        <c:txPr>
          <a:bodyPr/>
          <a:lstStyle/>
          <a:p>
            <a:pPr>
              <a:defRPr sz="900"/>
            </a:pPr>
            <a:endParaRPr lang="cs-CZ"/>
          </a:p>
        </c:txPr>
        <c:crossAx val="169335424"/>
        <c:crosses val="autoZero"/>
        <c:auto val="1"/>
        <c:lblAlgn val="ctr"/>
        <c:lblOffset val="100"/>
        <c:noMultiLvlLbl val="0"/>
      </c:catAx>
      <c:valAx>
        <c:axId val="169335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333888"/>
        <c:crosses val="autoZero"/>
        <c:crossBetween val="between"/>
      </c:valAx>
    </c:plotArea>
    <c:legend>
      <c:legendPos val="b"/>
      <c:layout>
        <c:manualLayout>
          <c:xMode val="edge"/>
          <c:yMode val="edge"/>
          <c:x val="0"/>
          <c:y val="0.79408570541593926"/>
          <c:w val="0.99586683074369009"/>
          <c:h val="0.20591417138806897"/>
        </c:manualLayout>
      </c:layout>
      <c:overlay val="0"/>
      <c:txPr>
        <a:bodyPr/>
        <a:lstStyle/>
        <a:p>
          <a:pPr>
            <a:defRPr sz="10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'10.2'!$A$10</c:f>
              <c:strCache>
                <c:ptCount val="1"/>
                <c:pt idx="0">
                  <c:v>Meziroční změna-výroba tepla brutto</c:v>
                </c:pt>
              </c:strCache>
            </c:strRef>
          </c:tx>
          <c:invertIfNegative val="0"/>
          <c:val>
            <c:numRef>
              <c:f>'10.2'!$B$10:$M$10</c:f>
              <c:numCache>
                <c:formatCode>0.0%</c:formatCode>
                <c:ptCount val="12"/>
                <c:pt idx="0">
                  <c:v>-1.92270013116091E-2</c:v>
                </c:pt>
                <c:pt idx="1">
                  <c:v>8.3672970763619625E-2</c:v>
                </c:pt>
                <c:pt idx="2">
                  <c:v>4.1470710263499008E-2</c:v>
                </c:pt>
                <c:pt idx="3">
                  <c:v>0.17575596500566959</c:v>
                </c:pt>
                <c:pt idx="4">
                  <c:v>5.6457610091010489E-2</c:v>
                </c:pt>
                <c:pt idx="5">
                  <c:v>-7.7812972835149194E-2</c:v>
                </c:pt>
              </c:numCache>
            </c:numRef>
          </c:val>
          <c:extLst>
            <c:ext xmlns:c16="http://schemas.microsoft.com/office/drawing/2014/chart" uri="{C3380CC4-5D6E-409C-BE32-E72D297353CC}">
              <c16:uniqueId val="{00000000-DD71-4267-BCC9-0ED9F1BA0328}"/>
            </c:ext>
          </c:extLst>
        </c:ser>
        <c:ser>
          <c:idx val="1"/>
          <c:order val="1"/>
          <c:tx>
            <c:strRef>
              <c:f>'10.2'!$A$17</c:f>
              <c:strCache>
                <c:ptCount val="1"/>
                <c:pt idx="0">
                  <c:v>Meziroční změna-dodávky tepla</c:v>
                </c:pt>
              </c:strCache>
            </c:strRef>
          </c:tx>
          <c:invertIfNegative val="0"/>
          <c:val>
            <c:numRef>
              <c:f>'10.2'!$B$17:$M$17</c:f>
              <c:numCache>
                <c:formatCode>0.0%</c:formatCode>
                <c:ptCount val="12"/>
                <c:pt idx="0">
                  <c:v>2.9579952792699077E-3</c:v>
                </c:pt>
                <c:pt idx="1">
                  <c:v>0.16444162145151361</c:v>
                </c:pt>
                <c:pt idx="2">
                  <c:v>9.6085915405105915E-2</c:v>
                </c:pt>
                <c:pt idx="3">
                  <c:v>0.34085993053170927</c:v>
                </c:pt>
                <c:pt idx="4">
                  <c:v>0.13054153063657362</c:v>
                </c:pt>
                <c:pt idx="5">
                  <c:v>-3.1989835923205846E-2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44605568"/>
        <c:axId val="144607104"/>
      </c:barChart>
      <c:catAx>
        <c:axId val="144605568"/>
        <c:scaling>
          <c:orientation val="minMax"/>
        </c:scaling>
        <c:delete val="0"/>
        <c:axPos val="b"/>
        <c:numFmt formatCode="General" sourceLinked="1"/>
        <c:majorTickMark val="none"/>
        <c:minorTickMark val="none"/>
        <c:tickLblPos val="low"/>
        <c:txPr>
          <a:bodyPr/>
          <a:lstStyle/>
          <a:p>
            <a:pPr>
              <a:defRPr sz="900"/>
            </a:pPr>
            <a:endParaRPr lang="cs-CZ"/>
          </a:p>
        </c:txPr>
        <c:crossAx val="144607104"/>
        <c:crosses val="autoZero"/>
        <c:auto val="1"/>
        <c:lblAlgn val="ctr"/>
        <c:lblOffset val="100"/>
        <c:noMultiLvlLbl val="0"/>
      </c:catAx>
      <c:valAx>
        <c:axId val="144607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6055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průmysl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'10.4'!$B$4:$E$4</c:f>
              <c:numCache>
                <c:formatCode>#\ ##0.0</c:formatCode>
                <c:ptCount val="4"/>
                <c:pt idx="0">
                  <c:v>7671.9</c:v>
                </c:pt>
                <c:pt idx="1">
                  <c:v>4634</c:v>
                </c:pt>
                <c:pt idx="2">
                  <c:v>3745.8</c:v>
                </c:pt>
                <c:pt idx="3">
                  <c:v>6136.4</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'10.4'!$B$5:$E$5</c:f>
              <c:numCache>
                <c:formatCode>#\ ##0.0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0-EF24-479A-84D9-E1DD6EC0E891}"/>
            </c:ext>
          </c:extLst>
        </c:ser>
        <c:ser>
          <c:idx val="3"/>
          <c:order val="2"/>
          <c:tx>
            <c:v>2021</c:v>
          </c:tx>
          <c:spPr>
            <a:solidFill>
              <a:schemeClr val="accent1"/>
            </a:solidFill>
          </c:spPr>
          <c:invertIfNegative val="0"/>
          <c:val>
            <c:numRef>
              <c:f>'10.4'!$B$6:$E$6</c:f>
              <c:numCache>
                <c:formatCode>#\ ##0.0</c:formatCode>
                <c:ptCount val="4"/>
                <c:pt idx="0">
                  <c:v>7652.5685219999996</c:v>
                </c:pt>
                <c:pt idx="1">
                  <c:v>4591.8815859999995</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domácnosti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'10.4'!$B$12:$E$12</c:f>
              <c:numCache>
                <c:formatCode>#\ ##0.0</c:formatCode>
                <c:ptCount val="4"/>
                <c:pt idx="0">
                  <c:v>14014.6</c:v>
                </c:pt>
                <c:pt idx="1">
                  <c:v>5662.6</c:v>
                </c:pt>
                <c:pt idx="2">
                  <c:v>3089.8</c:v>
                </c:pt>
                <c:pt idx="3">
                  <c:v>11079.3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'10.4'!$B$13:$E$13</c:f>
              <c:numCache>
                <c:formatCode>#\ ##0.0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0-D7AA-4F75-B0B1-A5673BDAD7E5}"/>
            </c:ext>
          </c:extLst>
        </c:ser>
        <c:ser>
          <c:idx val="3"/>
          <c:order val="2"/>
          <c:tx>
            <c:v>2021</c:v>
          </c:tx>
          <c:spPr>
            <a:solidFill>
              <a:schemeClr val="accent6"/>
            </a:solidFill>
          </c:spPr>
          <c:invertIfNegative val="0"/>
          <c:val>
            <c:numRef>
              <c:f>'10.4'!$B$14:$E$14</c:f>
              <c:numCache>
                <c:formatCode>#\ ##0.0</c:formatCode>
                <c:ptCount val="4"/>
                <c:pt idx="0">
                  <c:v>14349.894806999993</c:v>
                </c:pt>
                <c:pt idx="1">
                  <c:v>6789.8558999999977</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7409152"/>
        <c:axId val="167410688"/>
      </c:barChart>
      <c:catAx>
        <c:axId val="167409152"/>
        <c:scaling>
          <c:orientation val="minMax"/>
        </c:scaling>
        <c:delete val="0"/>
        <c:axPos val="b"/>
        <c:numFmt formatCode="General" sourceLinked="1"/>
        <c:majorTickMark val="none"/>
        <c:minorTickMark val="none"/>
        <c:tickLblPos val="low"/>
        <c:txPr>
          <a:bodyPr/>
          <a:lstStyle/>
          <a:p>
            <a:pPr>
              <a:defRPr sz="900"/>
            </a:pPr>
            <a:endParaRPr lang="cs-CZ"/>
          </a:p>
        </c:txPr>
        <c:crossAx val="167410688"/>
        <c:crosses val="autoZero"/>
        <c:auto val="1"/>
        <c:lblAlgn val="ctr"/>
        <c:lblOffset val="100"/>
        <c:noMultiLvlLbl val="0"/>
      </c:catAx>
      <c:valAx>
        <c:axId val="167410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40915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obchod, služby, školství, zdravotnictví </a:t>
            </a:r>
            <a:r>
              <a:rPr lang="en-US" sz="1000"/>
              <a:t>[</a:t>
            </a:r>
            <a:r>
              <a:rPr lang="cs-CZ" sz="1000"/>
              <a:t>TJ</a:t>
            </a:r>
            <a:r>
              <a:rPr lang="en-US" sz="1000"/>
              <a:t>]</a:t>
            </a:r>
            <a:endParaRPr lang="cs-CZ" sz="1000"/>
          </a:p>
        </c:rich>
      </c:tx>
      <c:layout>
        <c:manualLayout>
          <c:xMode val="edge"/>
          <c:yMode val="edge"/>
          <c:x val="0.16177060185185185"/>
          <c:y val="0"/>
        </c:manualLayout>
      </c:layout>
      <c:overlay val="0"/>
    </c:title>
    <c:autoTitleDeleted val="0"/>
    <c:plotArea>
      <c:layout/>
      <c:barChart>
        <c:barDir val="col"/>
        <c:grouping val="clustered"/>
        <c:varyColors val="0"/>
        <c:ser>
          <c:idx val="2"/>
          <c:order val="0"/>
          <c:tx>
            <c:strRef>
              <c:f>'10.4'!$H$4</c:f>
              <c:strCache>
                <c:ptCount val="1"/>
                <c:pt idx="0">
                  <c:v>2019</c:v>
                </c:pt>
              </c:strCache>
            </c:strRef>
          </c:tx>
          <c:spPr>
            <a:solidFill>
              <a:schemeClr val="bg1">
                <a:lumMod val="85000"/>
              </a:schemeClr>
            </a:solidFill>
          </c:spPr>
          <c:invertIfNegative val="0"/>
          <c:cat>
            <c:strRef>
              <c:f>'10.4'!$B$3:$E$3</c:f>
              <c:strCache>
                <c:ptCount val="4"/>
                <c:pt idx="0">
                  <c:v>I. čtvrtletí</c:v>
                </c:pt>
                <c:pt idx="1">
                  <c:v>II. čtvrtletí</c:v>
                </c:pt>
                <c:pt idx="2">
                  <c:v>III. čtvrtletí</c:v>
                </c:pt>
                <c:pt idx="3">
                  <c:v>IV. čtvrtletí</c:v>
                </c:pt>
              </c:strCache>
            </c:strRef>
          </c:cat>
          <c:val>
            <c:numRef>
              <c:f>'10.4'!$B$20:$E$20</c:f>
              <c:numCache>
                <c:formatCode>#\ ##0.0</c:formatCode>
                <c:ptCount val="4"/>
                <c:pt idx="0">
                  <c:v>8000.2</c:v>
                </c:pt>
                <c:pt idx="1">
                  <c:v>2947.7</c:v>
                </c:pt>
                <c:pt idx="2">
                  <c:v>1374.9</c:v>
                </c:pt>
                <c:pt idx="3">
                  <c:v>6345.3</c:v>
                </c:pt>
              </c:numCache>
            </c:numRef>
          </c:val>
          <c:extLst>
            <c:ext xmlns:c16="http://schemas.microsoft.com/office/drawing/2014/chart" uri="{C3380CC4-5D6E-409C-BE32-E72D297353CC}">
              <c16:uniqueId val="{00000002-60D1-4FA4-8A90-31289B13B312}"/>
            </c:ext>
          </c:extLst>
        </c:ser>
        <c:ser>
          <c:idx val="0"/>
          <c:order val="1"/>
          <c:tx>
            <c:v>2020</c:v>
          </c:tx>
          <c:spPr>
            <a:solidFill>
              <a:schemeClr val="bg1">
                <a:lumMod val="75000"/>
              </a:schemeClr>
            </a:solidFill>
          </c:spPr>
          <c:invertIfNegative val="0"/>
          <c:val>
            <c:numRef>
              <c:f>'10.4'!$B$21:$E$21</c:f>
              <c:numCache>
                <c:formatCode>#\ ##0.0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0-C108-4319-ACEA-02EDFB634E46}"/>
            </c:ext>
          </c:extLst>
        </c:ser>
        <c:ser>
          <c:idx val="3"/>
          <c:order val="2"/>
          <c:tx>
            <c:v>2021</c:v>
          </c:tx>
          <c:spPr>
            <a:solidFill>
              <a:schemeClr val="tx2">
                <a:lumMod val="40000"/>
                <a:lumOff val="60000"/>
              </a:schemeClr>
            </a:solidFill>
          </c:spPr>
          <c:invertIfNegative val="0"/>
          <c:val>
            <c:numRef>
              <c:f>'10.4'!$B$22:$E$22</c:f>
              <c:numCache>
                <c:formatCode>#\ ##0.0</c:formatCode>
                <c:ptCount val="4"/>
                <c:pt idx="0">
                  <c:v>8790.8269029999992</c:v>
                </c:pt>
                <c:pt idx="1">
                  <c:v>3232.1820179999986</c:v>
                </c:pt>
                <c:pt idx="2">
                  <c:v>0</c:v>
                </c:pt>
                <c:pt idx="3">
                  <c:v>0</c:v>
                </c:pt>
              </c:numCache>
            </c:numRef>
          </c:val>
          <c:extLs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69424768"/>
        <c:axId val="169426304"/>
      </c:barChart>
      <c:catAx>
        <c:axId val="169424768"/>
        <c:scaling>
          <c:orientation val="minMax"/>
        </c:scaling>
        <c:delete val="0"/>
        <c:axPos val="b"/>
        <c:numFmt formatCode="General" sourceLinked="1"/>
        <c:majorTickMark val="none"/>
        <c:minorTickMark val="none"/>
        <c:tickLblPos val="low"/>
        <c:txPr>
          <a:bodyPr/>
          <a:lstStyle/>
          <a:p>
            <a:pPr>
              <a:defRPr sz="900"/>
            </a:pPr>
            <a:endParaRPr lang="cs-CZ"/>
          </a:p>
        </c:txPr>
        <c:crossAx val="169426304"/>
        <c:crosses val="autoZero"/>
        <c:auto val="1"/>
        <c:lblAlgn val="ctr"/>
        <c:lblOffset val="100"/>
        <c:noMultiLvlLbl val="0"/>
      </c:catAx>
      <c:valAx>
        <c:axId val="169426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42476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0858752"/>
        <c:axId val="170868736"/>
      </c:barChart>
      <c:catAx>
        <c:axId val="170858752"/>
        <c:scaling>
          <c:orientation val="minMax"/>
        </c:scaling>
        <c:delete val="1"/>
        <c:axPos val="b"/>
        <c:numFmt formatCode="General" sourceLinked="1"/>
        <c:majorTickMark val="out"/>
        <c:minorTickMark val="none"/>
        <c:tickLblPos val="nextTo"/>
        <c:crossAx val="170868736"/>
        <c:crosses val="autoZero"/>
        <c:auto val="1"/>
        <c:lblAlgn val="ctr"/>
        <c:lblOffset val="100"/>
        <c:noMultiLvlLbl val="0"/>
      </c:catAx>
      <c:valAx>
        <c:axId val="170868736"/>
        <c:scaling>
          <c:orientation val="minMax"/>
        </c:scaling>
        <c:delete val="1"/>
        <c:axPos val="l"/>
        <c:numFmt formatCode="0.0%" sourceLinked="1"/>
        <c:majorTickMark val="out"/>
        <c:minorTickMark val="none"/>
        <c:tickLblPos val="nextTo"/>
        <c:crossAx val="1708587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2054016"/>
        <c:axId val="172055552"/>
      </c:barChart>
      <c:catAx>
        <c:axId val="172054016"/>
        <c:scaling>
          <c:orientation val="minMax"/>
        </c:scaling>
        <c:delete val="1"/>
        <c:axPos val="b"/>
        <c:numFmt formatCode="General" sourceLinked="1"/>
        <c:majorTickMark val="out"/>
        <c:minorTickMark val="none"/>
        <c:tickLblPos val="nextTo"/>
        <c:crossAx val="172055552"/>
        <c:crosses val="autoZero"/>
        <c:auto val="1"/>
        <c:lblAlgn val="ctr"/>
        <c:lblOffset val="100"/>
        <c:noMultiLvlLbl val="0"/>
      </c:catAx>
      <c:valAx>
        <c:axId val="172055552"/>
        <c:scaling>
          <c:orientation val="minMax"/>
        </c:scaling>
        <c:delete val="1"/>
        <c:axPos val="l"/>
        <c:numFmt formatCode="0.0%" sourceLinked="1"/>
        <c:majorTickMark val="out"/>
        <c:minorTickMark val="none"/>
        <c:tickLblPos val="nextTo"/>
        <c:crossAx val="17205401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99154304"/>
        <c:axId val="199504256"/>
      </c:barChart>
      <c:catAx>
        <c:axId val="199154304"/>
        <c:scaling>
          <c:orientation val="minMax"/>
        </c:scaling>
        <c:delete val="1"/>
        <c:axPos val="b"/>
        <c:numFmt formatCode="General" sourceLinked="1"/>
        <c:majorTickMark val="out"/>
        <c:minorTickMark val="none"/>
        <c:tickLblPos val="nextTo"/>
        <c:crossAx val="199504256"/>
        <c:crosses val="autoZero"/>
        <c:auto val="1"/>
        <c:lblAlgn val="ctr"/>
        <c:lblOffset val="100"/>
        <c:noMultiLvlLbl val="0"/>
      </c:catAx>
      <c:valAx>
        <c:axId val="199504256"/>
        <c:scaling>
          <c:orientation val="minMax"/>
        </c:scaling>
        <c:delete val="1"/>
        <c:axPos val="l"/>
        <c:numFmt formatCode="0.0%" sourceLinked="1"/>
        <c:majorTickMark val="out"/>
        <c:minorTickMark val="none"/>
        <c:tickLblPos val="nextTo"/>
        <c:crossAx val="1991543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c:ext xmlns:c16="http://schemas.microsoft.com/office/drawing/2014/chart" uri="{C3380CC4-5D6E-409C-BE32-E72D297353CC}">
                <c16:uniqueId val="{00000003-570A-41FC-B770-3C4F89171EBC}"/>
              </c:ext>
            </c:extLst>
          </c:dPt>
          <c:dPt>
            <c:idx val="2"/>
            <c:bubble3D val="0"/>
            <c:spPr>
              <a:solidFill>
                <a:sysClr val="windowText" lastClr="000000"/>
              </a:solidFill>
            </c:spPr>
            <c:extLst>
              <c:ext xmlns:c16="http://schemas.microsoft.com/office/drawing/2014/chart" uri="{C3380CC4-5D6E-409C-BE32-E72D297353CC}">
                <c16:uniqueId val="{00000005-570A-41FC-B770-3C4F89171EBC}"/>
              </c:ext>
            </c:extLst>
          </c:dPt>
          <c:dPt>
            <c:idx val="6"/>
            <c:bubble3D val="0"/>
            <c:spPr>
              <a:solidFill>
                <a:srgbClr val="6E4932"/>
              </a:solidFill>
            </c:spPr>
            <c:extLst>
              <c:ext xmlns:c16="http://schemas.microsoft.com/office/drawing/2014/chart" uri="{C3380CC4-5D6E-409C-BE32-E72D297353CC}">
                <c16:uniqueId val="{00000007-570A-41FC-B770-3C4F89171EBC}"/>
              </c:ext>
            </c:extLst>
          </c:dPt>
          <c:dPt>
            <c:idx val="15"/>
            <c:bubble3D val="0"/>
            <c:spPr>
              <a:solidFill>
                <a:srgbClr val="EBE600"/>
              </a:solidFill>
            </c:spPr>
            <c:extLst>
              <c:ext xmlns:c16="http://schemas.microsoft.com/office/drawing/2014/chart" uri="{C3380CC4-5D6E-409C-BE32-E72D297353CC}">
                <c16:uniqueId val="{00000009-570A-41FC-B770-3C4F89171EBC}"/>
              </c:ext>
            </c:extLst>
          </c:dPt>
          <c:dLbls>
            <c:dLbl>
              <c:idx val="1"/>
              <c:layout>
                <c:manualLayout>
                  <c:x val="9.9419191919191921E-2"/>
                  <c:y val="-0.12503840196204979"/>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570A-41FC-B770-3C4F89171EBC}"/>
                </c:ext>
              </c:extLst>
            </c:dLbl>
            <c:dLbl>
              <c:idx val="3"/>
              <c:delete val="1"/>
              <c:extLs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570A-41FC-B770-3C4F89171EBC}"/>
                </c:ext>
              </c:extLst>
            </c:dLbl>
            <c:dLbl>
              <c:idx val="7"/>
              <c:layout>
                <c:manualLayout>
                  <c:x val="-9.3005050505050535E-2"/>
                  <c:y val="0.16046501871692267"/>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3148989898989899"/>
                  <c:y val="0.1106554149993545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5073232323232325"/>
                  <c:y val="6.469213889247450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4752525252525253"/>
                  <c:y val="3.637666193365173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 ##0.0</c:formatCode>
                <c:ptCount val="16"/>
                <c:pt idx="0">
                  <c:v>1852.948099</c:v>
                </c:pt>
                <c:pt idx="1">
                  <c:v>132.99824999999998</c:v>
                </c:pt>
                <c:pt idx="2">
                  <c:v>1592.325204</c:v>
                </c:pt>
                <c:pt idx="3">
                  <c:v>8.0527530000000009</c:v>
                </c:pt>
                <c:pt idx="4">
                  <c:v>3.8862000000000001</c:v>
                </c:pt>
                <c:pt idx="5">
                  <c:v>0.21547300000000003</c:v>
                </c:pt>
                <c:pt idx="6">
                  <c:v>7276.078163000002</c:v>
                </c:pt>
                <c:pt idx="7">
                  <c:v>14.310490000000001</c:v>
                </c:pt>
                <c:pt idx="8">
                  <c:v>0</c:v>
                </c:pt>
                <c:pt idx="9">
                  <c:v>241.39451600000001</c:v>
                </c:pt>
                <c:pt idx="10">
                  <c:v>14.448124</c:v>
                </c:pt>
                <c:pt idx="11">
                  <c:v>785.14687821791745</c:v>
                </c:pt>
                <c:pt idx="12">
                  <c:v>872.27327999999989</c:v>
                </c:pt>
                <c:pt idx="13">
                  <c:v>0</c:v>
                </c:pt>
                <c:pt idx="14">
                  <c:v>35.679439000000002</c:v>
                </c:pt>
                <c:pt idx="15">
                  <c:v>4732.9366224323094</c:v>
                </c:pt>
              </c:numCache>
            </c:numRef>
          </c:val>
          <c:extLs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c:ext xmlns:c16="http://schemas.microsoft.com/office/drawing/2014/chart" uri="{C3380CC4-5D6E-409C-BE32-E72D297353CC}">
                <c16:uniqueId val="{00000000-919D-476D-9FF9-98CFE42B5939}"/>
              </c:ext>
            </c:extLst>
          </c:dPt>
          <c:dPt>
            <c:idx val="7"/>
            <c:bubble3D val="0"/>
            <c:extLs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8F04-4533-AE76-FCB67969ED57}"/>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 ##0.0</c:formatCode>
                <c:ptCount val="14"/>
                <c:pt idx="0">
                  <c:v>816.89445699999987</c:v>
                </c:pt>
                <c:pt idx="1">
                  <c:v>966.15849800000001</c:v>
                </c:pt>
                <c:pt idx="2">
                  <c:v>1043.8458190000001</c:v>
                </c:pt>
                <c:pt idx="3">
                  <c:v>652.599514</c:v>
                </c:pt>
                <c:pt idx="4">
                  <c:v>294.91493799999995</c:v>
                </c:pt>
                <c:pt idx="5">
                  <c:v>603.48597100000006</c:v>
                </c:pt>
                <c:pt idx="6">
                  <c:v>423.38361199999997</c:v>
                </c:pt>
                <c:pt idx="7">
                  <c:v>2940.8316099999993</c:v>
                </c:pt>
                <c:pt idx="8">
                  <c:v>614.37722099999996</c:v>
                </c:pt>
                <c:pt idx="9">
                  <c:v>735.88762299999996</c:v>
                </c:pt>
                <c:pt idx="10">
                  <c:v>821.21482100000003</c:v>
                </c:pt>
                <c:pt idx="11">
                  <c:v>4201.3552799999998</c:v>
                </c:pt>
                <c:pt idx="12">
                  <c:v>2674.5677579999997</c:v>
                </c:pt>
                <c:pt idx="13">
                  <c:v>773.17636965022552</c:v>
                </c:pt>
              </c:numCache>
            </c:numRef>
          </c:val>
          <c:extLs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 ##0.0</c:formatCode>
                <c:ptCount val="12"/>
                <c:pt idx="0">
                  <c:v>646.71884499999987</c:v>
                </c:pt>
                <c:pt idx="1">
                  <c:v>648.57788000000016</c:v>
                </c:pt>
                <c:pt idx="2">
                  <c:v>500.67348600000003</c:v>
                </c:pt>
                <c:pt idx="3">
                  <c:v>398.08074599999992</c:v>
                </c:pt>
                <c:pt idx="4">
                  <c:v>274.09863999999999</c:v>
                </c:pt>
                <c:pt idx="5">
                  <c:v>144.71507099999997</c:v>
                </c:pt>
                <c:pt idx="6">
                  <c:v>0</c:v>
                </c:pt>
                <c:pt idx="7">
                  <c:v>0</c:v>
                </c:pt>
                <c:pt idx="8">
                  <c:v>0</c:v>
                </c:pt>
                <c:pt idx="9">
                  <c:v>0</c:v>
                </c:pt>
                <c:pt idx="10">
                  <c:v>0</c:v>
                </c:pt>
                <c:pt idx="11">
                  <c:v>0</c:v>
                </c:pt>
              </c:numCache>
            </c:numRef>
          </c:val>
          <c:extLs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 ##0.0</c:formatCode>
                <c:ptCount val="12"/>
                <c:pt idx="0">
                  <c:v>745.53959799999984</c:v>
                </c:pt>
                <c:pt idx="1">
                  <c:v>635.73277199999995</c:v>
                </c:pt>
                <c:pt idx="2">
                  <c:v>614.47290199999998</c:v>
                </c:pt>
                <c:pt idx="3">
                  <c:v>464.223838</c:v>
                </c:pt>
                <c:pt idx="4">
                  <c:v>330.10715000000005</c:v>
                </c:pt>
                <c:pt idx="5">
                  <c:v>171.82751000000002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 ##0.0</c:formatCode>
                <c:ptCount val="12"/>
                <c:pt idx="0">
                  <c:v>853.88551700000039</c:v>
                </c:pt>
                <c:pt idx="1">
                  <c:v>776.65532899999994</c:v>
                </c:pt>
                <c:pt idx="2">
                  <c:v>678.79190999999969</c:v>
                </c:pt>
                <c:pt idx="3">
                  <c:v>511.80096800000001</c:v>
                </c:pt>
                <c:pt idx="4">
                  <c:v>341.41726200000005</c:v>
                </c:pt>
                <c:pt idx="5">
                  <c:v>190.62758899999994</c:v>
                </c:pt>
                <c:pt idx="6">
                  <c:v>0</c:v>
                </c:pt>
                <c:pt idx="7">
                  <c:v>0</c:v>
                </c:pt>
                <c:pt idx="8">
                  <c:v>0</c:v>
                </c:pt>
                <c:pt idx="9">
                  <c:v>0</c:v>
                </c:pt>
                <c:pt idx="10">
                  <c:v>0</c:v>
                </c:pt>
                <c:pt idx="11">
                  <c:v>0</c:v>
                </c:pt>
              </c:numCache>
            </c:numRef>
          </c:val>
          <c:extLs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 ##0.0</c:formatCode>
                <c:ptCount val="12"/>
                <c:pt idx="0">
                  <c:v>453.49001599999991</c:v>
                </c:pt>
                <c:pt idx="1">
                  <c:v>427.49753600000003</c:v>
                </c:pt>
                <c:pt idx="2">
                  <c:v>375.03861199999994</c:v>
                </c:pt>
                <c:pt idx="3">
                  <c:v>308.487031</c:v>
                </c:pt>
                <c:pt idx="4">
                  <c:v>236.58215499999994</c:v>
                </c:pt>
                <c:pt idx="5">
                  <c:v>107.53032800000001</c:v>
                </c:pt>
                <c:pt idx="6">
                  <c:v>0</c:v>
                </c:pt>
                <c:pt idx="7">
                  <c:v>0</c:v>
                </c:pt>
                <c:pt idx="8">
                  <c:v>0</c:v>
                </c:pt>
                <c:pt idx="9">
                  <c:v>0</c:v>
                </c:pt>
                <c:pt idx="10">
                  <c:v>0</c:v>
                </c:pt>
                <c:pt idx="11">
                  <c:v>0</c:v>
                </c:pt>
              </c:numCache>
            </c:numRef>
          </c:val>
          <c:extLs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 ##0.0</c:formatCode>
                <c:ptCount val="12"/>
                <c:pt idx="0">
                  <c:v>244.29943499999999</c:v>
                </c:pt>
                <c:pt idx="1">
                  <c:v>216.13082699999998</c:v>
                </c:pt>
                <c:pt idx="2">
                  <c:v>200.39994499999997</c:v>
                </c:pt>
                <c:pt idx="3">
                  <c:v>153.61447600000002</c:v>
                </c:pt>
                <c:pt idx="4">
                  <c:v>97.942093999999955</c:v>
                </c:pt>
                <c:pt idx="5">
                  <c:v>43.358367999999999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 ##0.0</c:formatCode>
                <c:ptCount val="12"/>
                <c:pt idx="0">
                  <c:v>420.73820199999994</c:v>
                </c:pt>
                <c:pt idx="1">
                  <c:v>389.57989299999991</c:v>
                </c:pt>
                <c:pt idx="2">
                  <c:v>355.2925699999999</c:v>
                </c:pt>
                <c:pt idx="3">
                  <c:v>276.35368199999999</c:v>
                </c:pt>
                <c:pt idx="4">
                  <c:v>206.40161900000001</c:v>
                </c:pt>
                <c:pt idx="5">
                  <c:v>120.73067</c:v>
                </c:pt>
                <c:pt idx="6">
                  <c:v>0</c:v>
                </c:pt>
                <c:pt idx="7">
                  <c:v>0</c:v>
                </c:pt>
                <c:pt idx="8">
                  <c:v>0</c:v>
                </c:pt>
                <c:pt idx="9">
                  <c:v>0</c:v>
                </c:pt>
                <c:pt idx="10">
                  <c:v>0</c:v>
                </c:pt>
                <c:pt idx="11">
                  <c:v>0</c:v>
                </c:pt>
              </c:numCache>
            </c:numRef>
          </c:val>
          <c:extLs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 ##0.0</c:formatCode>
                <c:ptCount val="12"/>
                <c:pt idx="0">
                  <c:v>320.14819200000005</c:v>
                </c:pt>
                <c:pt idx="1">
                  <c:v>282.60356899999994</c:v>
                </c:pt>
                <c:pt idx="2">
                  <c:v>253.99221500000002</c:v>
                </c:pt>
                <c:pt idx="3">
                  <c:v>214.73782000000003</c:v>
                </c:pt>
                <c:pt idx="4">
                  <c:v>143.90969599999997</c:v>
                </c:pt>
                <c:pt idx="5">
                  <c:v>64.736096000000003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 ##0.0</c:formatCode>
                <c:ptCount val="12"/>
                <c:pt idx="0">
                  <c:v>2305.6975090000005</c:v>
                </c:pt>
                <c:pt idx="1">
                  <c:v>2151.8762889999994</c:v>
                </c:pt>
                <c:pt idx="2">
                  <c:v>1877.1268050000001</c:v>
                </c:pt>
                <c:pt idx="3">
                  <c:v>1497.4524269999997</c:v>
                </c:pt>
                <c:pt idx="4">
                  <c:v>939.69120899999962</c:v>
                </c:pt>
                <c:pt idx="5">
                  <c:v>503.68797400000005</c:v>
                </c:pt>
                <c:pt idx="6">
                  <c:v>0</c:v>
                </c:pt>
                <c:pt idx="7">
                  <c:v>0</c:v>
                </c:pt>
                <c:pt idx="8">
                  <c:v>0</c:v>
                </c:pt>
                <c:pt idx="9">
                  <c:v>0</c:v>
                </c:pt>
                <c:pt idx="10">
                  <c:v>0</c:v>
                </c:pt>
                <c:pt idx="11">
                  <c:v>0</c:v>
                </c:pt>
              </c:numCache>
            </c:numRef>
          </c:val>
          <c:extLs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 ##0.0</c:formatCode>
                <c:ptCount val="12"/>
                <c:pt idx="0">
                  <c:v>514.96690299999989</c:v>
                </c:pt>
                <c:pt idx="1">
                  <c:v>491.94318899999985</c:v>
                </c:pt>
                <c:pt idx="2">
                  <c:v>426.08309800000006</c:v>
                </c:pt>
                <c:pt idx="3">
                  <c:v>314.32204200000001</c:v>
                </c:pt>
                <c:pt idx="4">
                  <c:v>194.36753300000001</c:v>
                </c:pt>
                <c:pt idx="5">
                  <c:v>105.687646</c:v>
                </c:pt>
                <c:pt idx="6">
                  <c:v>0</c:v>
                </c:pt>
                <c:pt idx="7">
                  <c:v>0</c:v>
                </c:pt>
                <c:pt idx="8">
                  <c:v>0</c:v>
                </c:pt>
                <c:pt idx="9">
                  <c:v>0</c:v>
                </c:pt>
                <c:pt idx="10">
                  <c:v>0</c:v>
                </c:pt>
                <c:pt idx="11">
                  <c:v>0</c:v>
                </c:pt>
              </c:numCache>
            </c:numRef>
          </c:val>
          <c:extLs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 ##0.0</c:formatCode>
                <c:ptCount val="12"/>
                <c:pt idx="0">
                  <c:v>677.01496799999995</c:v>
                </c:pt>
                <c:pt idx="1">
                  <c:v>627.0714959999998</c:v>
                </c:pt>
                <c:pt idx="2">
                  <c:v>557.78117799999984</c:v>
                </c:pt>
                <c:pt idx="3">
                  <c:v>405.97129000000007</c:v>
                </c:pt>
                <c:pt idx="4">
                  <c:v>243.34482599999996</c:v>
                </c:pt>
                <c:pt idx="5">
                  <c:v>86.571506999999997</c:v>
                </c:pt>
                <c:pt idx="6">
                  <c:v>0</c:v>
                </c:pt>
                <c:pt idx="7">
                  <c:v>0</c:v>
                </c:pt>
                <c:pt idx="8">
                  <c:v>0</c:v>
                </c:pt>
                <c:pt idx="9">
                  <c:v>0</c:v>
                </c:pt>
                <c:pt idx="10">
                  <c:v>0</c:v>
                </c:pt>
                <c:pt idx="11">
                  <c:v>0</c:v>
                </c:pt>
              </c:numCache>
            </c:numRef>
          </c:val>
          <c:extLs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 ##0.0</c:formatCode>
                <c:ptCount val="12"/>
                <c:pt idx="0">
                  <c:v>627.84847000000002</c:v>
                </c:pt>
                <c:pt idx="1">
                  <c:v>580.56371399999978</c:v>
                </c:pt>
                <c:pt idx="2">
                  <c:v>518.97228000000007</c:v>
                </c:pt>
                <c:pt idx="3">
                  <c:v>414.40788599999996</c:v>
                </c:pt>
                <c:pt idx="4">
                  <c:v>277.64255400000008</c:v>
                </c:pt>
                <c:pt idx="5">
                  <c:v>129.16438100000002</c:v>
                </c:pt>
                <c:pt idx="6">
                  <c:v>0</c:v>
                </c:pt>
                <c:pt idx="7">
                  <c:v>0</c:v>
                </c:pt>
                <c:pt idx="8">
                  <c:v>0</c:v>
                </c:pt>
                <c:pt idx="9">
                  <c:v>0</c:v>
                </c:pt>
                <c:pt idx="10">
                  <c:v>0</c:v>
                </c:pt>
                <c:pt idx="11">
                  <c:v>0</c:v>
                </c:pt>
              </c:numCache>
            </c:numRef>
          </c:val>
          <c:extLs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 ##0.0</c:formatCode>
                <c:ptCount val="12"/>
                <c:pt idx="0">
                  <c:v>2894.0306030000002</c:v>
                </c:pt>
                <c:pt idx="1">
                  <c:v>2563.2716739999996</c:v>
                </c:pt>
                <c:pt idx="2">
                  <c:v>2452.7227929999999</c:v>
                </c:pt>
                <c:pt idx="3">
                  <c:v>1993.5987320000004</c:v>
                </c:pt>
                <c:pt idx="4">
                  <c:v>1445.9454439999997</c:v>
                </c:pt>
                <c:pt idx="5">
                  <c:v>761.81110399999989</c:v>
                </c:pt>
                <c:pt idx="6">
                  <c:v>0</c:v>
                </c:pt>
                <c:pt idx="7">
                  <c:v>0</c:v>
                </c:pt>
                <c:pt idx="8">
                  <c:v>0</c:v>
                </c:pt>
                <c:pt idx="9">
                  <c:v>0</c:v>
                </c:pt>
                <c:pt idx="10">
                  <c:v>0</c:v>
                </c:pt>
                <c:pt idx="11">
                  <c:v>0</c:v>
                </c:pt>
              </c:numCache>
            </c:numRef>
          </c:val>
          <c:extLs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 ##0.0</c:formatCode>
                <c:ptCount val="12"/>
                <c:pt idx="0">
                  <c:v>1602.0486180000005</c:v>
                </c:pt>
                <c:pt idx="1">
                  <c:v>1576.6992900000005</c:v>
                </c:pt>
                <c:pt idx="2">
                  <c:v>1452.0228370000004</c:v>
                </c:pt>
                <c:pt idx="3">
                  <c:v>1192.8907449999999</c:v>
                </c:pt>
                <c:pt idx="4">
                  <c:v>945.05581299999972</c:v>
                </c:pt>
                <c:pt idx="5">
                  <c:v>536.62120000000016</c:v>
                </c:pt>
                <c:pt idx="6">
                  <c:v>0</c:v>
                </c:pt>
                <c:pt idx="7">
                  <c:v>0</c:v>
                </c:pt>
                <c:pt idx="8">
                  <c:v>0</c:v>
                </c:pt>
                <c:pt idx="9">
                  <c:v>0</c:v>
                </c:pt>
                <c:pt idx="10">
                  <c:v>0</c:v>
                </c:pt>
                <c:pt idx="11">
                  <c:v>0</c:v>
                </c:pt>
              </c:numCache>
            </c:numRef>
          </c:val>
          <c:extLs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 ##0.0</c:formatCode>
                <c:ptCount val="12"/>
                <c:pt idx="0">
                  <c:v>560.17350199999987</c:v>
                </c:pt>
                <c:pt idx="1">
                  <c:v>544.79742199999998</c:v>
                </c:pt>
                <c:pt idx="2">
                  <c:v>491.02668600000004</c:v>
                </c:pt>
                <c:pt idx="3">
                  <c:v>365.5580592438277</c:v>
                </c:pt>
                <c:pt idx="4">
                  <c:v>243.33315785555268</c:v>
                </c:pt>
                <c:pt idx="5">
                  <c:v>164.28515255084514</c:v>
                </c:pt>
                <c:pt idx="6">
                  <c:v>0</c:v>
                </c:pt>
                <c:pt idx="7">
                  <c:v>0</c:v>
                </c:pt>
                <c:pt idx="8">
                  <c:v>0</c:v>
                </c:pt>
                <c:pt idx="9">
                  <c:v>0</c:v>
                </c:pt>
                <c:pt idx="10">
                  <c:v>0</c:v>
                </c:pt>
                <c:pt idx="11">
                  <c:v>0</c:v>
                </c:pt>
              </c:numCache>
            </c:numRef>
          </c:val>
          <c:extLs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200927488"/>
        <c:axId val="200937472"/>
      </c:barChart>
      <c:catAx>
        <c:axId val="200927488"/>
        <c:scaling>
          <c:orientation val="minMax"/>
        </c:scaling>
        <c:delete val="0"/>
        <c:axPos val="b"/>
        <c:majorTickMark val="none"/>
        <c:minorTickMark val="none"/>
        <c:tickLblPos val="nextTo"/>
        <c:txPr>
          <a:bodyPr/>
          <a:lstStyle/>
          <a:p>
            <a:pPr>
              <a:defRPr sz="900"/>
            </a:pPr>
            <a:endParaRPr lang="cs-CZ"/>
          </a:p>
        </c:txPr>
        <c:crossAx val="200937472"/>
        <c:crosses val="autoZero"/>
        <c:auto val="1"/>
        <c:lblAlgn val="ctr"/>
        <c:lblOffset val="100"/>
        <c:noMultiLvlLbl val="0"/>
      </c:catAx>
      <c:valAx>
        <c:axId val="2009374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927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225004928"/>
        <c:axId val="225014912"/>
      </c:barChart>
      <c:catAx>
        <c:axId val="225004928"/>
        <c:scaling>
          <c:orientation val="minMax"/>
        </c:scaling>
        <c:delete val="1"/>
        <c:axPos val="b"/>
        <c:numFmt formatCode="General" sourceLinked="1"/>
        <c:majorTickMark val="out"/>
        <c:minorTickMark val="none"/>
        <c:tickLblPos val="nextTo"/>
        <c:crossAx val="225014912"/>
        <c:crosses val="autoZero"/>
        <c:auto val="1"/>
        <c:lblAlgn val="ctr"/>
        <c:lblOffset val="100"/>
        <c:noMultiLvlLbl val="0"/>
      </c:catAx>
      <c:valAx>
        <c:axId val="225014912"/>
        <c:scaling>
          <c:orientation val="minMax"/>
        </c:scaling>
        <c:delete val="1"/>
        <c:axPos val="l"/>
        <c:numFmt formatCode="General" sourceLinked="1"/>
        <c:majorTickMark val="out"/>
        <c:minorTickMark val="none"/>
        <c:tickLblPos val="nextTo"/>
        <c:crossAx val="2250049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 ##0.0</c:formatCode>
                <c:ptCount val="14"/>
                <c:pt idx="0">
                  <c:v>0</c:v>
                </c:pt>
                <c:pt idx="1">
                  <c:v>320.84703000000002</c:v>
                </c:pt>
                <c:pt idx="2">
                  <c:v>97.677420000000012</c:v>
                </c:pt>
                <c:pt idx="3">
                  <c:v>70.985607999999999</c:v>
                </c:pt>
                <c:pt idx="4">
                  <c:v>110.941834</c:v>
                </c:pt>
                <c:pt idx="5">
                  <c:v>199.18751999999998</c:v>
                </c:pt>
                <c:pt idx="6">
                  <c:v>0.45783099999999999</c:v>
                </c:pt>
                <c:pt idx="7">
                  <c:v>255.55019899999999</c:v>
                </c:pt>
                <c:pt idx="8">
                  <c:v>48.289416000000003</c:v>
                </c:pt>
                <c:pt idx="9">
                  <c:v>7.3389420000000012</c:v>
                </c:pt>
                <c:pt idx="10">
                  <c:v>111.26460399999999</c:v>
                </c:pt>
                <c:pt idx="11">
                  <c:v>227.87294399999999</c:v>
                </c:pt>
                <c:pt idx="12">
                  <c:v>312.35656600000004</c:v>
                </c:pt>
                <c:pt idx="13">
                  <c:v>90.178184999999999</c:v>
                </c:pt>
              </c:numCache>
            </c:numRef>
          </c:val>
          <c:extLs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 ##0.0</c:formatCode>
                <c:ptCount val="14"/>
                <c:pt idx="0">
                  <c:v>10.978</c:v>
                </c:pt>
                <c:pt idx="1">
                  <c:v>22.192704000000003</c:v>
                </c:pt>
                <c:pt idx="2">
                  <c:v>17.196767999999999</c:v>
                </c:pt>
                <c:pt idx="3">
                  <c:v>1.085</c:v>
                </c:pt>
                <c:pt idx="4">
                  <c:v>10.879295000000001</c:v>
                </c:pt>
                <c:pt idx="5">
                  <c:v>9.368487</c:v>
                </c:pt>
                <c:pt idx="6">
                  <c:v>2.5592100000000002</c:v>
                </c:pt>
                <c:pt idx="7">
                  <c:v>0.13323199999999999</c:v>
                </c:pt>
                <c:pt idx="8">
                  <c:v>14.368603</c:v>
                </c:pt>
                <c:pt idx="9">
                  <c:v>10.482640999999999</c:v>
                </c:pt>
                <c:pt idx="10">
                  <c:v>14.876699999999998</c:v>
                </c:pt>
                <c:pt idx="11">
                  <c:v>9.2926579999999994</c:v>
                </c:pt>
                <c:pt idx="12">
                  <c:v>6.3009220000000008</c:v>
                </c:pt>
                <c:pt idx="13">
                  <c:v>3.2840299999999996</c:v>
                </c:pt>
              </c:numCache>
            </c:numRef>
          </c:val>
          <c:extLs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 ##0.0</c:formatCode>
                <c:ptCount val="14"/>
                <c:pt idx="0">
                  <c:v>0</c:v>
                </c:pt>
                <c:pt idx="1">
                  <c:v>0</c:v>
                </c:pt>
                <c:pt idx="2">
                  <c:v>0</c:v>
                </c:pt>
                <c:pt idx="3">
                  <c:v>0</c:v>
                </c:pt>
                <c:pt idx="4">
                  <c:v>0</c:v>
                </c:pt>
                <c:pt idx="5">
                  <c:v>3.8064</c:v>
                </c:pt>
                <c:pt idx="6">
                  <c:v>0</c:v>
                </c:pt>
                <c:pt idx="7">
                  <c:v>1493.8790119999999</c:v>
                </c:pt>
                <c:pt idx="8">
                  <c:v>54.322330999999998</c:v>
                </c:pt>
                <c:pt idx="9">
                  <c:v>4.7690000000000001</c:v>
                </c:pt>
                <c:pt idx="10">
                  <c:v>0</c:v>
                </c:pt>
                <c:pt idx="11">
                  <c:v>2.1000000000000001E-2</c:v>
                </c:pt>
                <c:pt idx="12">
                  <c:v>0</c:v>
                </c:pt>
                <c:pt idx="13">
                  <c:v>35.527460999999995</c:v>
                </c:pt>
              </c:numCache>
            </c:numRef>
          </c:val>
          <c:extLs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 ##0.0</c:formatCode>
                <c:ptCount val="14"/>
                <c:pt idx="0">
                  <c:v>0.249</c:v>
                </c:pt>
                <c:pt idx="1">
                  <c:v>0</c:v>
                </c:pt>
                <c:pt idx="2">
                  <c:v>0.875</c:v>
                </c:pt>
                <c:pt idx="3">
                  <c:v>0</c:v>
                </c:pt>
                <c:pt idx="4">
                  <c:v>0.01</c:v>
                </c:pt>
                <c:pt idx="5">
                  <c:v>0</c:v>
                </c:pt>
                <c:pt idx="6">
                  <c:v>0</c:v>
                </c:pt>
                <c:pt idx="7">
                  <c:v>0.259598</c:v>
                </c:pt>
                <c:pt idx="8">
                  <c:v>0.169095</c:v>
                </c:pt>
                <c:pt idx="9">
                  <c:v>5.7160000000000002</c:v>
                </c:pt>
                <c:pt idx="10">
                  <c:v>0.70666000000000007</c:v>
                </c:pt>
                <c:pt idx="11">
                  <c:v>0</c:v>
                </c:pt>
                <c:pt idx="12">
                  <c:v>0</c:v>
                </c:pt>
                <c:pt idx="13">
                  <c:v>6.7399999999999988E-2</c:v>
                </c:pt>
              </c:numCache>
            </c:numRef>
          </c:val>
          <c:extLs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 ##0.0</c:formatCode>
                <c:ptCount val="14"/>
                <c:pt idx="0">
                  <c:v>2.1240000000000001</c:v>
                </c:pt>
                <c:pt idx="1">
                  <c:v>0</c:v>
                </c:pt>
                <c:pt idx="2">
                  <c:v>0.127</c:v>
                </c:pt>
                <c:pt idx="3">
                  <c:v>1.2572000000000001</c:v>
                </c:pt>
                <c:pt idx="4">
                  <c:v>0</c:v>
                </c:pt>
                <c:pt idx="5">
                  <c:v>0</c:v>
                </c:pt>
                <c:pt idx="6">
                  <c:v>0</c:v>
                </c:pt>
                <c:pt idx="7">
                  <c:v>0</c:v>
                </c:pt>
                <c:pt idx="8">
                  <c:v>0</c:v>
                </c:pt>
                <c:pt idx="9">
                  <c:v>0</c:v>
                </c:pt>
                <c:pt idx="10">
                  <c:v>0</c:v>
                </c:pt>
                <c:pt idx="11">
                  <c:v>0</c:v>
                </c:pt>
                <c:pt idx="12">
                  <c:v>0.378</c:v>
                </c:pt>
                <c:pt idx="13">
                  <c:v>0</c:v>
                </c:pt>
              </c:numCache>
            </c:numRef>
          </c:val>
          <c:extLs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 ##0.0</c:formatCode>
                <c:ptCount val="14"/>
                <c:pt idx="0">
                  <c:v>0</c:v>
                </c:pt>
                <c:pt idx="1">
                  <c:v>0</c:v>
                </c:pt>
                <c:pt idx="2">
                  <c:v>6.0999999999999999E-2</c:v>
                </c:pt>
                <c:pt idx="3">
                  <c:v>5.7472999999999996E-2</c:v>
                </c:pt>
                <c:pt idx="4">
                  <c:v>6.4000000000000001E-2</c:v>
                </c:pt>
                <c:pt idx="5">
                  <c:v>0</c:v>
                </c:pt>
                <c:pt idx="6">
                  <c:v>0</c:v>
                </c:pt>
                <c:pt idx="7">
                  <c:v>0</c:v>
                </c:pt>
                <c:pt idx="8">
                  <c:v>0</c:v>
                </c:pt>
                <c:pt idx="9">
                  <c:v>0</c:v>
                </c:pt>
                <c:pt idx="10">
                  <c:v>0</c:v>
                </c:pt>
                <c:pt idx="11">
                  <c:v>0</c:v>
                </c:pt>
                <c:pt idx="12">
                  <c:v>3.3000000000000002E-2</c:v>
                </c:pt>
                <c:pt idx="13">
                  <c:v>0</c:v>
                </c:pt>
              </c:numCache>
            </c:numRef>
          </c:val>
          <c:extLs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 ##0.0</c:formatCode>
                <c:ptCount val="14"/>
                <c:pt idx="0">
                  <c:v>0</c:v>
                </c:pt>
                <c:pt idx="1">
                  <c:v>471.15110199999998</c:v>
                </c:pt>
                <c:pt idx="2">
                  <c:v>0.64300000000000002</c:v>
                </c:pt>
                <c:pt idx="3">
                  <c:v>363.32261600000004</c:v>
                </c:pt>
                <c:pt idx="4">
                  <c:v>46.337146000000004</c:v>
                </c:pt>
                <c:pt idx="5">
                  <c:v>179.37741999999997</c:v>
                </c:pt>
                <c:pt idx="6">
                  <c:v>16.478570000000001</c:v>
                </c:pt>
                <c:pt idx="7">
                  <c:v>41.753588000000001</c:v>
                </c:pt>
                <c:pt idx="8">
                  <c:v>256.752544</c:v>
                </c:pt>
                <c:pt idx="9">
                  <c:v>630.25061400000004</c:v>
                </c:pt>
                <c:pt idx="10">
                  <c:v>467.77095600000001</c:v>
                </c:pt>
                <c:pt idx="11">
                  <c:v>2453.1111350000001</c:v>
                </c:pt>
                <c:pt idx="12">
                  <c:v>1974.5856849999998</c:v>
                </c:pt>
                <c:pt idx="13">
                  <c:v>374.54378700000001</c:v>
                </c:pt>
              </c:numCache>
            </c:numRef>
          </c:val>
          <c:extLs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 ##0.0</c:formatCode>
                <c:ptCount val="14"/>
                <c:pt idx="0">
                  <c:v>0</c:v>
                </c:pt>
                <c:pt idx="1">
                  <c:v>7.2685500000000003</c:v>
                </c:pt>
                <c:pt idx="2">
                  <c:v>0</c:v>
                </c:pt>
                <c:pt idx="3">
                  <c:v>0</c:v>
                </c:pt>
                <c:pt idx="4">
                  <c:v>7.0419400000000003</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 ##0.0</c:formatCode>
                <c:ptCount val="14"/>
                <c:pt idx="0">
                  <c:v>0</c:v>
                </c:pt>
                <c:pt idx="1">
                  <c:v>0</c:v>
                </c:pt>
                <c:pt idx="2">
                  <c:v>15.533530000000001</c:v>
                </c:pt>
                <c:pt idx="3">
                  <c:v>2.2800000000000001E-2</c:v>
                </c:pt>
                <c:pt idx="4">
                  <c:v>6.6357439999999999</c:v>
                </c:pt>
                <c:pt idx="5">
                  <c:v>0</c:v>
                </c:pt>
                <c:pt idx="6">
                  <c:v>0.56379999999999997</c:v>
                </c:pt>
                <c:pt idx="7">
                  <c:v>172.44532000000001</c:v>
                </c:pt>
                <c:pt idx="8">
                  <c:v>0</c:v>
                </c:pt>
                <c:pt idx="9">
                  <c:v>8.0570000000000004</c:v>
                </c:pt>
                <c:pt idx="10">
                  <c:v>0</c:v>
                </c:pt>
                <c:pt idx="11">
                  <c:v>33.081322</c:v>
                </c:pt>
                <c:pt idx="12">
                  <c:v>0.98499999999999999</c:v>
                </c:pt>
                <c:pt idx="13">
                  <c:v>4.07</c:v>
                </c:pt>
              </c:numCache>
            </c:numRef>
          </c:val>
          <c:extLs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 ##0.0</c:formatCode>
                <c:ptCount val="14"/>
                <c:pt idx="0">
                  <c:v>0</c:v>
                </c:pt>
                <c:pt idx="1">
                  <c:v>8.6999999999999993</c:v>
                </c:pt>
                <c:pt idx="2">
                  <c:v>0</c:v>
                </c:pt>
                <c:pt idx="3">
                  <c:v>0</c:v>
                </c:pt>
                <c:pt idx="4">
                  <c:v>0</c:v>
                </c:pt>
                <c:pt idx="5">
                  <c:v>0</c:v>
                </c:pt>
                <c:pt idx="6">
                  <c:v>0</c:v>
                </c:pt>
                <c:pt idx="7">
                  <c:v>0</c:v>
                </c:pt>
                <c:pt idx="8">
                  <c:v>0</c:v>
                </c:pt>
                <c:pt idx="9">
                  <c:v>0</c:v>
                </c:pt>
                <c:pt idx="10">
                  <c:v>0</c:v>
                </c:pt>
                <c:pt idx="11">
                  <c:v>4.1661239999999999</c:v>
                </c:pt>
                <c:pt idx="12">
                  <c:v>0</c:v>
                </c:pt>
                <c:pt idx="13">
                  <c:v>1.5820000000000001</c:v>
                </c:pt>
              </c:numCache>
            </c:numRef>
          </c:val>
          <c:extLs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 ##0.0</c:formatCode>
                <c:ptCount val="14"/>
                <c:pt idx="0">
                  <c:v>195.637</c:v>
                </c:pt>
                <c:pt idx="1">
                  <c:v>0</c:v>
                </c:pt>
                <c:pt idx="2">
                  <c:v>338.93799999999999</c:v>
                </c:pt>
                <c:pt idx="3">
                  <c:v>0</c:v>
                </c:pt>
                <c:pt idx="4">
                  <c:v>0</c:v>
                </c:pt>
                <c:pt idx="5">
                  <c:v>0</c:v>
                </c:pt>
                <c:pt idx="6">
                  <c:v>129.923</c:v>
                </c:pt>
                <c:pt idx="7">
                  <c:v>0.68799999999999994</c:v>
                </c:pt>
                <c:pt idx="8">
                  <c:v>0</c:v>
                </c:pt>
                <c:pt idx="9">
                  <c:v>0</c:v>
                </c:pt>
                <c:pt idx="10">
                  <c:v>84.454115999999999</c:v>
                </c:pt>
                <c:pt idx="11">
                  <c:v>21.283402217917583</c:v>
                </c:pt>
                <c:pt idx="12">
                  <c:v>7.2543600000000001</c:v>
                </c:pt>
                <c:pt idx="13">
                  <c:v>6.9690000000000003</c:v>
                </c:pt>
              </c:numCache>
            </c:numRef>
          </c:val>
          <c:extLs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 ##0.0</c:formatCode>
                <c:ptCount val="14"/>
                <c:pt idx="0">
                  <c:v>0</c:v>
                </c:pt>
                <c:pt idx="1">
                  <c:v>0.16327</c:v>
                </c:pt>
                <c:pt idx="2">
                  <c:v>0</c:v>
                </c:pt>
                <c:pt idx="3">
                  <c:v>0</c:v>
                </c:pt>
                <c:pt idx="4">
                  <c:v>0</c:v>
                </c:pt>
                <c:pt idx="5">
                  <c:v>0</c:v>
                </c:pt>
                <c:pt idx="6">
                  <c:v>0</c:v>
                </c:pt>
                <c:pt idx="7">
                  <c:v>618.30426199999977</c:v>
                </c:pt>
                <c:pt idx="8">
                  <c:v>0</c:v>
                </c:pt>
                <c:pt idx="9">
                  <c:v>0</c:v>
                </c:pt>
                <c:pt idx="10">
                  <c:v>0.16500000000000001</c:v>
                </c:pt>
                <c:pt idx="11">
                  <c:v>198.86474799999999</c:v>
                </c:pt>
                <c:pt idx="12">
                  <c:v>29.52</c:v>
                </c:pt>
                <c:pt idx="13">
                  <c:v>25.256</c:v>
                </c:pt>
              </c:numCache>
            </c:numRef>
          </c:val>
          <c:extLs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 ##0.0</c:formatCode>
                <c:ptCount val="14"/>
                <c:pt idx="0">
                  <c:v>0</c:v>
                </c:pt>
                <c:pt idx="1">
                  <c:v>3.2828279999999999</c:v>
                </c:pt>
                <c:pt idx="2">
                  <c:v>9.1974E-2</c:v>
                </c:pt>
                <c:pt idx="3">
                  <c:v>0</c:v>
                </c:pt>
                <c:pt idx="4">
                  <c:v>0.145454</c:v>
                </c:pt>
                <c:pt idx="5">
                  <c:v>1.5710000000000002E-2</c:v>
                </c:pt>
                <c:pt idx="6">
                  <c:v>0</c:v>
                </c:pt>
                <c:pt idx="7">
                  <c:v>1.2428379999999999</c:v>
                </c:pt>
                <c:pt idx="8">
                  <c:v>29.13373</c:v>
                </c:pt>
                <c:pt idx="9">
                  <c:v>0</c:v>
                </c:pt>
                <c:pt idx="10">
                  <c:v>0.250884</c:v>
                </c:pt>
                <c:pt idx="11">
                  <c:v>0.56331000000000009</c:v>
                </c:pt>
                <c:pt idx="12">
                  <c:v>0.77353099999999986</c:v>
                </c:pt>
                <c:pt idx="13">
                  <c:v>0.17918000000000001</c:v>
                </c:pt>
              </c:numCache>
            </c:numRef>
          </c:val>
          <c:extLs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 ##0.0</c:formatCode>
                <c:ptCount val="14"/>
                <c:pt idx="0">
                  <c:v>607.90645699999993</c:v>
                </c:pt>
                <c:pt idx="1">
                  <c:v>132.55301400000005</c:v>
                </c:pt>
                <c:pt idx="2">
                  <c:v>572.70212700000002</c:v>
                </c:pt>
                <c:pt idx="3">
                  <c:v>215.86881699999998</c:v>
                </c:pt>
                <c:pt idx="4">
                  <c:v>112.85952499999998</c:v>
                </c:pt>
                <c:pt idx="5">
                  <c:v>211.73043399999997</c:v>
                </c:pt>
                <c:pt idx="6">
                  <c:v>273.40120100000007</c:v>
                </c:pt>
                <c:pt idx="7">
                  <c:v>356.57556100000005</c:v>
                </c:pt>
                <c:pt idx="8">
                  <c:v>211.34150199999999</c:v>
                </c:pt>
                <c:pt idx="9">
                  <c:v>69.273426000000001</c:v>
                </c:pt>
                <c:pt idx="10">
                  <c:v>141.72590100000005</c:v>
                </c:pt>
                <c:pt idx="11">
                  <c:v>1253.0986367820822</c:v>
                </c:pt>
                <c:pt idx="12">
                  <c:v>342.38069399999995</c:v>
                </c:pt>
                <c:pt idx="13">
                  <c:v>231.51932665022557</c:v>
                </c:pt>
              </c:numCache>
            </c:numRef>
          </c:val>
          <c:extLs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236740608"/>
        <c:axId val="236742144"/>
      </c:barChart>
      <c:catAx>
        <c:axId val="23674060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6742144"/>
        <c:crosses val="autoZero"/>
        <c:auto val="1"/>
        <c:lblAlgn val="ctr"/>
        <c:lblOffset val="100"/>
        <c:noMultiLvlLbl val="0"/>
      </c:catAx>
      <c:valAx>
        <c:axId val="236742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6740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237334528"/>
        <c:axId val="237336064"/>
      </c:barChart>
      <c:catAx>
        <c:axId val="237334528"/>
        <c:scaling>
          <c:orientation val="minMax"/>
        </c:scaling>
        <c:delete val="1"/>
        <c:axPos val="b"/>
        <c:numFmt formatCode="General" sourceLinked="1"/>
        <c:majorTickMark val="out"/>
        <c:minorTickMark val="none"/>
        <c:tickLblPos val="nextTo"/>
        <c:crossAx val="237336064"/>
        <c:crosses val="autoZero"/>
        <c:auto val="1"/>
        <c:lblAlgn val="ctr"/>
        <c:lblOffset val="100"/>
        <c:noMultiLvlLbl val="0"/>
      </c:catAx>
      <c:valAx>
        <c:axId val="237336064"/>
        <c:scaling>
          <c:orientation val="minMax"/>
        </c:scaling>
        <c:delete val="1"/>
        <c:axPos val="l"/>
        <c:numFmt formatCode="0.0%" sourceLinked="1"/>
        <c:majorTickMark val="out"/>
        <c:minorTickMark val="none"/>
        <c:tickLblPos val="nextTo"/>
        <c:crossAx val="237334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c:ext xmlns:c16="http://schemas.microsoft.com/office/drawing/2014/chart" uri="{C3380CC4-5D6E-409C-BE32-E72D297353CC}">
                <c16:uniqueId val="{00000001-41F8-4D21-B3EA-1AC6ADEA76A0}"/>
              </c:ext>
            </c:extLst>
          </c:dPt>
          <c:dPt>
            <c:idx val="4"/>
            <c:bubble3D val="0"/>
            <c:spPr>
              <a:solidFill>
                <a:srgbClr val="6E4932"/>
              </a:solidFill>
            </c:spPr>
            <c:extLs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1-41F8-4D21-B3EA-1AC6ADEA76A0}"/>
                </c:ext>
              </c:extLst>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41F8-4D21-B3EA-1AC6ADEA76A0}"/>
                </c:ext>
              </c:extLst>
            </c:dLbl>
            <c:dLbl>
              <c:idx val="5"/>
              <c:delete val="1"/>
              <c:extLs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7.4345276451158494E-3</c:v>
                </c:pt>
                <c:pt idx="1">
                  <c:v>0.17039331088874227</c:v>
                </c:pt>
                <c:pt idx="2">
                  <c:v>1.7225425330611257E-3</c:v>
                </c:pt>
                <c:pt idx="3">
                  <c:v>7.8644892675414524E-2</c:v>
                </c:pt>
                <c:pt idx="4">
                  <c:v>0.74178442948128465</c:v>
                </c:pt>
                <c:pt idx="5">
                  <c:v>2.0296776381393925E-5</c:v>
                </c:pt>
                <c:pt idx="6">
                  <c:v>0</c:v>
                </c:pt>
                <c:pt idx="7">
                  <c:v>0</c:v>
                </c:pt>
              </c:numCache>
            </c:numRef>
          </c:val>
          <c:extLs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 ##0.0</c:formatCode>
                <c:ptCount val="12"/>
                <c:pt idx="0">
                  <c:v>20022.182319</c:v>
                </c:pt>
                <c:pt idx="1">
                  <c:v>18077.595498999999</c:v>
                </c:pt>
                <c:pt idx="2">
                  <c:v>17113.749476999998</c:v>
                </c:pt>
                <c:pt idx="3">
                  <c:v>14189.130590874338</c:v>
                </c:pt>
                <c:pt idx="4">
                  <c:v>11450.650984999998</c:v>
                </c:pt>
                <c:pt idx="5">
                  <c:v>7914.8910769999993</c:v>
                </c:pt>
                <c:pt idx="6">
                  <c:v>0</c:v>
                </c:pt>
                <c:pt idx="7">
                  <c:v>0</c:v>
                </c:pt>
                <c:pt idx="8">
                  <c:v>0</c:v>
                </c:pt>
                <c:pt idx="9">
                  <c:v>0</c:v>
                </c:pt>
                <c:pt idx="10">
                  <c:v>0</c:v>
                </c:pt>
                <c:pt idx="11">
                  <c:v>0</c:v>
                </c:pt>
              </c:numCache>
            </c:numRef>
          </c:val>
          <c:extLs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 ##0.0</c:formatCode>
                <c:ptCount val="12"/>
                <c:pt idx="0">
                  <c:v>-1001.7129210000001</c:v>
                </c:pt>
                <c:pt idx="1">
                  <c:v>-913.61028399999987</c:v>
                </c:pt>
                <c:pt idx="2">
                  <c:v>-838.80795400000034</c:v>
                </c:pt>
                <c:pt idx="3">
                  <c:v>-819.60526599999992</c:v>
                </c:pt>
                <c:pt idx="4">
                  <c:v>-827.04195299999947</c:v>
                </c:pt>
                <c:pt idx="5">
                  <c:v>-779.45828800000049</c:v>
                </c:pt>
                <c:pt idx="6">
                  <c:v>0</c:v>
                </c:pt>
                <c:pt idx="7">
                  <c:v>0</c:v>
                </c:pt>
                <c:pt idx="8">
                  <c:v>0</c:v>
                </c:pt>
                <c:pt idx="9">
                  <c:v>0</c:v>
                </c:pt>
                <c:pt idx="10">
                  <c:v>0</c:v>
                </c:pt>
                <c:pt idx="11">
                  <c:v>0</c:v>
                </c:pt>
              </c:numCache>
            </c:numRef>
          </c:val>
          <c:extLs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 ##0.0</c:formatCode>
                <c:ptCount val="12"/>
                <c:pt idx="0">
                  <c:v>-1383.8750070000017</c:v>
                </c:pt>
                <c:pt idx="1">
                  <c:v>-1218.554386999999</c:v>
                </c:pt>
                <c:pt idx="2">
                  <c:v>-1352.9291139999993</c:v>
                </c:pt>
                <c:pt idx="3">
                  <c:v>-1177.5330249788797</c:v>
                </c:pt>
                <c:pt idx="4">
                  <c:v>-1012.1968556022634</c:v>
                </c:pt>
                <c:pt idx="5">
                  <c:v>-772.63118060040495</c:v>
                </c:pt>
                <c:pt idx="6">
                  <c:v>0</c:v>
                </c:pt>
                <c:pt idx="7">
                  <c:v>0</c:v>
                </c:pt>
                <c:pt idx="8">
                  <c:v>0</c:v>
                </c:pt>
                <c:pt idx="9">
                  <c:v>0</c:v>
                </c:pt>
                <c:pt idx="10">
                  <c:v>0</c:v>
                </c:pt>
                <c:pt idx="11">
                  <c:v>0</c:v>
                </c:pt>
              </c:numCache>
            </c:numRef>
          </c:val>
          <c:extLs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 ##0.0</c:formatCode>
                <c:ptCount val="12"/>
                <c:pt idx="0">
                  <c:v>-4718.4189969999952</c:v>
                </c:pt>
                <c:pt idx="1">
                  <c:v>-4007.2393819999952</c:v>
                </c:pt>
                <c:pt idx="2">
                  <c:v>-4142.9891550000029</c:v>
                </c:pt>
                <c:pt idx="3">
                  <c:v>-3654.3694996516315</c:v>
                </c:pt>
                <c:pt idx="4">
                  <c:v>-3661.9779335421831</c:v>
                </c:pt>
                <c:pt idx="5">
                  <c:v>-3210.5274048487477</c:v>
                </c:pt>
                <c:pt idx="6">
                  <c:v>0</c:v>
                </c:pt>
                <c:pt idx="7">
                  <c:v>0</c:v>
                </c:pt>
                <c:pt idx="8">
                  <c:v>0</c:v>
                </c:pt>
                <c:pt idx="9">
                  <c:v>0</c:v>
                </c:pt>
                <c:pt idx="10">
                  <c:v>0</c:v>
                </c:pt>
                <c:pt idx="11">
                  <c:v>0</c:v>
                </c:pt>
              </c:numCache>
            </c:numRef>
          </c:val>
          <c:extLs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 ##0.0</c:formatCode>
                <c:ptCount val="12"/>
                <c:pt idx="0">
                  <c:v>-12866.600377999997</c:v>
                </c:pt>
                <c:pt idx="1">
                  <c:v>-11913.000879999994</c:v>
                </c:pt>
                <c:pt idx="2">
                  <c:v>-10754.397316999999</c:v>
                </c:pt>
                <c:pt idx="3">
                  <c:v>-8511.4997422438282</c:v>
                </c:pt>
                <c:pt idx="4">
                  <c:v>-5919.8391528555539</c:v>
                </c:pt>
                <c:pt idx="5">
                  <c:v>-3131.3545965508451</c:v>
                </c:pt>
                <c:pt idx="6">
                  <c:v>0</c:v>
                </c:pt>
                <c:pt idx="7">
                  <c:v>0</c:v>
                </c:pt>
                <c:pt idx="8">
                  <c:v>0</c:v>
                </c:pt>
                <c:pt idx="9">
                  <c:v>0</c:v>
                </c:pt>
                <c:pt idx="10">
                  <c:v>0</c:v>
                </c:pt>
                <c:pt idx="11">
                  <c:v>0</c:v>
                </c:pt>
              </c:numCache>
            </c:numRef>
          </c:val>
          <c:extLs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 ##0.0</c:formatCode>
                <c:ptCount val="12"/>
                <c:pt idx="0">
                  <c:v>-51.575016000006144</c:v>
                </c:pt>
                <c:pt idx="1">
                  <c:v>-25.19056600001386</c:v>
                </c:pt>
                <c:pt idx="2">
                  <c:v>-24.625936999997066</c:v>
                </c:pt>
                <c:pt idx="3">
                  <c:v>-26.1230579999974</c:v>
                </c:pt>
                <c:pt idx="4">
                  <c:v>-29.595089999997981</c:v>
                </c:pt>
                <c:pt idx="5">
                  <c:v>-20.919607000000724</c:v>
                </c:pt>
                <c:pt idx="6">
                  <c:v>0</c:v>
                </c:pt>
                <c:pt idx="7">
                  <c:v>0</c:v>
                </c:pt>
                <c:pt idx="8">
                  <c:v>0</c:v>
                </c:pt>
                <c:pt idx="9">
                  <c:v>0</c:v>
                </c:pt>
                <c:pt idx="10">
                  <c:v>0</c:v>
                </c:pt>
                <c:pt idx="11">
                  <c:v>0</c:v>
                </c:pt>
              </c:numCache>
            </c:numRef>
          </c:val>
          <c:extLs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318048896"/>
        <c:axId val="169066880"/>
      </c:barChart>
      <c:catAx>
        <c:axId val="318048896"/>
        <c:scaling>
          <c:orientation val="minMax"/>
        </c:scaling>
        <c:delete val="0"/>
        <c:axPos val="b"/>
        <c:majorTickMark val="none"/>
        <c:minorTickMark val="none"/>
        <c:tickLblPos val="low"/>
        <c:txPr>
          <a:bodyPr/>
          <a:lstStyle/>
          <a:p>
            <a:pPr>
              <a:defRPr sz="900"/>
            </a:pPr>
            <a:endParaRPr lang="cs-CZ"/>
          </a:p>
        </c:txPr>
        <c:crossAx val="169066880"/>
        <c:crosses val="autoZero"/>
        <c:auto val="1"/>
        <c:lblAlgn val="ctr"/>
        <c:lblOffset val="100"/>
        <c:noMultiLvlLbl val="0"/>
      </c:catAx>
      <c:valAx>
        <c:axId val="16906688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31804889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9DCF-445A-A51D-1FF49FC6AB67}"/>
              </c:ext>
            </c:extLst>
          </c:dPt>
          <c:dPt>
            <c:idx val="3"/>
            <c:invertIfNegative val="0"/>
            <c:bubble3D val="0"/>
            <c:explosion val="52"/>
            <c:extLst>
              <c:ext xmlns:c16="http://schemas.microsoft.com/office/drawing/2014/chart" uri="{C3380CC4-5D6E-409C-BE32-E72D297353CC}">
                <c16:uniqueId val="{00000001-9DCF-445A-A51D-1FF49FC6AB67}"/>
              </c:ext>
            </c:extLst>
          </c:dPt>
          <c:dPt>
            <c:idx val="4"/>
            <c:invertIfNegative val="0"/>
            <c:bubble3D val="0"/>
            <c:extLst>
              <c:ext xmlns:c16="http://schemas.microsoft.com/office/drawing/2014/chart" uri="{C3380CC4-5D6E-409C-BE32-E72D297353CC}">
                <c16:uniqueId val="{00000002-9DCF-445A-A51D-1FF49FC6AB67}"/>
              </c:ext>
            </c:extLst>
          </c:dPt>
          <c:dPt>
            <c:idx val="5"/>
            <c:invertIfNegative val="0"/>
            <c:bubble3D val="0"/>
            <c:extLst>
              <c:ext xmlns:c16="http://schemas.microsoft.com/office/drawing/2014/chart" uri="{C3380CC4-5D6E-409C-BE32-E72D297353CC}">
                <c16:uniqueId val="{00000003-9DCF-445A-A51D-1FF49FC6AB67}"/>
              </c:ext>
            </c:extLst>
          </c:dPt>
          <c:dPt>
            <c:idx val="6"/>
            <c:invertIfNegative val="0"/>
            <c:bubble3D val="0"/>
            <c:extLst>
              <c:ext xmlns:c16="http://schemas.microsoft.com/office/drawing/2014/chart" uri="{C3380CC4-5D6E-409C-BE32-E72D297353CC}">
                <c16:uniqueId val="{00000004-9DCF-445A-A51D-1FF49FC6AB67}"/>
              </c:ext>
            </c:extLst>
          </c:dPt>
          <c:dPt>
            <c:idx val="7"/>
            <c:invertIfNegative val="0"/>
            <c:bubble3D val="0"/>
            <c:spPr>
              <a:solidFill>
                <a:srgbClr val="FFC000"/>
              </a:solidFill>
            </c:spPr>
            <c:extLst>
              <c:ext xmlns:c16="http://schemas.microsoft.com/office/drawing/2014/chart" uri="{C3380CC4-5D6E-409C-BE32-E72D297353CC}">
                <c16:uniqueId val="{00000006-9DCF-445A-A51D-1FF49FC6AB67}"/>
              </c:ext>
            </c:extLst>
          </c:dPt>
          <c:cat>
            <c:strRef>
              <c:f>'5.4'!$B$4:$D$4</c:f>
              <c:strCache>
                <c:ptCount val="3"/>
                <c:pt idx="0">
                  <c:v>Duben</c:v>
                </c:pt>
                <c:pt idx="1">
                  <c:v>Květen</c:v>
                </c:pt>
                <c:pt idx="2">
                  <c:v>Červen</c:v>
                </c:pt>
              </c:strCache>
            </c:strRef>
          </c:cat>
          <c:val>
            <c:numRef>
              <c:f>'5.4'!$B$7:$D$7</c:f>
              <c:numCache>
                <c:formatCode>#\ ##0.0</c:formatCode>
                <c:ptCount val="3"/>
                <c:pt idx="0">
                  <c:v>41818.379999999997</c:v>
                </c:pt>
                <c:pt idx="1">
                  <c:v>17917.169999999998</c:v>
                </c:pt>
                <c:pt idx="2">
                  <c:v>6196.84</c:v>
                </c:pt>
              </c:numCache>
            </c:numRef>
          </c:val>
          <c:extLs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Duben</c:v>
                </c:pt>
                <c:pt idx="1">
                  <c:v>Květen</c:v>
                </c:pt>
                <c:pt idx="2">
                  <c:v>Červen</c:v>
                </c:pt>
              </c:strCache>
            </c:strRef>
          </c:cat>
          <c:val>
            <c:numRef>
              <c:f>'5.4'!$B$8:$D$8</c:f>
              <c:numCache>
                <c:formatCode>#\ ##0.0</c:formatCode>
                <c:ptCount val="3"/>
                <c:pt idx="0">
                  <c:v>860584.06400000001</c:v>
                </c:pt>
                <c:pt idx="1">
                  <c:v>446370.63800000004</c:v>
                </c:pt>
                <c:pt idx="2">
                  <c:v>204161.91000000003</c:v>
                </c:pt>
              </c:numCache>
            </c:numRef>
          </c:val>
          <c:extLs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Duben</c:v>
                </c:pt>
                <c:pt idx="1">
                  <c:v>Květen</c:v>
                </c:pt>
                <c:pt idx="2">
                  <c:v>Červen</c:v>
                </c:pt>
              </c:strCache>
            </c:strRef>
          </c:cat>
          <c:val>
            <c:numRef>
              <c:f>'5.4'!$B$9:$D$9</c:f>
              <c:numCache>
                <c:formatCode>#\ ##0.0</c:formatCode>
                <c:ptCount val="3"/>
                <c:pt idx="0">
                  <c:v>3806.4</c:v>
                </c:pt>
                <c:pt idx="1">
                  <c:v>0</c:v>
                </c:pt>
                <c:pt idx="2">
                  <c:v>11469.802</c:v>
                </c:pt>
              </c:numCache>
            </c:numRef>
          </c:val>
          <c:extLs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Duben</c:v>
                </c:pt>
                <c:pt idx="1">
                  <c:v>Květen</c:v>
                </c:pt>
                <c:pt idx="2">
                  <c:v>Červen</c:v>
                </c:pt>
              </c:strCache>
            </c:strRef>
          </c:cat>
          <c:val>
            <c:numRef>
              <c:f>'5.4'!$B$10:$D$10</c:f>
              <c:numCache>
                <c:formatCode>#\ ##0.0</c:formatCode>
                <c:ptCount val="3"/>
                <c:pt idx="0">
                  <c:v>332460.32000000007</c:v>
                </c:pt>
                <c:pt idx="1">
                  <c:v>225471.64000000004</c:v>
                </c:pt>
                <c:pt idx="2">
                  <c:v>139522.671</c:v>
                </c:pt>
              </c:numCache>
            </c:numRef>
          </c:val>
          <c:extLs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Duben</c:v>
                </c:pt>
                <c:pt idx="1">
                  <c:v>Květen</c:v>
                </c:pt>
                <c:pt idx="2">
                  <c:v>Červen</c:v>
                </c:pt>
              </c:strCache>
            </c:strRef>
          </c:cat>
          <c:val>
            <c:numRef>
              <c:f>'5.4'!$B$11:$D$11</c:f>
              <c:numCache>
                <c:formatCode>#\ ##0.0</c:formatCode>
                <c:ptCount val="3"/>
                <c:pt idx="0">
                  <c:v>3358896.4560000007</c:v>
                </c:pt>
                <c:pt idx="1">
                  <c:v>2207186.7780000004</c:v>
                </c:pt>
                <c:pt idx="2">
                  <c:v>1012360.2979999998</c:v>
                </c:pt>
              </c:numCache>
            </c:numRef>
          </c:val>
          <c:extLs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Duben</c:v>
                </c:pt>
                <c:pt idx="1">
                  <c:v>Květen</c:v>
                </c:pt>
                <c:pt idx="2">
                  <c:v>Červen</c:v>
                </c:pt>
              </c:strCache>
            </c:strRef>
          </c:cat>
          <c:val>
            <c:numRef>
              <c:f>'5.4'!$B$12:$D$12</c:f>
              <c:numCache>
                <c:formatCode>#\ ##0.0</c:formatCode>
                <c:ptCount val="3"/>
                <c:pt idx="0">
                  <c:v>101</c:v>
                </c:pt>
                <c:pt idx="1">
                  <c:v>79</c:v>
                </c:pt>
                <c:pt idx="2">
                  <c:v>0</c:v>
                </c:pt>
              </c:numCache>
            </c:numRef>
          </c:val>
          <c:extLs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Duben</c:v>
                </c:pt>
                <c:pt idx="1">
                  <c:v>Květen</c:v>
                </c:pt>
                <c:pt idx="2">
                  <c:v>Červen</c:v>
                </c:pt>
              </c:strCache>
            </c:strRef>
          </c:cat>
          <c:val>
            <c:numRef>
              <c:f>'5.4'!$B$13:$D$13</c:f>
              <c:numCache>
                <c:formatCode>#\ ##0.0</c:formatCode>
                <c:ptCount val="3"/>
                <c:pt idx="0">
                  <c:v>0</c:v>
                </c:pt>
                <c:pt idx="1">
                  <c:v>0</c:v>
                </c:pt>
                <c:pt idx="2">
                  <c:v>0</c:v>
                </c:pt>
              </c:numCache>
            </c:numRef>
          </c:val>
          <c:extLs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Duben</c:v>
                </c:pt>
                <c:pt idx="1">
                  <c:v>Květen</c:v>
                </c:pt>
                <c:pt idx="2">
                  <c:v>Červen</c:v>
                </c:pt>
              </c:strCache>
            </c:strRef>
          </c:cat>
          <c:val>
            <c:numRef>
              <c:f>'5.4'!$B$14:$D$14</c:f>
              <c:numCache>
                <c:formatCode>#\ ##0.0</c:formatCode>
                <c:ptCount val="3"/>
                <c:pt idx="0">
                  <c:v>0</c:v>
                </c:pt>
                <c:pt idx="1">
                  <c:v>0</c:v>
                </c:pt>
                <c:pt idx="2">
                  <c:v>0</c:v>
                </c:pt>
              </c:numCache>
            </c:numRef>
          </c:val>
          <c:extLs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237614976"/>
        <c:axId val="237616512"/>
      </c:barChart>
      <c:catAx>
        <c:axId val="237614976"/>
        <c:scaling>
          <c:orientation val="minMax"/>
        </c:scaling>
        <c:delete val="0"/>
        <c:axPos val="b"/>
        <c:numFmt formatCode="General" sourceLinked="1"/>
        <c:majorTickMark val="none"/>
        <c:minorTickMark val="none"/>
        <c:tickLblPos val="nextTo"/>
        <c:txPr>
          <a:bodyPr/>
          <a:lstStyle/>
          <a:p>
            <a:pPr>
              <a:defRPr sz="900"/>
            </a:pPr>
            <a:endParaRPr lang="cs-CZ"/>
          </a:p>
        </c:txPr>
        <c:crossAx val="237616512"/>
        <c:crosses val="autoZero"/>
        <c:auto val="1"/>
        <c:lblAlgn val="ctr"/>
        <c:lblOffset val="100"/>
        <c:noMultiLvlLbl val="0"/>
      </c:catAx>
      <c:valAx>
        <c:axId val="2376165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61497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9.9753116257326857E-2</c:v>
                </c:pt>
                <c:pt idx="1">
                  <c:v>0.10355037472638892</c:v>
                </c:pt>
                <c:pt idx="2">
                  <c:v>0</c:v>
                </c:pt>
                <c:pt idx="3">
                  <c:v>0</c:v>
                </c:pt>
                <c:pt idx="4">
                  <c:v>0</c:v>
                </c:pt>
                <c:pt idx="5">
                  <c:v>0.77080652158172513</c:v>
                </c:pt>
                <c:pt idx="6">
                  <c:v>2.5889987434559013E-2</c:v>
                </c:pt>
              </c:numCache>
            </c:numRef>
          </c:val>
          <c:extLs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F856-42C7-9E4C-47AA822DB6C6}"/>
              </c:ext>
            </c:extLst>
          </c:dPt>
          <c:dPt>
            <c:idx val="3"/>
            <c:invertIfNegative val="0"/>
            <c:bubble3D val="0"/>
            <c:explosion val="52"/>
            <c:extLst>
              <c:ext xmlns:c16="http://schemas.microsoft.com/office/drawing/2014/chart" uri="{C3380CC4-5D6E-409C-BE32-E72D297353CC}">
                <c16:uniqueId val="{00000001-F856-42C7-9E4C-47AA822DB6C6}"/>
              </c:ext>
            </c:extLst>
          </c:dPt>
          <c:dPt>
            <c:idx val="4"/>
            <c:invertIfNegative val="0"/>
            <c:bubble3D val="0"/>
            <c:extLst>
              <c:ext xmlns:c16="http://schemas.microsoft.com/office/drawing/2014/chart" uri="{C3380CC4-5D6E-409C-BE32-E72D297353CC}">
                <c16:uniqueId val="{00000002-F856-42C7-9E4C-47AA822DB6C6}"/>
              </c:ext>
            </c:extLst>
          </c:dPt>
          <c:dPt>
            <c:idx val="5"/>
            <c:invertIfNegative val="0"/>
            <c:bubble3D val="0"/>
            <c:extLst>
              <c:ext xmlns:c16="http://schemas.microsoft.com/office/drawing/2014/chart" uri="{C3380CC4-5D6E-409C-BE32-E72D297353CC}">
                <c16:uniqueId val="{00000003-F856-42C7-9E4C-47AA822DB6C6}"/>
              </c:ext>
            </c:extLst>
          </c:dPt>
          <c:dPt>
            <c:idx val="6"/>
            <c:invertIfNegative val="0"/>
            <c:bubble3D val="0"/>
            <c:extLst>
              <c:ext xmlns:c16="http://schemas.microsoft.com/office/drawing/2014/chart" uri="{C3380CC4-5D6E-409C-BE32-E72D297353CC}">
                <c16:uniqueId val="{00000004-F856-42C7-9E4C-47AA822DB6C6}"/>
              </c:ext>
            </c:extLst>
          </c:dPt>
          <c:dPt>
            <c:idx val="7"/>
            <c:invertIfNegative val="0"/>
            <c:bubble3D val="0"/>
            <c:extLst>
              <c:ext xmlns:c16="http://schemas.microsoft.com/office/drawing/2014/chart" uri="{C3380CC4-5D6E-409C-BE32-E72D297353CC}">
                <c16:uniqueId val="{00000005-F856-42C7-9E4C-47AA822DB6C6}"/>
              </c:ext>
            </c:extLst>
          </c:dPt>
          <c:cat>
            <c:strRef>
              <c:f>'5.4'!$B$21:$D$21</c:f>
              <c:strCache>
                <c:ptCount val="3"/>
                <c:pt idx="0">
                  <c:v>Duben</c:v>
                </c:pt>
                <c:pt idx="1">
                  <c:v>Květen</c:v>
                </c:pt>
                <c:pt idx="2">
                  <c:v>Červen</c:v>
                </c:pt>
              </c:strCache>
            </c:strRef>
          </c:cat>
          <c:val>
            <c:numRef>
              <c:f>'5.4'!$B$24:$D$24</c:f>
              <c:numCache>
                <c:formatCode>#\ ##0.0</c:formatCode>
                <c:ptCount val="3"/>
                <c:pt idx="0">
                  <c:v>99658.559203172816</c:v>
                </c:pt>
                <c:pt idx="1">
                  <c:v>66655.889935166997</c:v>
                </c:pt>
                <c:pt idx="2">
                  <c:v>18522.897999999997</c:v>
                </c:pt>
              </c:numCache>
            </c:numRef>
          </c:val>
          <c:extLs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Duben</c:v>
                </c:pt>
                <c:pt idx="1">
                  <c:v>Květen</c:v>
                </c:pt>
                <c:pt idx="2">
                  <c:v>Červen</c:v>
                </c:pt>
              </c:strCache>
            </c:strRef>
          </c:cat>
          <c:val>
            <c:numRef>
              <c:f>'5.4'!$B$25:$D$25</c:f>
              <c:numCache>
                <c:formatCode>#\ ##0.0</c:formatCode>
                <c:ptCount val="3"/>
                <c:pt idx="0">
                  <c:v>60290.36</c:v>
                </c:pt>
                <c:pt idx="1">
                  <c:v>71814.73</c:v>
                </c:pt>
                <c:pt idx="2">
                  <c:v>59768.38</c:v>
                </c:pt>
              </c:numCache>
            </c:numRef>
          </c:val>
          <c:extLs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Duben</c:v>
                </c:pt>
                <c:pt idx="1">
                  <c:v>Květen</c:v>
                </c:pt>
                <c:pt idx="2">
                  <c:v>Červen</c:v>
                </c:pt>
              </c:strCache>
            </c:strRef>
          </c:cat>
          <c:val>
            <c:numRef>
              <c:f>'5.4'!$B$26:$D$26</c:f>
              <c:numCache>
                <c:formatCode>#\ ##0.0</c:formatCode>
                <c:ptCount val="3"/>
                <c:pt idx="0">
                  <c:v>0</c:v>
                </c:pt>
                <c:pt idx="1">
                  <c:v>0</c:v>
                </c:pt>
                <c:pt idx="2">
                  <c:v>0</c:v>
                </c:pt>
              </c:numCache>
            </c:numRef>
          </c:val>
          <c:extLs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Duben</c:v>
                </c:pt>
                <c:pt idx="1">
                  <c:v>Květen</c:v>
                </c:pt>
                <c:pt idx="2">
                  <c:v>Červen</c:v>
                </c:pt>
              </c:strCache>
            </c:strRef>
          </c:cat>
          <c:val>
            <c:numRef>
              <c:f>'5.4'!$B$27:$D$27</c:f>
              <c:numCache>
                <c:formatCode>#\ ##0.0</c:formatCode>
                <c:ptCount val="3"/>
                <c:pt idx="0">
                  <c:v>0</c:v>
                </c:pt>
                <c:pt idx="1">
                  <c:v>0</c:v>
                </c:pt>
                <c:pt idx="2">
                  <c:v>0</c:v>
                </c:pt>
              </c:numCache>
            </c:numRef>
          </c:val>
          <c:extLs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Duben</c:v>
                </c:pt>
                <c:pt idx="1">
                  <c:v>Květen</c:v>
                </c:pt>
                <c:pt idx="2">
                  <c:v>Červen</c:v>
                </c:pt>
              </c:strCache>
            </c:strRef>
          </c:cat>
          <c:val>
            <c:numRef>
              <c:f>'5.4'!$B$28:$D$28</c:f>
              <c:numCache>
                <c:formatCode>#\ ##0.0</c:formatCode>
                <c:ptCount val="3"/>
                <c:pt idx="0">
                  <c:v>0</c:v>
                </c:pt>
                <c:pt idx="1">
                  <c:v>0</c:v>
                </c:pt>
                <c:pt idx="2">
                  <c:v>0</c:v>
                </c:pt>
              </c:numCache>
            </c:numRef>
          </c:val>
          <c:extLs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Duben</c:v>
                </c:pt>
                <c:pt idx="1">
                  <c:v>Květen</c:v>
                </c:pt>
                <c:pt idx="2">
                  <c:v>Červen</c:v>
                </c:pt>
              </c:strCache>
            </c:strRef>
          </c:cat>
          <c:val>
            <c:numRef>
              <c:f>'5.4'!$B$29:$D$29</c:f>
              <c:numCache>
                <c:formatCode>#\ ##0.0</c:formatCode>
                <c:ptCount val="3"/>
                <c:pt idx="0">
                  <c:v>654652.36579682701</c:v>
                </c:pt>
                <c:pt idx="1">
                  <c:v>520790.04906483309</c:v>
                </c:pt>
                <c:pt idx="2">
                  <c:v>252822.06400000001</c:v>
                </c:pt>
              </c:numCache>
            </c:numRef>
          </c:val>
          <c:extLs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Duben</c:v>
                </c:pt>
                <c:pt idx="1">
                  <c:v>Květen</c:v>
                </c:pt>
                <c:pt idx="2">
                  <c:v>Červen</c:v>
                </c:pt>
              </c:strCache>
            </c:strRef>
          </c:cat>
          <c:val>
            <c:numRef>
              <c:f>'5.4'!$B$30:$D$30</c:f>
              <c:numCache>
                <c:formatCode>#\ ##0.0</c:formatCode>
                <c:ptCount val="3"/>
                <c:pt idx="0">
                  <c:v>26265.385000000002</c:v>
                </c:pt>
                <c:pt idx="1">
                  <c:v>16307.262000000001</c:v>
                </c:pt>
                <c:pt idx="2">
                  <c:v>5400.1559999999999</c:v>
                </c:pt>
              </c:numCache>
            </c:numRef>
          </c:val>
          <c:extLs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237857024"/>
        <c:axId val="237871104"/>
      </c:barChart>
      <c:catAx>
        <c:axId val="237857024"/>
        <c:scaling>
          <c:orientation val="minMax"/>
        </c:scaling>
        <c:delete val="0"/>
        <c:axPos val="b"/>
        <c:numFmt formatCode="General" sourceLinked="1"/>
        <c:majorTickMark val="none"/>
        <c:minorTickMark val="none"/>
        <c:tickLblPos val="nextTo"/>
        <c:txPr>
          <a:bodyPr/>
          <a:lstStyle/>
          <a:p>
            <a:pPr>
              <a:defRPr sz="900"/>
            </a:pPr>
            <a:endParaRPr lang="cs-CZ"/>
          </a:p>
        </c:txPr>
        <c:crossAx val="237871104"/>
        <c:crosses val="autoZero"/>
        <c:auto val="1"/>
        <c:lblAlgn val="ctr"/>
        <c:lblOffset val="100"/>
        <c:noMultiLvlLbl val="0"/>
      </c:catAx>
      <c:valAx>
        <c:axId val="237871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857024"/>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0-07E5-46D4-9BE1-5448C05BFF6C}"/>
                </c:ext>
              </c:extLst>
            </c:dLbl>
            <c:dLbl>
              <c:idx val="1"/>
              <c:layout>
                <c:manualLayout>
                  <c:x val="0.17906324232732371"/>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9.5941112007112875E-2</c:v>
                </c:pt>
                <c:pt idx="1">
                  <c:v>1.0403392525841503E-2</c:v>
                </c:pt>
                <c:pt idx="2">
                  <c:v>0.89365549546704548</c:v>
                </c:pt>
              </c:numCache>
            </c:numRef>
          </c:val>
          <c:extLs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Duben</c:v>
                </c:pt>
                <c:pt idx="1">
                  <c:v>Květen</c:v>
                </c:pt>
                <c:pt idx="2">
                  <c:v>Červen</c:v>
                </c:pt>
              </c:strCache>
            </c:strRef>
          </c:cat>
          <c:val>
            <c:numRef>
              <c:f>'5.4'!$B$39:$D$39</c:f>
              <c:numCache>
                <c:formatCode>#\ ##0.0</c:formatCode>
                <c:ptCount val="3"/>
                <c:pt idx="0">
                  <c:v>4423</c:v>
                </c:pt>
                <c:pt idx="1">
                  <c:v>5304</c:v>
                </c:pt>
                <c:pt idx="2">
                  <c:v>3033</c:v>
                </c:pt>
              </c:numCache>
            </c:numRef>
          </c:val>
          <c:extLs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Duben</c:v>
                </c:pt>
                <c:pt idx="1">
                  <c:v>Květen</c:v>
                </c:pt>
                <c:pt idx="2">
                  <c:v>Červen</c:v>
                </c:pt>
              </c:strCache>
            </c:strRef>
          </c:cat>
          <c:val>
            <c:numRef>
              <c:f>'5.4'!$B$40:$D$40</c:f>
              <c:numCache>
                <c:formatCode>#\ ##0.0</c:formatCode>
                <c:ptCount val="3"/>
                <c:pt idx="0">
                  <c:v>466.66300000000001</c:v>
                </c:pt>
                <c:pt idx="1">
                  <c:v>465.09</c:v>
                </c:pt>
                <c:pt idx="2">
                  <c:v>451.88</c:v>
                </c:pt>
              </c:numCache>
            </c:numRef>
          </c:val>
          <c:extLs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Duben</c:v>
                </c:pt>
                <c:pt idx="1">
                  <c:v>Květen</c:v>
                </c:pt>
                <c:pt idx="2">
                  <c:v>Červen</c:v>
                </c:pt>
              </c:strCache>
            </c:strRef>
          </c:cat>
          <c:val>
            <c:numRef>
              <c:f>'5.4'!$B$41:$D$41</c:f>
              <c:numCache>
                <c:formatCode>#\ ##0.0</c:formatCode>
                <c:ptCount val="3"/>
                <c:pt idx="0">
                  <c:v>49986.514999999992</c:v>
                </c:pt>
                <c:pt idx="1">
                  <c:v>42219.964</c:v>
                </c:pt>
                <c:pt idx="2">
                  <c:v>26648.137999999995</c:v>
                </c:pt>
              </c:numCache>
            </c:numRef>
          </c:val>
          <c:extLs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247421568"/>
        <c:axId val="247443840"/>
      </c:barChart>
      <c:catAx>
        <c:axId val="247421568"/>
        <c:scaling>
          <c:orientation val="minMax"/>
        </c:scaling>
        <c:delete val="0"/>
        <c:axPos val="b"/>
        <c:numFmt formatCode="General" sourceLinked="1"/>
        <c:majorTickMark val="none"/>
        <c:minorTickMark val="none"/>
        <c:tickLblPos val="nextTo"/>
        <c:txPr>
          <a:bodyPr/>
          <a:lstStyle/>
          <a:p>
            <a:pPr>
              <a:defRPr sz="900"/>
            </a:pPr>
            <a:endParaRPr lang="cs-CZ"/>
          </a:p>
        </c:txPr>
        <c:crossAx val="247443840"/>
        <c:crosses val="autoZero"/>
        <c:auto val="1"/>
        <c:lblAlgn val="ctr"/>
        <c:lblOffset val="100"/>
        <c:noMultiLvlLbl val="0"/>
      </c:catAx>
      <c:valAx>
        <c:axId val="24744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742156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247483776"/>
        <c:axId val="247489664"/>
      </c:barChart>
      <c:catAx>
        <c:axId val="247483776"/>
        <c:scaling>
          <c:orientation val="minMax"/>
        </c:scaling>
        <c:delete val="1"/>
        <c:axPos val="b"/>
        <c:numFmt formatCode="General" sourceLinked="1"/>
        <c:majorTickMark val="out"/>
        <c:minorTickMark val="none"/>
        <c:tickLblPos val="nextTo"/>
        <c:crossAx val="247489664"/>
        <c:crosses val="autoZero"/>
        <c:auto val="1"/>
        <c:lblAlgn val="ctr"/>
        <c:lblOffset val="100"/>
        <c:noMultiLvlLbl val="0"/>
      </c:catAx>
      <c:valAx>
        <c:axId val="247489664"/>
        <c:scaling>
          <c:orientation val="minMax"/>
        </c:scaling>
        <c:delete val="1"/>
        <c:axPos val="l"/>
        <c:numFmt formatCode="General" sourceLinked="1"/>
        <c:majorTickMark val="out"/>
        <c:minorTickMark val="none"/>
        <c:tickLblPos val="nextTo"/>
        <c:crossAx val="2474837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247528832"/>
        <c:axId val="247612544"/>
      </c:barChart>
      <c:catAx>
        <c:axId val="247528832"/>
        <c:scaling>
          <c:orientation val="minMax"/>
        </c:scaling>
        <c:delete val="1"/>
        <c:axPos val="b"/>
        <c:numFmt formatCode="General" sourceLinked="1"/>
        <c:majorTickMark val="out"/>
        <c:minorTickMark val="none"/>
        <c:tickLblPos val="nextTo"/>
        <c:crossAx val="247612544"/>
        <c:crosses val="autoZero"/>
        <c:auto val="1"/>
        <c:lblAlgn val="ctr"/>
        <c:lblOffset val="100"/>
        <c:noMultiLvlLbl val="0"/>
      </c:catAx>
      <c:valAx>
        <c:axId val="247612544"/>
        <c:scaling>
          <c:orientation val="minMax"/>
        </c:scaling>
        <c:delete val="1"/>
        <c:axPos val="l"/>
        <c:numFmt formatCode="General" sourceLinked="1"/>
        <c:majorTickMark val="out"/>
        <c:minorTickMark val="none"/>
        <c:tickLblPos val="nextTo"/>
        <c:crossAx val="247528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272455168"/>
        <c:axId val="272456704"/>
      </c:barChart>
      <c:catAx>
        <c:axId val="272455168"/>
        <c:scaling>
          <c:orientation val="minMax"/>
        </c:scaling>
        <c:delete val="1"/>
        <c:axPos val="b"/>
        <c:numFmt formatCode="General" sourceLinked="1"/>
        <c:majorTickMark val="out"/>
        <c:minorTickMark val="none"/>
        <c:tickLblPos val="nextTo"/>
        <c:crossAx val="272456704"/>
        <c:crosses val="autoZero"/>
        <c:auto val="1"/>
        <c:lblAlgn val="ctr"/>
        <c:lblOffset val="100"/>
        <c:noMultiLvlLbl val="0"/>
      </c:catAx>
      <c:valAx>
        <c:axId val="272456704"/>
        <c:scaling>
          <c:orientation val="minMax"/>
        </c:scaling>
        <c:delete val="1"/>
        <c:axPos val="l"/>
        <c:numFmt formatCode="General" sourceLinked="1"/>
        <c:majorTickMark val="out"/>
        <c:minorTickMark val="none"/>
        <c:tickLblPos val="nextTo"/>
        <c:crossAx val="27245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c:ext xmlns:c16="http://schemas.microsoft.com/office/drawing/2014/chart" uri="{C3380CC4-5D6E-409C-BE32-E72D297353CC}">
                <c16:uniqueId val="{00000000-799B-4097-908D-B7AC1EF21D78}"/>
              </c:ext>
            </c:extLst>
          </c:dPt>
          <c:dPt>
            <c:idx val="7"/>
            <c:bubble3D val="0"/>
            <c:extLs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2094.4239999999991</c:v>
                </c:pt>
                <c:pt idx="1">
                  <c:v>2217.5720000000015</c:v>
                </c:pt>
                <c:pt idx="2">
                  <c:v>1909.6869999999988</c:v>
                </c:pt>
                <c:pt idx="3">
                  <c:v>2818.0929999999998</c:v>
                </c:pt>
                <c:pt idx="4">
                  <c:v>603.10400000000038</c:v>
                </c:pt>
                <c:pt idx="5">
                  <c:v>1067.4924999999996</c:v>
                </c:pt>
                <c:pt idx="6">
                  <c:v>486.29399999999993</c:v>
                </c:pt>
                <c:pt idx="7">
                  <c:v>6593.7329999999984</c:v>
                </c:pt>
                <c:pt idx="8">
                  <c:v>1291.8129999999999</c:v>
                </c:pt>
                <c:pt idx="9">
                  <c:v>3717.6629999999986</c:v>
                </c:pt>
                <c:pt idx="10">
                  <c:v>1144.3729999999996</c:v>
                </c:pt>
                <c:pt idx="11">
                  <c:v>4328.4570000000012</c:v>
                </c:pt>
                <c:pt idx="12">
                  <c:v>9916.0748599999988</c:v>
                </c:pt>
                <c:pt idx="13">
                  <c:v>1317.5089999999996</c:v>
                </c:pt>
              </c:numCache>
            </c:numRef>
          </c:val>
          <c:extLs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2094.4239999999991</c:v>
                </c:pt>
              </c:numCache>
            </c:numRef>
          </c:val>
          <c:extLs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2217.5720000000015</c:v>
                </c:pt>
              </c:numCache>
            </c:numRef>
          </c:val>
          <c:extLs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1909.6869999999988</c:v>
                </c:pt>
              </c:numCache>
            </c:numRef>
          </c:val>
          <c:extLs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2818.0929999999998</c:v>
                </c:pt>
              </c:numCache>
            </c:numRef>
          </c:val>
          <c:extLs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603.10400000000038</c:v>
                </c:pt>
              </c:numCache>
            </c:numRef>
          </c:val>
          <c:extLs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1067.4924999999996</c:v>
                </c:pt>
              </c:numCache>
            </c:numRef>
          </c:val>
          <c:extLs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486.29399999999993</c:v>
                </c:pt>
              </c:numCache>
            </c:numRef>
          </c:val>
          <c:extLs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6593.7329999999984</c:v>
                </c:pt>
              </c:numCache>
            </c:numRef>
          </c:val>
          <c:extLs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1291.8129999999999</c:v>
                </c:pt>
              </c:numCache>
            </c:numRef>
          </c:val>
          <c:extLs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3717.6629999999986</c:v>
                </c:pt>
              </c:numCache>
            </c:numRef>
          </c:val>
          <c:extLs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1144.3729999999996</c:v>
                </c:pt>
              </c:numCache>
            </c:numRef>
          </c:val>
          <c:extLs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4328.4570000000012</c:v>
                </c:pt>
              </c:numCache>
            </c:numRef>
          </c:val>
          <c:extLs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9916.0748599999988</c:v>
                </c:pt>
              </c:numCache>
            </c:numRef>
          </c:val>
          <c:extLs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1317.5089999999996</c:v>
                </c:pt>
              </c:numCache>
            </c:numRef>
          </c:val>
          <c:extLs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318805504"/>
        <c:axId val="318807040"/>
      </c:barChart>
      <c:catAx>
        <c:axId val="318805504"/>
        <c:scaling>
          <c:orientation val="minMax"/>
        </c:scaling>
        <c:delete val="0"/>
        <c:axPos val="b"/>
        <c:numFmt formatCode="General" sourceLinked="1"/>
        <c:majorTickMark val="none"/>
        <c:minorTickMark val="none"/>
        <c:tickLblPos val="nextTo"/>
        <c:txPr>
          <a:bodyPr/>
          <a:lstStyle/>
          <a:p>
            <a:pPr>
              <a:defRPr sz="900"/>
            </a:pPr>
            <a:endParaRPr lang="cs-CZ"/>
          </a:p>
        </c:txPr>
        <c:crossAx val="318807040"/>
        <c:crosses val="autoZero"/>
        <c:auto val="1"/>
        <c:lblAlgn val="ctr"/>
        <c:lblOffset val="100"/>
        <c:noMultiLvlLbl val="0"/>
      </c:catAx>
      <c:valAx>
        <c:axId val="318807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18805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 ##0.0</c:formatCode>
                <c:ptCount val="12"/>
                <c:pt idx="0">
                  <c:v>2405.2810399999998</c:v>
                </c:pt>
                <c:pt idx="1">
                  <c:v>2157.4595600000007</c:v>
                </c:pt>
                <c:pt idx="2">
                  <c:v>2319.7540459999996</c:v>
                </c:pt>
                <c:pt idx="3">
                  <c:v>2109.9759069999996</c:v>
                </c:pt>
                <c:pt idx="4">
                  <c:v>2022.9913499999998</c:v>
                </c:pt>
                <c:pt idx="5">
                  <c:v>1539.224123</c:v>
                </c:pt>
                <c:pt idx="6">
                  <c:v>0</c:v>
                </c:pt>
                <c:pt idx="7">
                  <c:v>0</c:v>
                </c:pt>
                <c:pt idx="8">
                  <c:v>0</c:v>
                </c:pt>
                <c:pt idx="9">
                  <c:v>0</c:v>
                </c:pt>
                <c:pt idx="10">
                  <c:v>0</c:v>
                </c:pt>
                <c:pt idx="11">
                  <c:v>0</c:v>
                </c:pt>
              </c:numCache>
            </c:numRef>
          </c:val>
          <c:extLs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 ##0.0</c:formatCode>
                <c:ptCount val="12"/>
                <c:pt idx="0">
                  <c:v>419.77037100000013</c:v>
                </c:pt>
                <c:pt idx="1">
                  <c:v>374.01020599999981</c:v>
                </c:pt>
                <c:pt idx="2">
                  <c:v>400.39917300000042</c:v>
                </c:pt>
                <c:pt idx="3">
                  <c:v>369.90306899999979</c:v>
                </c:pt>
                <c:pt idx="4">
                  <c:v>348.70399199999997</c:v>
                </c:pt>
                <c:pt idx="5">
                  <c:v>290.62547599999994</c:v>
                </c:pt>
                <c:pt idx="6">
                  <c:v>0</c:v>
                </c:pt>
                <c:pt idx="7">
                  <c:v>0</c:v>
                </c:pt>
                <c:pt idx="8">
                  <c:v>0</c:v>
                </c:pt>
                <c:pt idx="9">
                  <c:v>0</c:v>
                </c:pt>
                <c:pt idx="10">
                  <c:v>0</c:v>
                </c:pt>
                <c:pt idx="11">
                  <c:v>0</c:v>
                </c:pt>
              </c:numCache>
            </c:numRef>
          </c:val>
          <c:extLs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 ##0.0</c:formatCode>
                <c:ptCount val="12"/>
                <c:pt idx="0">
                  <c:v>2146.6621289999998</c:v>
                </c:pt>
                <c:pt idx="1">
                  <c:v>1902.2954259999997</c:v>
                </c:pt>
                <c:pt idx="2">
                  <c:v>1622.3598930000001</c:v>
                </c:pt>
                <c:pt idx="3">
                  <c:v>1294.2479320000002</c:v>
                </c:pt>
                <c:pt idx="4">
                  <c:v>829.40105299999982</c:v>
                </c:pt>
                <c:pt idx="5">
                  <c:v>502.45863300000002</c:v>
                </c:pt>
                <c:pt idx="6">
                  <c:v>0</c:v>
                </c:pt>
                <c:pt idx="7">
                  <c:v>0</c:v>
                </c:pt>
                <c:pt idx="8">
                  <c:v>0</c:v>
                </c:pt>
                <c:pt idx="9">
                  <c:v>0</c:v>
                </c:pt>
                <c:pt idx="10">
                  <c:v>0</c:v>
                </c:pt>
                <c:pt idx="11">
                  <c:v>0</c:v>
                </c:pt>
              </c:numCache>
            </c:numRef>
          </c:val>
          <c:extLs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 ##0.0</c:formatCode>
                <c:ptCount val="12"/>
                <c:pt idx="0">
                  <c:v>2.22417</c:v>
                </c:pt>
                <c:pt idx="1">
                  <c:v>2.50345</c:v>
                </c:pt>
                <c:pt idx="2">
                  <c:v>2.6713300000000002</c:v>
                </c:pt>
                <c:pt idx="3">
                  <c:v>3.2674300000000005</c:v>
                </c:pt>
                <c:pt idx="4">
                  <c:v>2.7971709999999996</c:v>
                </c:pt>
                <c:pt idx="5">
                  <c:v>3.3154819999999998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 ##0.0</c:formatCode>
                <c:ptCount val="12"/>
                <c:pt idx="0">
                  <c:v>1.4593099999999999</c:v>
                </c:pt>
                <c:pt idx="1">
                  <c:v>1.1757599999999999</c:v>
                </c:pt>
                <c:pt idx="2">
                  <c:v>0.70523999999999998</c:v>
                </c:pt>
                <c:pt idx="3">
                  <c:v>1.35277</c:v>
                </c:pt>
                <c:pt idx="4">
                  <c:v>1.8260000000000001</c:v>
                </c:pt>
                <c:pt idx="5">
                  <c:v>1.4744300000000001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 ##0.0</c:formatCode>
                <c:ptCount val="12"/>
                <c:pt idx="0">
                  <c:v>1.0129000000000001E-2</c:v>
                </c:pt>
                <c:pt idx="1">
                  <c:v>2.0753999999999998E-2</c:v>
                </c:pt>
                <c:pt idx="2">
                  <c:v>3.7942999999999998E-2</c:v>
                </c:pt>
                <c:pt idx="3">
                  <c:v>5.2948000000000002E-2</c:v>
                </c:pt>
                <c:pt idx="4">
                  <c:v>6.1956999999999998E-2</c:v>
                </c:pt>
                <c:pt idx="5">
                  <c:v>0.100568</c:v>
                </c:pt>
                <c:pt idx="6">
                  <c:v>0</c:v>
                </c:pt>
                <c:pt idx="7">
                  <c:v>0</c:v>
                </c:pt>
                <c:pt idx="8">
                  <c:v>0</c:v>
                </c:pt>
                <c:pt idx="9">
                  <c:v>0</c:v>
                </c:pt>
                <c:pt idx="10">
                  <c:v>0</c:v>
                </c:pt>
                <c:pt idx="11">
                  <c:v>0</c:v>
                </c:pt>
              </c:numCache>
            </c:numRef>
          </c:val>
          <c:extLs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 ##0.0</c:formatCode>
                <c:ptCount val="12"/>
                <c:pt idx="0">
                  <c:v>8152.5463140000011</c:v>
                </c:pt>
                <c:pt idx="1">
                  <c:v>7431.874283000001</c:v>
                </c:pt>
                <c:pt idx="2">
                  <c:v>6980.5889480000005</c:v>
                </c:pt>
                <c:pt idx="3">
                  <c:v>5496.1851340000012</c:v>
                </c:pt>
                <c:pt idx="4">
                  <c:v>4035.8197300000006</c:v>
                </c:pt>
                <c:pt idx="5">
                  <c:v>2443.9569029999998</c:v>
                </c:pt>
                <c:pt idx="6">
                  <c:v>0</c:v>
                </c:pt>
                <c:pt idx="7">
                  <c:v>0</c:v>
                </c:pt>
                <c:pt idx="8">
                  <c:v>0</c:v>
                </c:pt>
                <c:pt idx="9">
                  <c:v>0</c:v>
                </c:pt>
                <c:pt idx="10">
                  <c:v>0</c:v>
                </c:pt>
                <c:pt idx="11">
                  <c:v>0</c:v>
                </c:pt>
              </c:numCache>
            </c:numRef>
          </c:val>
          <c:extLs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 ##0.0</c:formatCode>
                <c:ptCount val="12"/>
                <c:pt idx="0">
                  <c:v>145.821</c:v>
                </c:pt>
                <c:pt idx="1">
                  <c:v>124.426</c:v>
                </c:pt>
                <c:pt idx="2">
                  <c:v>107.92100000000001</c:v>
                </c:pt>
                <c:pt idx="3">
                  <c:v>41.33</c:v>
                </c:pt>
                <c:pt idx="4">
                  <c:v>31.606000000000002</c:v>
                </c:pt>
                <c:pt idx="5">
                  <c:v>23.568000000000001</c:v>
                </c:pt>
                <c:pt idx="6">
                  <c:v>0</c:v>
                </c:pt>
                <c:pt idx="7">
                  <c:v>0</c:v>
                </c:pt>
                <c:pt idx="8">
                  <c:v>0</c:v>
                </c:pt>
                <c:pt idx="9">
                  <c:v>0</c:v>
                </c:pt>
                <c:pt idx="10">
                  <c:v>0</c:v>
                </c:pt>
                <c:pt idx="11">
                  <c:v>0</c:v>
                </c:pt>
              </c:numCache>
            </c:numRef>
          </c:val>
          <c:extLs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 ##0.0</c:formatCode>
                <c:ptCount val="12"/>
                <c:pt idx="0">
                  <c:v>9.0999999999999998E-2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 ##0.0</c:formatCode>
                <c:ptCount val="12"/>
                <c:pt idx="0">
                  <c:v>722.40689799999996</c:v>
                </c:pt>
                <c:pt idx="1">
                  <c:v>659.61819300000002</c:v>
                </c:pt>
                <c:pt idx="2">
                  <c:v>713.81485699999996</c:v>
                </c:pt>
                <c:pt idx="3">
                  <c:v>696.00254200000006</c:v>
                </c:pt>
                <c:pt idx="4">
                  <c:v>774.62432699999988</c:v>
                </c:pt>
                <c:pt idx="5">
                  <c:v>710.84160099999997</c:v>
                </c:pt>
                <c:pt idx="6">
                  <c:v>0</c:v>
                </c:pt>
                <c:pt idx="7">
                  <c:v>0</c:v>
                </c:pt>
                <c:pt idx="8">
                  <c:v>0</c:v>
                </c:pt>
                <c:pt idx="9">
                  <c:v>0</c:v>
                </c:pt>
                <c:pt idx="10">
                  <c:v>0</c:v>
                </c:pt>
                <c:pt idx="11">
                  <c:v>0</c:v>
                </c:pt>
              </c:numCache>
            </c:numRef>
          </c:val>
          <c:extLs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 ##0.0</c:formatCode>
                <c:ptCount val="12"/>
                <c:pt idx="0">
                  <c:v>86.679901000000001</c:v>
                </c:pt>
                <c:pt idx="1">
                  <c:v>75.319725999999989</c:v>
                </c:pt>
                <c:pt idx="2">
                  <c:v>30.274146999999999</c:v>
                </c:pt>
                <c:pt idx="3">
                  <c:v>11.13574</c:v>
                </c:pt>
                <c:pt idx="4">
                  <c:v>11.456417</c:v>
                </c:pt>
                <c:pt idx="5">
                  <c:v>19.769055000000002</c:v>
                </c:pt>
                <c:pt idx="6">
                  <c:v>0</c:v>
                </c:pt>
                <c:pt idx="7">
                  <c:v>0</c:v>
                </c:pt>
                <c:pt idx="8">
                  <c:v>0</c:v>
                </c:pt>
                <c:pt idx="9">
                  <c:v>0</c:v>
                </c:pt>
                <c:pt idx="10">
                  <c:v>0</c:v>
                </c:pt>
                <c:pt idx="11">
                  <c:v>0</c:v>
                </c:pt>
              </c:numCache>
            </c:numRef>
          </c:val>
          <c:extLs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 ##0.0</c:formatCode>
                <c:ptCount val="12"/>
                <c:pt idx="0">
                  <c:v>438.15081300000003</c:v>
                </c:pt>
                <c:pt idx="1">
                  <c:v>386.83621699999998</c:v>
                </c:pt>
                <c:pt idx="2">
                  <c:v>368.30192699999998</c:v>
                </c:pt>
                <c:pt idx="3">
                  <c:v>396.47469700000005</c:v>
                </c:pt>
                <c:pt idx="4">
                  <c:v>411.95076572553063</c:v>
                </c:pt>
                <c:pt idx="5">
                  <c:v>369.94655951341832</c:v>
                </c:pt>
                <c:pt idx="6">
                  <c:v>0</c:v>
                </c:pt>
                <c:pt idx="7">
                  <c:v>0</c:v>
                </c:pt>
                <c:pt idx="8">
                  <c:v>0</c:v>
                </c:pt>
                <c:pt idx="9">
                  <c:v>0</c:v>
                </c:pt>
                <c:pt idx="10">
                  <c:v>0</c:v>
                </c:pt>
                <c:pt idx="11">
                  <c:v>0</c:v>
                </c:pt>
              </c:numCache>
            </c:numRef>
          </c:val>
          <c:extLs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 ##0.0</c:formatCode>
                <c:ptCount val="12"/>
                <c:pt idx="0">
                  <c:v>902.6514709999999</c:v>
                </c:pt>
                <c:pt idx="1">
                  <c:v>768.42518599999983</c:v>
                </c:pt>
                <c:pt idx="2">
                  <c:v>864.10889000000009</c:v>
                </c:pt>
                <c:pt idx="3">
                  <c:v>776.93415300000015</c:v>
                </c:pt>
                <c:pt idx="4">
                  <c:v>795.23396300000013</c:v>
                </c:pt>
                <c:pt idx="5">
                  <c:v>713.9596929999999</c:v>
                </c:pt>
                <c:pt idx="6">
                  <c:v>0</c:v>
                </c:pt>
                <c:pt idx="7">
                  <c:v>0</c:v>
                </c:pt>
                <c:pt idx="8">
                  <c:v>0</c:v>
                </c:pt>
                <c:pt idx="9">
                  <c:v>0</c:v>
                </c:pt>
                <c:pt idx="10">
                  <c:v>0</c:v>
                </c:pt>
                <c:pt idx="11">
                  <c:v>0</c:v>
                </c:pt>
              </c:numCache>
            </c:numRef>
          </c:val>
          <c:extLs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 ##0.0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 ##0.0</c:formatCode>
                <c:ptCount val="12"/>
                <c:pt idx="0">
                  <c:v>58.738746999999996</c:v>
                </c:pt>
                <c:pt idx="1">
                  <c:v>64.375801999999993</c:v>
                </c:pt>
                <c:pt idx="2">
                  <c:v>25.090794999999993</c:v>
                </c:pt>
                <c:pt idx="3">
                  <c:v>5.4708429999999995</c:v>
                </c:pt>
                <c:pt idx="4">
                  <c:v>3.3079709999999993</c:v>
                </c:pt>
                <c:pt idx="5">
                  <c:v>47.088466000000018</c:v>
                </c:pt>
                <c:pt idx="6">
                  <c:v>0</c:v>
                </c:pt>
                <c:pt idx="7">
                  <c:v>0</c:v>
                </c:pt>
                <c:pt idx="8">
                  <c:v>0</c:v>
                </c:pt>
                <c:pt idx="9">
                  <c:v>0</c:v>
                </c:pt>
                <c:pt idx="10">
                  <c:v>0</c:v>
                </c:pt>
                <c:pt idx="11">
                  <c:v>0</c:v>
                </c:pt>
              </c:numCache>
            </c:numRef>
          </c:val>
          <c:extLs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 ##0.0</c:formatCode>
                <c:ptCount val="12"/>
                <c:pt idx="0">
                  <c:v>4539.6890259999982</c:v>
                </c:pt>
                <c:pt idx="1">
                  <c:v>4129.2549359999966</c:v>
                </c:pt>
                <c:pt idx="2">
                  <c:v>3677.7212879999984</c:v>
                </c:pt>
                <c:pt idx="3">
                  <c:v>2986.797425874337</c:v>
                </c:pt>
                <c:pt idx="4">
                  <c:v>2180.8702882744678</c:v>
                </c:pt>
                <c:pt idx="5">
                  <c:v>1248.562087486582</c:v>
                </c:pt>
                <c:pt idx="6">
                  <c:v>0</c:v>
                </c:pt>
                <c:pt idx="7">
                  <c:v>0</c:v>
                </c:pt>
                <c:pt idx="8">
                  <c:v>0</c:v>
                </c:pt>
                <c:pt idx="9">
                  <c:v>0</c:v>
                </c:pt>
                <c:pt idx="10">
                  <c:v>0</c:v>
                </c:pt>
                <c:pt idx="11">
                  <c:v>0</c:v>
                </c:pt>
              </c:numCache>
            </c:numRef>
          </c:val>
          <c:extLs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73618688"/>
        <c:axId val="173620224"/>
      </c:barChart>
      <c:catAx>
        <c:axId val="173618688"/>
        <c:scaling>
          <c:orientation val="minMax"/>
        </c:scaling>
        <c:delete val="0"/>
        <c:axPos val="b"/>
        <c:majorTickMark val="none"/>
        <c:minorTickMark val="none"/>
        <c:tickLblPos val="nextTo"/>
        <c:txPr>
          <a:bodyPr/>
          <a:lstStyle/>
          <a:p>
            <a:pPr>
              <a:defRPr sz="900"/>
            </a:pPr>
            <a:endParaRPr lang="cs-CZ"/>
          </a:p>
        </c:txPr>
        <c:crossAx val="173620224"/>
        <c:crosses val="autoZero"/>
        <c:auto val="1"/>
        <c:lblAlgn val="ctr"/>
        <c:lblOffset val="100"/>
        <c:noMultiLvlLbl val="0"/>
      </c:catAx>
      <c:valAx>
        <c:axId val="17362022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7361868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321047552"/>
        <c:axId val="321057536"/>
      </c:barChart>
      <c:catAx>
        <c:axId val="321047552"/>
        <c:scaling>
          <c:orientation val="minMax"/>
        </c:scaling>
        <c:delete val="1"/>
        <c:axPos val="b"/>
        <c:numFmt formatCode="General" sourceLinked="1"/>
        <c:majorTickMark val="out"/>
        <c:minorTickMark val="none"/>
        <c:tickLblPos val="nextTo"/>
        <c:crossAx val="321057536"/>
        <c:crosses val="autoZero"/>
        <c:auto val="1"/>
        <c:lblAlgn val="ctr"/>
        <c:lblOffset val="100"/>
        <c:noMultiLvlLbl val="0"/>
      </c:catAx>
      <c:valAx>
        <c:axId val="321057536"/>
        <c:scaling>
          <c:orientation val="minMax"/>
        </c:scaling>
        <c:delete val="1"/>
        <c:axPos val="l"/>
        <c:numFmt formatCode="0.0%" sourceLinked="1"/>
        <c:majorTickMark val="out"/>
        <c:minorTickMark val="none"/>
        <c:tickLblPos val="nextTo"/>
        <c:crossAx val="321047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 ##0.0</c:formatCode>
                <c:ptCount val="12"/>
                <c:pt idx="0">
                  <c:v>2082.771999999999</c:v>
                </c:pt>
                <c:pt idx="1">
                  <c:v>2083.6319999999987</c:v>
                </c:pt>
                <c:pt idx="2">
                  <c:v>2083.5779999999986</c:v>
                </c:pt>
                <c:pt idx="3">
                  <c:v>2087.8239999999992</c:v>
                </c:pt>
                <c:pt idx="4">
                  <c:v>2094.8049999999989</c:v>
                </c:pt>
                <c:pt idx="5">
                  <c:v>2094.4239999999991</c:v>
                </c:pt>
                <c:pt idx="6">
                  <c:v>0</c:v>
                </c:pt>
                <c:pt idx="7">
                  <c:v>0</c:v>
                </c:pt>
                <c:pt idx="8">
                  <c:v>0</c:v>
                </c:pt>
                <c:pt idx="9">
                  <c:v>0</c:v>
                </c:pt>
                <c:pt idx="10">
                  <c:v>0</c:v>
                </c:pt>
                <c:pt idx="11">
                  <c:v>0</c:v>
                </c:pt>
              </c:numCache>
            </c:numRef>
          </c:val>
          <c:extLs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 ##0.0</c:formatCode>
                <c:ptCount val="12"/>
                <c:pt idx="0">
                  <c:v>2224.7700000000013</c:v>
                </c:pt>
                <c:pt idx="1">
                  <c:v>2225.5310000000013</c:v>
                </c:pt>
                <c:pt idx="2">
                  <c:v>2226.2870000000016</c:v>
                </c:pt>
                <c:pt idx="3">
                  <c:v>2223.8720000000017</c:v>
                </c:pt>
                <c:pt idx="4">
                  <c:v>2208.3280000000018</c:v>
                </c:pt>
                <c:pt idx="5">
                  <c:v>2217.5720000000015</c:v>
                </c:pt>
                <c:pt idx="6">
                  <c:v>0</c:v>
                </c:pt>
                <c:pt idx="7">
                  <c:v>0</c:v>
                </c:pt>
                <c:pt idx="8">
                  <c:v>0</c:v>
                </c:pt>
                <c:pt idx="9">
                  <c:v>0</c:v>
                </c:pt>
                <c:pt idx="10">
                  <c:v>0</c:v>
                </c:pt>
                <c:pt idx="11">
                  <c:v>0</c:v>
                </c:pt>
              </c:numCache>
            </c:numRef>
          </c:val>
          <c:extLs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 ##0.0</c:formatCode>
                <c:ptCount val="12"/>
                <c:pt idx="0">
                  <c:v>1925.6339999999984</c:v>
                </c:pt>
                <c:pt idx="1">
                  <c:v>1925.6239999999987</c:v>
                </c:pt>
                <c:pt idx="2">
                  <c:v>1927.2779999999987</c:v>
                </c:pt>
                <c:pt idx="3">
                  <c:v>1926.3609999999987</c:v>
                </c:pt>
                <c:pt idx="4">
                  <c:v>1927.6119999999987</c:v>
                </c:pt>
                <c:pt idx="5">
                  <c:v>1909.6869999999988</c:v>
                </c:pt>
                <c:pt idx="6">
                  <c:v>0</c:v>
                </c:pt>
                <c:pt idx="7">
                  <c:v>0</c:v>
                </c:pt>
                <c:pt idx="8">
                  <c:v>0</c:v>
                </c:pt>
                <c:pt idx="9">
                  <c:v>0</c:v>
                </c:pt>
                <c:pt idx="10">
                  <c:v>0</c:v>
                </c:pt>
                <c:pt idx="11">
                  <c:v>0</c:v>
                </c:pt>
              </c:numCache>
            </c:numRef>
          </c:val>
          <c:extLs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 ##0.0</c:formatCode>
                <c:ptCount val="12"/>
                <c:pt idx="0">
                  <c:v>2830.134</c:v>
                </c:pt>
                <c:pt idx="1">
                  <c:v>2817.3339999999998</c:v>
                </c:pt>
                <c:pt idx="2">
                  <c:v>2817.3339999999998</c:v>
                </c:pt>
                <c:pt idx="3">
                  <c:v>2818.0449999999996</c:v>
                </c:pt>
                <c:pt idx="4">
                  <c:v>2818.0459999999994</c:v>
                </c:pt>
                <c:pt idx="5">
                  <c:v>2818.0929999999998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 ##0.0</c:formatCode>
                <c:ptCount val="12"/>
                <c:pt idx="0">
                  <c:v>607.34400000000039</c:v>
                </c:pt>
                <c:pt idx="1">
                  <c:v>607.34400000000039</c:v>
                </c:pt>
                <c:pt idx="2">
                  <c:v>607.34400000000039</c:v>
                </c:pt>
                <c:pt idx="3">
                  <c:v>603.37500000000045</c:v>
                </c:pt>
                <c:pt idx="4">
                  <c:v>603.10400000000038</c:v>
                </c:pt>
                <c:pt idx="5">
                  <c:v>603.10400000000038</c:v>
                </c:pt>
                <c:pt idx="6">
                  <c:v>0</c:v>
                </c:pt>
                <c:pt idx="7">
                  <c:v>0</c:v>
                </c:pt>
                <c:pt idx="8">
                  <c:v>0</c:v>
                </c:pt>
                <c:pt idx="9">
                  <c:v>0</c:v>
                </c:pt>
                <c:pt idx="10">
                  <c:v>0</c:v>
                </c:pt>
                <c:pt idx="11">
                  <c:v>0</c:v>
                </c:pt>
              </c:numCache>
            </c:numRef>
          </c:val>
          <c:extLs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 ##0.0</c:formatCode>
                <c:ptCount val="12"/>
                <c:pt idx="0">
                  <c:v>1068.6644999999999</c:v>
                </c:pt>
                <c:pt idx="1">
                  <c:v>1068.6644999999999</c:v>
                </c:pt>
                <c:pt idx="2">
                  <c:v>1068.9174999999998</c:v>
                </c:pt>
                <c:pt idx="3">
                  <c:v>1067.6924999999997</c:v>
                </c:pt>
                <c:pt idx="4">
                  <c:v>1067.4764999999998</c:v>
                </c:pt>
                <c:pt idx="5">
                  <c:v>1067.4924999999996</c:v>
                </c:pt>
                <c:pt idx="6">
                  <c:v>0</c:v>
                </c:pt>
                <c:pt idx="7">
                  <c:v>0</c:v>
                </c:pt>
                <c:pt idx="8">
                  <c:v>0</c:v>
                </c:pt>
                <c:pt idx="9">
                  <c:v>0</c:v>
                </c:pt>
                <c:pt idx="10">
                  <c:v>0</c:v>
                </c:pt>
                <c:pt idx="11">
                  <c:v>0</c:v>
                </c:pt>
              </c:numCache>
            </c:numRef>
          </c:val>
          <c:extLs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 ##0.0</c:formatCode>
                <c:ptCount val="12"/>
                <c:pt idx="0">
                  <c:v>486.43399999999997</c:v>
                </c:pt>
                <c:pt idx="1">
                  <c:v>486.43399999999997</c:v>
                </c:pt>
                <c:pt idx="2">
                  <c:v>486.43399999999997</c:v>
                </c:pt>
                <c:pt idx="3">
                  <c:v>491.34399999999999</c:v>
                </c:pt>
                <c:pt idx="4">
                  <c:v>481.2419999999999</c:v>
                </c:pt>
                <c:pt idx="5">
                  <c:v>486.29399999999993</c:v>
                </c:pt>
                <c:pt idx="6">
                  <c:v>0</c:v>
                </c:pt>
                <c:pt idx="7">
                  <c:v>0</c:v>
                </c:pt>
                <c:pt idx="8">
                  <c:v>0</c:v>
                </c:pt>
                <c:pt idx="9">
                  <c:v>0</c:v>
                </c:pt>
                <c:pt idx="10">
                  <c:v>0</c:v>
                </c:pt>
                <c:pt idx="11">
                  <c:v>0</c:v>
                </c:pt>
              </c:numCache>
            </c:numRef>
          </c:val>
          <c:extLs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 ##0.0</c:formatCode>
                <c:ptCount val="12"/>
                <c:pt idx="0">
                  <c:v>6593.1739999999972</c:v>
                </c:pt>
                <c:pt idx="1">
                  <c:v>6593.1739999999972</c:v>
                </c:pt>
                <c:pt idx="2">
                  <c:v>6584.0739999999978</c:v>
                </c:pt>
                <c:pt idx="3">
                  <c:v>6583.6539999999977</c:v>
                </c:pt>
                <c:pt idx="4">
                  <c:v>6593.1439999999984</c:v>
                </c:pt>
                <c:pt idx="5">
                  <c:v>6593.7329999999984</c:v>
                </c:pt>
                <c:pt idx="6">
                  <c:v>0</c:v>
                </c:pt>
                <c:pt idx="7">
                  <c:v>0</c:v>
                </c:pt>
                <c:pt idx="8">
                  <c:v>0</c:v>
                </c:pt>
                <c:pt idx="9">
                  <c:v>0</c:v>
                </c:pt>
                <c:pt idx="10">
                  <c:v>0</c:v>
                </c:pt>
                <c:pt idx="11">
                  <c:v>0</c:v>
                </c:pt>
              </c:numCache>
            </c:numRef>
          </c:val>
          <c:extLs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 ##0.0</c:formatCode>
                <c:ptCount val="12"/>
                <c:pt idx="0">
                  <c:v>1289.4589999999998</c:v>
                </c:pt>
                <c:pt idx="1">
                  <c:v>1289.4589999999998</c:v>
                </c:pt>
                <c:pt idx="2">
                  <c:v>1289.4129999999998</c:v>
                </c:pt>
                <c:pt idx="3">
                  <c:v>1291.8129999999999</c:v>
                </c:pt>
                <c:pt idx="4">
                  <c:v>1291.8129999999999</c:v>
                </c:pt>
                <c:pt idx="5">
                  <c:v>1291.8129999999999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 ##0.0</c:formatCode>
                <c:ptCount val="12"/>
                <c:pt idx="0">
                  <c:v>3715.9059999999986</c:v>
                </c:pt>
                <c:pt idx="1">
                  <c:v>3715.9489999999983</c:v>
                </c:pt>
                <c:pt idx="2">
                  <c:v>3716.8759999999984</c:v>
                </c:pt>
                <c:pt idx="3">
                  <c:v>3716.8749999999986</c:v>
                </c:pt>
                <c:pt idx="4">
                  <c:v>3716.9609999999984</c:v>
                </c:pt>
                <c:pt idx="5">
                  <c:v>3717.6629999999986</c:v>
                </c:pt>
                <c:pt idx="6">
                  <c:v>0</c:v>
                </c:pt>
                <c:pt idx="7">
                  <c:v>0</c:v>
                </c:pt>
                <c:pt idx="8">
                  <c:v>0</c:v>
                </c:pt>
                <c:pt idx="9">
                  <c:v>0</c:v>
                </c:pt>
                <c:pt idx="10">
                  <c:v>0</c:v>
                </c:pt>
                <c:pt idx="11">
                  <c:v>0</c:v>
                </c:pt>
              </c:numCache>
            </c:numRef>
          </c:val>
          <c:extLs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 ##0.0</c:formatCode>
                <c:ptCount val="12"/>
                <c:pt idx="0">
                  <c:v>1144.4119999999996</c:v>
                </c:pt>
                <c:pt idx="1">
                  <c:v>1144.4119999999996</c:v>
                </c:pt>
                <c:pt idx="2">
                  <c:v>1144.3799999999997</c:v>
                </c:pt>
                <c:pt idx="3">
                  <c:v>1144.3729999999996</c:v>
                </c:pt>
                <c:pt idx="4">
                  <c:v>1144.3729999999996</c:v>
                </c:pt>
                <c:pt idx="5">
                  <c:v>1144.3729999999996</c:v>
                </c:pt>
                <c:pt idx="6">
                  <c:v>0</c:v>
                </c:pt>
                <c:pt idx="7">
                  <c:v>0</c:v>
                </c:pt>
                <c:pt idx="8">
                  <c:v>0</c:v>
                </c:pt>
                <c:pt idx="9">
                  <c:v>0</c:v>
                </c:pt>
                <c:pt idx="10">
                  <c:v>0</c:v>
                </c:pt>
                <c:pt idx="11">
                  <c:v>0</c:v>
                </c:pt>
              </c:numCache>
            </c:numRef>
          </c:val>
          <c:extLs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 ##0.0</c:formatCode>
                <c:ptCount val="12"/>
                <c:pt idx="0">
                  <c:v>4327.4940000000015</c:v>
                </c:pt>
                <c:pt idx="1">
                  <c:v>4327.5750000000016</c:v>
                </c:pt>
                <c:pt idx="2">
                  <c:v>4327.5750000000016</c:v>
                </c:pt>
                <c:pt idx="3">
                  <c:v>4328.327000000002</c:v>
                </c:pt>
                <c:pt idx="4">
                  <c:v>4328.3280000000022</c:v>
                </c:pt>
                <c:pt idx="5">
                  <c:v>4328.4570000000012</c:v>
                </c:pt>
                <c:pt idx="6">
                  <c:v>0</c:v>
                </c:pt>
                <c:pt idx="7">
                  <c:v>0</c:v>
                </c:pt>
                <c:pt idx="8">
                  <c:v>0</c:v>
                </c:pt>
                <c:pt idx="9">
                  <c:v>0</c:v>
                </c:pt>
                <c:pt idx="10">
                  <c:v>0</c:v>
                </c:pt>
                <c:pt idx="11">
                  <c:v>0</c:v>
                </c:pt>
              </c:numCache>
            </c:numRef>
          </c:val>
          <c:extLs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 ##0.0</c:formatCode>
                <c:ptCount val="12"/>
                <c:pt idx="0">
                  <c:v>10173.79486</c:v>
                </c:pt>
                <c:pt idx="1">
                  <c:v>10173.79486</c:v>
                </c:pt>
                <c:pt idx="2">
                  <c:v>10173.79486</c:v>
                </c:pt>
                <c:pt idx="3">
                  <c:v>10080.394859999999</c:v>
                </c:pt>
                <c:pt idx="4">
                  <c:v>10080.394859999999</c:v>
                </c:pt>
                <c:pt idx="5">
                  <c:v>9916.0748599999988</c:v>
                </c:pt>
                <c:pt idx="6">
                  <c:v>0</c:v>
                </c:pt>
                <c:pt idx="7">
                  <c:v>0</c:v>
                </c:pt>
                <c:pt idx="8">
                  <c:v>0</c:v>
                </c:pt>
                <c:pt idx="9">
                  <c:v>0</c:v>
                </c:pt>
                <c:pt idx="10">
                  <c:v>0</c:v>
                </c:pt>
                <c:pt idx="11">
                  <c:v>0</c:v>
                </c:pt>
              </c:numCache>
            </c:numRef>
          </c:val>
          <c:extLs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 ##0.0</c:formatCode>
                <c:ptCount val="12"/>
                <c:pt idx="0">
                  <c:v>1332.9959999999996</c:v>
                </c:pt>
                <c:pt idx="1">
                  <c:v>1333.0009999999997</c:v>
                </c:pt>
                <c:pt idx="2">
                  <c:v>1331.7269999999999</c:v>
                </c:pt>
                <c:pt idx="3">
                  <c:v>1327.6329999999998</c:v>
                </c:pt>
                <c:pt idx="4">
                  <c:v>1327.6339999999996</c:v>
                </c:pt>
                <c:pt idx="5">
                  <c:v>1317.5089999999996</c:v>
                </c:pt>
                <c:pt idx="6">
                  <c:v>0</c:v>
                </c:pt>
                <c:pt idx="7">
                  <c:v>0</c:v>
                </c:pt>
                <c:pt idx="8">
                  <c:v>0</c:v>
                </c:pt>
                <c:pt idx="9">
                  <c:v>0</c:v>
                </c:pt>
                <c:pt idx="10">
                  <c:v>0</c:v>
                </c:pt>
                <c:pt idx="11">
                  <c:v>0</c:v>
                </c:pt>
              </c:numCache>
            </c:numRef>
          </c:val>
          <c:extLs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52317952"/>
        <c:axId val="152319488"/>
      </c:barChart>
      <c:catAx>
        <c:axId val="152317952"/>
        <c:scaling>
          <c:orientation val="minMax"/>
        </c:scaling>
        <c:delete val="0"/>
        <c:axPos val="b"/>
        <c:majorTickMark val="none"/>
        <c:minorTickMark val="none"/>
        <c:tickLblPos val="nextTo"/>
        <c:txPr>
          <a:bodyPr/>
          <a:lstStyle/>
          <a:p>
            <a:pPr>
              <a:defRPr sz="900"/>
            </a:pPr>
            <a:endParaRPr lang="cs-CZ"/>
          </a:p>
        </c:txPr>
        <c:crossAx val="152319488"/>
        <c:crosses val="autoZero"/>
        <c:auto val="1"/>
        <c:lblAlgn val="ctr"/>
        <c:lblOffset val="100"/>
        <c:noMultiLvlLbl val="0"/>
      </c:catAx>
      <c:valAx>
        <c:axId val="152319488"/>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2317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 ##0.0</c:formatCode>
                <c:ptCount val="12"/>
                <c:pt idx="0">
                  <c:v>2667.2565140000006</c:v>
                </c:pt>
                <c:pt idx="1">
                  <c:v>2538.2548389999997</c:v>
                </c:pt>
                <c:pt idx="2">
                  <c:v>2447.0571690000002</c:v>
                </c:pt>
                <c:pt idx="3">
                  <c:v>1937.1361009999996</c:v>
                </c:pt>
                <c:pt idx="4">
                  <c:v>1536.498261</c:v>
                </c:pt>
                <c:pt idx="5">
                  <c:v>1118.247224</c:v>
                </c:pt>
                <c:pt idx="6">
                  <c:v>0</c:v>
                </c:pt>
                <c:pt idx="7">
                  <c:v>0</c:v>
                </c:pt>
                <c:pt idx="8">
                  <c:v>0</c:v>
                </c:pt>
                <c:pt idx="9">
                  <c:v>0</c:v>
                </c:pt>
                <c:pt idx="10">
                  <c:v>0</c:v>
                </c:pt>
                <c:pt idx="11">
                  <c:v>0</c:v>
                </c:pt>
              </c:numCache>
            </c:numRef>
          </c:val>
          <c:extLs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 ##0.0</c:formatCode>
                <c:ptCount val="12"/>
                <c:pt idx="0">
                  <c:v>314.41614400000003</c:v>
                </c:pt>
                <c:pt idx="1">
                  <c:v>296.80541499999998</c:v>
                </c:pt>
                <c:pt idx="2">
                  <c:v>274.69300199999998</c:v>
                </c:pt>
                <c:pt idx="3">
                  <c:v>211.23625199999998</c:v>
                </c:pt>
                <c:pt idx="4">
                  <c:v>129.928855</c:v>
                </c:pt>
                <c:pt idx="5">
                  <c:v>76.682683999999995</c:v>
                </c:pt>
                <c:pt idx="6">
                  <c:v>0</c:v>
                </c:pt>
                <c:pt idx="7">
                  <c:v>0</c:v>
                </c:pt>
                <c:pt idx="8">
                  <c:v>0</c:v>
                </c:pt>
                <c:pt idx="9">
                  <c:v>0</c:v>
                </c:pt>
                <c:pt idx="10">
                  <c:v>0</c:v>
                </c:pt>
                <c:pt idx="11">
                  <c:v>0</c:v>
                </c:pt>
              </c:numCache>
            </c:numRef>
          </c:val>
          <c:extLs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 ##0.0</c:formatCode>
                <c:ptCount val="12"/>
                <c:pt idx="0">
                  <c:v>126.91536499999999</c:v>
                </c:pt>
                <c:pt idx="1">
                  <c:v>118.32828099999999</c:v>
                </c:pt>
                <c:pt idx="2">
                  <c:v>100.86149700000001</c:v>
                </c:pt>
                <c:pt idx="3">
                  <c:v>73.739433000000005</c:v>
                </c:pt>
                <c:pt idx="4">
                  <c:v>33.148607000000005</c:v>
                </c:pt>
                <c:pt idx="5">
                  <c:v>8.4777529999999999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 ##0.0</c:formatCode>
                <c:ptCount val="12"/>
                <c:pt idx="0">
                  <c:v>35.292500000000004</c:v>
                </c:pt>
                <c:pt idx="1">
                  <c:v>33.770898999999993</c:v>
                </c:pt>
                <c:pt idx="2">
                  <c:v>30.382976999999997</c:v>
                </c:pt>
                <c:pt idx="3">
                  <c:v>22.543964999999996</c:v>
                </c:pt>
                <c:pt idx="4">
                  <c:v>10.963841999999996</c:v>
                </c:pt>
                <c:pt idx="5">
                  <c:v>3.1973619999999996</c:v>
                </c:pt>
                <c:pt idx="6">
                  <c:v>0</c:v>
                </c:pt>
                <c:pt idx="7">
                  <c:v>0</c:v>
                </c:pt>
                <c:pt idx="8">
                  <c:v>0</c:v>
                </c:pt>
                <c:pt idx="9">
                  <c:v>0</c:v>
                </c:pt>
                <c:pt idx="10">
                  <c:v>0</c:v>
                </c:pt>
                <c:pt idx="11">
                  <c:v>0</c:v>
                </c:pt>
              </c:numCache>
            </c:numRef>
          </c:val>
          <c:extLs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 ##0.0</c:formatCode>
                <c:ptCount val="12"/>
                <c:pt idx="0">
                  <c:v>52.323121</c:v>
                </c:pt>
                <c:pt idx="1">
                  <c:v>51.859028999999992</c:v>
                </c:pt>
                <c:pt idx="2">
                  <c:v>53.099517000000006</c:v>
                </c:pt>
                <c:pt idx="3">
                  <c:v>94.517828999999963</c:v>
                </c:pt>
                <c:pt idx="4">
                  <c:v>30.640543000000005</c:v>
                </c:pt>
                <c:pt idx="5">
                  <c:v>15.357035</c:v>
                </c:pt>
                <c:pt idx="6">
                  <c:v>0</c:v>
                </c:pt>
                <c:pt idx="7">
                  <c:v>0</c:v>
                </c:pt>
                <c:pt idx="8">
                  <c:v>0</c:v>
                </c:pt>
                <c:pt idx="9">
                  <c:v>0</c:v>
                </c:pt>
                <c:pt idx="10">
                  <c:v>0</c:v>
                </c:pt>
                <c:pt idx="11">
                  <c:v>0</c:v>
                </c:pt>
              </c:numCache>
            </c:numRef>
          </c:val>
          <c:extLs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 ##0.0</c:formatCode>
                <c:ptCount val="12"/>
                <c:pt idx="0">
                  <c:v>5288.3503369999917</c:v>
                </c:pt>
                <c:pt idx="1">
                  <c:v>4815.0795909999988</c:v>
                </c:pt>
                <c:pt idx="2">
                  <c:v>4246.4648790000019</c:v>
                </c:pt>
                <c:pt idx="3">
                  <c:v>3502.6118569999999</c:v>
                </c:pt>
                <c:pt idx="4">
                  <c:v>2291.8457619999972</c:v>
                </c:pt>
                <c:pt idx="5">
                  <c:v>995.39828100000068</c:v>
                </c:pt>
                <c:pt idx="6">
                  <c:v>0</c:v>
                </c:pt>
                <c:pt idx="7">
                  <c:v>0</c:v>
                </c:pt>
                <c:pt idx="8">
                  <c:v>0</c:v>
                </c:pt>
                <c:pt idx="9">
                  <c:v>0</c:v>
                </c:pt>
                <c:pt idx="10">
                  <c:v>0</c:v>
                </c:pt>
                <c:pt idx="11">
                  <c:v>0</c:v>
                </c:pt>
              </c:numCache>
            </c:numRef>
          </c:val>
          <c:extLs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 ##0.0</c:formatCode>
                <c:ptCount val="12"/>
                <c:pt idx="0">
                  <c:v>3188.0236960000007</c:v>
                </c:pt>
                <c:pt idx="1">
                  <c:v>2969.0124499999997</c:v>
                </c:pt>
                <c:pt idx="2">
                  <c:v>2633.7907569999984</c:v>
                </c:pt>
                <c:pt idx="3">
                  <c:v>1717.0963589999994</c:v>
                </c:pt>
                <c:pt idx="4">
                  <c:v>1074.8771909999994</c:v>
                </c:pt>
                <c:pt idx="5">
                  <c:v>440.20846800000004</c:v>
                </c:pt>
                <c:pt idx="6">
                  <c:v>0</c:v>
                </c:pt>
                <c:pt idx="7">
                  <c:v>0</c:v>
                </c:pt>
                <c:pt idx="8">
                  <c:v>0</c:v>
                </c:pt>
                <c:pt idx="9">
                  <c:v>0</c:v>
                </c:pt>
                <c:pt idx="10">
                  <c:v>0</c:v>
                </c:pt>
                <c:pt idx="11">
                  <c:v>0</c:v>
                </c:pt>
              </c:numCache>
            </c:numRef>
          </c:val>
          <c:extLs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 ##0.0</c:formatCode>
                <c:ptCount val="12"/>
                <c:pt idx="0">
                  <c:v>278.54306199999996</c:v>
                </c:pt>
                <c:pt idx="1">
                  <c:v>252.66650199999995</c:v>
                </c:pt>
                <c:pt idx="2">
                  <c:v>218.66328600000006</c:v>
                </c:pt>
                <c:pt idx="3">
                  <c:v>161.18686900000003</c:v>
                </c:pt>
                <c:pt idx="4">
                  <c:v>92.817226000000005</c:v>
                </c:pt>
                <c:pt idx="5">
                  <c:v>33.627479999999998</c:v>
                </c:pt>
                <c:pt idx="6">
                  <c:v>0</c:v>
                </c:pt>
                <c:pt idx="7">
                  <c:v>0</c:v>
                </c:pt>
                <c:pt idx="8">
                  <c:v>0</c:v>
                </c:pt>
                <c:pt idx="9">
                  <c:v>0</c:v>
                </c:pt>
                <c:pt idx="10">
                  <c:v>0</c:v>
                </c:pt>
                <c:pt idx="11">
                  <c:v>0</c:v>
                </c:pt>
              </c:numCache>
            </c:numRef>
          </c:val>
          <c:extLs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52423040"/>
        <c:axId val="152428928"/>
      </c:barChart>
      <c:catAx>
        <c:axId val="152423040"/>
        <c:scaling>
          <c:orientation val="minMax"/>
        </c:scaling>
        <c:delete val="0"/>
        <c:axPos val="b"/>
        <c:majorTickMark val="none"/>
        <c:minorTickMark val="none"/>
        <c:tickLblPos val="nextTo"/>
        <c:txPr>
          <a:bodyPr/>
          <a:lstStyle/>
          <a:p>
            <a:pPr>
              <a:defRPr sz="800"/>
            </a:pPr>
            <a:endParaRPr lang="cs-CZ"/>
          </a:p>
        </c:txPr>
        <c:crossAx val="152428928"/>
        <c:crosses val="autoZero"/>
        <c:auto val="1"/>
        <c:lblAlgn val="ctr"/>
        <c:lblOffset val="100"/>
        <c:noMultiLvlLbl val="0"/>
      </c:catAx>
      <c:valAx>
        <c:axId val="1524289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42304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0.0%</c:formatCode>
                <c:ptCount val="1"/>
              </c:numCache>
            </c:numRef>
          </c:val>
          <c:extLs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52478464"/>
        <c:axId val="152480000"/>
      </c:barChart>
      <c:catAx>
        <c:axId val="152478464"/>
        <c:scaling>
          <c:orientation val="minMax"/>
        </c:scaling>
        <c:delete val="1"/>
        <c:axPos val="b"/>
        <c:numFmt formatCode="General" sourceLinked="1"/>
        <c:majorTickMark val="out"/>
        <c:minorTickMark val="none"/>
        <c:tickLblPos val="nextTo"/>
        <c:crossAx val="152480000"/>
        <c:crosses val="autoZero"/>
        <c:auto val="1"/>
        <c:lblAlgn val="ctr"/>
        <c:lblOffset val="100"/>
        <c:noMultiLvlLbl val="0"/>
      </c:catAx>
      <c:valAx>
        <c:axId val="152480000"/>
        <c:scaling>
          <c:orientation val="minMax"/>
        </c:scaling>
        <c:delete val="1"/>
        <c:axPos val="l"/>
        <c:numFmt formatCode="0%" sourceLinked="1"/>
        <c:majorTickMark val="out"/>
        <c:minorTickMark val="none"/>
        <c:tickLblPos val="nextTo"/>
        <c:crossAx val="1524784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 ##0.0</c:formatCode>
                <c:ptCount val="14"/>
                <c:pt idx="0">
                  <c:v>59.779249999999998</c:v>
                </c:pt>
                <c:pt idx="1">
                  <c:v>190.32342500000001</c:v>
                </c:pt>
                <c:pt idx="2">
                  <c:v>89.038343999999995</c:v>
                </c:pt>
                <c:pt idx="3">
                  <c:v>37.021003999999998</c:v>
                </c:pt>
                <c:pt idx="4">
                  <c:v>18.868934999999993</c:v>
                </c:pt>
                <c:pt idx="5">
                  <c:v>171.703205</c:v>
                </c:pt>
                <c:pt idx="6">
                  <c:v>45.260462000000004</c:v>
                </c:pt>
                <c:pt idx="7">
                  <c:v>991.07729500000005</c:v>
                </c:pt>
                <c:pt idx="8">
                  <c:v>83.691376000000005</c:v>
                </c:pt>
                <c:pt idx="9">
                  <c:v>81.278211999999996</c:v>
                </c:pt>
                <c:pt idx="10">
                  <c:v>198.12885</c:v>
                </c:pt>
                <c:pt idx="11">
                  <c:v>1238.4046850000002</c:v>
                </c:pt>
                <c:pt idx="12">
                  <c:v>965.66581899999994</c:v>
                </c:pt>
                <c:pt idx="13">
                  <c:v>421.64072399999992</c:v>
                </c:pt>
              </c:numCache>
            </c:numRef>
          </c:val>
          <c:extLs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 ##0.0</c:formatCode>
                <c:ptCount val="14"/>
                <c:pt idx="0">
                  <c:v>5.0031220000000003</c:v>
                </c:pt>
                <c:pt idx="1">
                  <c:v>17.00113</c:v>
                </c:pt>
                <c:pt idx="2">
                  <c:v>0.81471000000000005</c:v>
                </c:pt>
                <c:pt idx="3">
                  <c:v>25.274560000000001</c:v>
                </c:pt>
                <c:pt idx="4">
                  <c:v>7.0419400000000003</c:v>
                </c:pt>
                <c:pt idx="5">
                  <c:v>1.4722100000000002</c:v>
                </c:pt>
                <c:pt idx="6">
                  <c:v>1.0229999999999999</c:v>
                </c:pt>
                <c:pt idx="7">
                  <c:v>64.47046499999999</c:v>
                </c:pt>
                <c:pt idx="8">
                  <c:v>15.020506999999998</c:v>
                </c:pt>
                <c:pt idx="9">
                  <c:v>14.213150000000001</c:v>
                </c:pt>
                <c:pt idx="10">
                  <c:v>0.81693999999999989</c:v>
                </c:pt>
                <c:pt idx="11">
                  <c:v>144.58125099999998</c:v>
                </c:pt>
                <c:pt idx="12">
                  <c:v>120.395991</c:v>
                </c:pt>
                <c:pt idx="13">
                  <c:v>0.71881500000000009</c:v>
                </c:pt>
              </c:numCache>
            </c:numRef>
          </c:val>
          <c:extLs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 ##0.0</c:formatCode>
                <c:ptCount val="14"/>
                <c:pt idx="0">
                  <c:v>46.224369999999993</c:v>
                </c:pt>
                <c:pt idx="1">
                  <c:v>7.4820979999999997</c:v>
                </c:pt>
                <c:pt idx="2">
                  <c:v>0.123</c:v>
                </c:pt>
                <c:pt idx="3">
                  <c:v>2.2526039999999998</c:v>
                </c:pt>
                <c:pt idx="4">
                  <c:v>0.50856999999999997</c:v>
                </c:pt>
                <c:pt idx="5">
                  <c:v>3.1941999999999999</c:v>
                </c:pt>
                <c:pt idx="6">
                  <c:v>0.95799999999999996</c:v>
                </c:pt>
                <c:pt idx="7">
                  <c:v>7.7676610000000004</c:v>
                </c:pt>
                <c:pt idx="8">
                  <c:v>0.16269999999999998</c:v>
                </c:pt>
                <c:pt idx="9">
                  <c:v>10.646399999999998</c:v>
                </c:pt>
                <c:pt idx="10">
                  <c:v>3.9564899999999996</c:v>
                </c:pt>
                <c:pt idx="11">
                  <c:v>4.363599999999999</c:v>
                </c:pt>
                <c:pt idx="12">
                  <c:v>24.913110000000003</c:v>
                </c:pt>
                <c:pt idx="13">
                  <c:v>2.8129899999999997</c:v>
                </c:pt>
              </c:numCache>
            </c:numRef>
          </c:val>
          <c:extLs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 ##0.0</c:formatCode>
                <c:ptCount val="14"/>
                <c:pt idx="0">
                  <c:v>7.2002079999999999</c:v>
                </c:pt>
                <c:pt idx="1">
                  <c:v>0.97692100000000004</c:v>
                </c:pt>
                <c:pt idx="2">
                  <c:v>3.5000000000000003E-2</c:v>
                </c:pt>
                <c:pt idx="3">
                  <c:v>2.5283599999999997</c:v>
                </c:pt>
                <c:pt idx="4">
                  <c:v>0.80447000000000002</c:v>
                </c:pt>
                <c:pt idx="5">
                  <c:v>1.0629999999999999</c:v>
                </c:pt>
                <c:pt idx="6">
                  <c:v>0.32800000000000001</c:v>
                </c:pt>
                <c:pt idx="7">
                  <c:v>10.598219</c:v>
                </c:pt>
                <c:pt idx="8">
                  <c:v>3.2031620000000003</c:v>
                </c:pt>
                <c:pt idx="9">
                  <c:v>4.2608800000000002</c:v>
                </c:pt>
                <c:pt idx="10">
                  <c:v>0.56812700000000005</c:v>
                </c:pt>
                <c:pt idx="11">
                  <c:v>0.22541</c:v>
                </c:pt>
                <c:pt idx="12">
                  <c:v>2.005131</c:v>
                </c:pt>
                <c:pt idx="13">
                  <c:v>2.9082810000000001</c:v>
                </c:pt>
              </c:numCache>
            </c:numRef>
          </c:val>
          <c:extLs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 ##0.0</c:formatCode>
                <c:ptCount val="14"/>
                <c:pt idx="0">
                  <c:v>3.3149329999999999</c:v>
                </c:pt>
                <c:pt idx="1">
                  <c:v>4.298127</c:v>
                </c:pt>
                <c:pt idx="2">
                  <c:v>62.377571000000003</c:v>
                </c:pt>
                <c:pt idx="3">
                  <c:v>1.16283</c:v>
                </c:pt>
                <c:pt idx="4">
                  <c:v>16.472779000000003</c:v>
                </c:pt>
                <c:pt idx="5">
                  <c:v>0.14000000000000001</c:v>
                </c:pt>
                <c:pt idx="6">
                  <c:v>2.5592100000000002</c:v>
                </c:pt>
                <c:pt idx="7">
                  <c:v>0</c:v>
                </c:pt>
                <c:pt idx="8">
                  <c:v>3.046389</c:v>
                </c:pt>
                <c:pt idx="9">
                  <c:v>9.6053800000000003</c:v>
                </c:pt>
                <c:pt idx="10">
                  <c:v>9.0395799999999991</c:v>
                </c:pt>
                <c:pt idx="11">
                  <c:v>3.8388979999999999</c:v>
                </c:pt>
                <c:pt idx="12">
                  <c:v>21.653590000000001</c:v>
                </c:pt>
                <c:pt idx="13">
                  <c:v>3.0061199999999997</c:v>
                </c:pt>
              </c:numCache>
            </c:numRef>
          </c:val>
          <c:extLs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 ##0.0</c:formatCode>
                <c:ptCount val="14"/>
                <c:pt idx="0">
                  <c:v>1214.8797680000002</c:v>
                </c:pt>
                <c:pt idx="1">
                  <c:v>380.37769100000003</c:v>
                </c:pt>
                <c:pt idx="2">
                  <c:v>516.73723500000006</c:v>
                </c:pt>
                <c:pt idx="3">
                  <c:v>321.19165499999991</c:v>
                </c:pt>
                <c:pt idx="4">
                  <c:v>172.85932699999998</c:v>
                </c:pt>
                <c:pt idx="5">
                  <c:v>306.05237</c:v>
                </c:pt>
                <c:pt idx="6">
                  <c:v>208.213526</c:v>
                </c:pt>
                <c:pt idx="7">
                  <c:v>1239.9424510000003</c:v>
                </c:pt>
                <c:pt idx="8">
                  <c:v>295.32139000000001</c:v>
                </c:pt>
                <c:pt idx="9">
                  <c:v>230.4564629999999</c:v>
                </c:pt>
                <c:pt idx="10">
                  <c:v>398.81748100000004</c:v>
                </c:pt>
                <c:pt idx="11">
                  <c:v>498.20980400000013</c:v>
                </c:pt>
                <c:pt idx="12">
                  <c:v>775.52309300000002</c:v>
                </c:pt>
                <c:pt idx="13">
                  <c:v>231.27364600000001</c:v>
                </c:pt>
              </c:numCache>
            </c:numRef>
          </c:val>
          <c:extLs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 ##0.0</c:formatCode>
                <c:ptCount val="14"/>
                <c:pt idx="0">
                  <c:v>797.58163900000034</c:v>
                </c:pt>
                <c:pt idx="1">
                  <c:v>278.62161899999995</c:v>
                </c:pt>
                <c:pt idx="2">
                  <c:v>76.410696999999971</c:v>
                </c:pt>
                <c:pt idx="3">
                  <c:v>121.77263200000002</c:v>
                </c:pt>
                <c:pt idx="4">
                  <c:v>51.862772000000007</c:v>
                </c:pt>
                <c:pt idx="5">
                  <c:v>172.37647299999995</c:v>
                </c:pt>
                <c:pt idx="6">
                  <c:v>105.81110400000003</c:v>
                </c:pt>
                <c:pt idx="7">
                  <c:v>549.21971299999996</c:v>
                </c:pt>
                <c:pt idx="8">
                  <c:v>118.74631799999999</c:v>
                </c:pt>
                <c:pt idx="9">
                  <c:v>132.947746</c:v>
                </c:pt>
                <c:pt idx="10">
                  <c:v>197.80282600000001</c:v>
                </c:pt>
                <c:pt idx="11">
                  <c:v>212.57138799999998</c:v>
                </c:pt>
                <c:pt idx="12">
                  <c:v>322.84412799999984</c:v>
                </c:pt>
                <c:pt idx="13">
                  <c:v>93.612963000000008</c:v>
                </c:pt>
              </c:numCache>
            </c:numRef>
          </c:val>
          <c:extLs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 ##0.0</c:formatCode>
                <c:ptCount val="14"/>
                <c:pt idx="0">
                  <c:v>19.513718000000001</c:v>
                </c:pt>
                <c:pt idx="1">
                  <c:v>22.896782999999996</c:v>
                </c:pt>
                <c:pt idx="2">
                  <c:v>109.84905699999999</c:v>
                </c:pt>
                <c:pt idx="3">
                  <c:v>27.157267999999995</c:v>
                </c:pt>
                <c:pt idx="4">
                  <c:v>5.4919999999999997E-2</c:v>
                </c:pt>
                <c:pt idx="5">
                  <c:v>12.084697000000004</c:v>
                </c:pt>
                <c:pt idx="6">
                  <c:v>2.7237400000000003</c:v>
                </c:pt>
                <c:pt idx="7">
                  <c:v>10.32466</c:v>
                </c:pt>
                <c:pt idx="8">
                  <c:v>2.7934900000000003</c:v>
                </c:pt>
                <c:pt idx="9">
                  <c:v>32.635511000000001</c:v>
                </c:pt>
                <c:pt idx="10">
                  <c:v>10.243</c:v>
                </c:pt>
                <c:pt idx="11">
                  <c:v>3.5717110000000001</c:v>
                </c:pt>
                <c:pt idx="12">
                  <c:v>33.240723999999993</c:v>
                </c:pt>
                <c:pt idx="13">
                  <c:v>0.54229600000000011</c:v>
                </c:pt>
              </c:numCache>
            </c:numRef>
          </c:val>
          <c:extLs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52554880"/>
        <c:axId val="152564864"/>
      </c:barChart>
      <c:catAx>
        <c:axId val="152554880"/>
        <c:scaling>
          <c:orientation val="minMax"/>
        </c:scaling>
        <c:delete val="0"/>
        <c:axPos val="b"/>
        <c:numFmt formatCode="General" sourceLinked="0"/>
        <c:majorTickMark val="none"/>
        <c:minorTickMark val="none"/>
        <c:tickLblPos val="nextTo"/>
        <c:txPr>
          <a:bodyPr/>
          <a:lstStyle/>
          <a:p>
            <a:pPr>
              <a:defRPr sz="900"/>
            </a:pPr>
            <a:endParaRPr lang="cs-CZ"/>
          </a:p>
        </c:txPr>
        <c:crossAx val="152564864"/>
        <c:crosses val="autoZero"/>
        <c:auto val="1"/>
        <c:lblAlgn val="ctr"/>
        <c:lblOffset val="100"/>
        <c:noMultiLvlLbl val="0"/>
      </c:catAx>
      <c:valAx>
        <c:axId val="1525648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554880"/>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5442439641128475"/>
                  <c:y val="-2.8741021613191611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4771002788467918"/>
                  <c:y val="1.0777317336804886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3428155516627849"/>
                  <c:y val="5.388941552473446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 ##0.0</c:formatCode>
                <c:ptCount val="8"/>
                <c:pt idx="0">
                  <c:v>4591.8815860000004</c:v>
                </c:pt>
                <c:pt idx="1">
                  <c:v>417.84779099999997</c:v>
                </c:pt>
                <c:pt idx="2">
                  <c:v>115.365793</c:v>
                </c:pt>
                <c:pt idx="3">
                  <c:v>36.705169000000005</c:v>
                </c:pt>
                <c:pt idx="4">
                  <c:v>140.51540700000004</c:v>
                </c:pt>
                <c:pt idx="5">
                  <c:v>6789.8559000000005</c:v>
                </c:pt>
                <c:pt idx="6">
                  <c:v>3232.182018</c:v>
                </c:pt>
                <c:pt idx="7">
                  <c:v>287.63157499999994</c:v>
                </c:pt>
              </c:numCache>
            </c:numRef>
          </c:val>
          <c:extLs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Duben</c:v>
                </c:pt>
                <c:pt idx="1">
                  <c:v>Květen</c:v>
                </c:pt>
                <c:pt idx="2">
                  <c:v>Červen</c:v>
                </c:pt>
              </c:strCache>
            </c:strRef>
          </c:cat>
          <c:val>
            <c:numRef>
              <c:f>'8.1'!$L$29:$N$29</c:f>
              <c:numCache>
                <c:formatCode>#\ ##0.0</c:formatCode>
                <c:ptCount val="3"/>
                <c:pt idx="0">
                  <c:v>33685.373999999996</c:v>
                </c:pt>
                <c:pt idx="1">
                  <c:v>18643.540999999997</c:v>
                </c:pt>
                <c:pt idx="2">
                  <c:v>7450.335</c:v>
                </c:pt>
              </c:numCache>
            </c:numRef>
          </c:val>
          <c:extLs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Duben</c:v>
                </c:pt>
                <c:pt idx="1">
                  <c:v>Květen</c:v>
                </c:pt>
                <c:pt idx="2">
                  <c:v>Červen</c:v>
                </c:pt>
              </c:strCache>
            </c:strRef>
          </c:cat>
          <c:val>
            <c:numRef>
              <c:f>'8.1'!$L$30:$N$30</c:f>
              <c:numCache>
                <c:formatCode>#\ ##0.0</c:formatCode>
                <c:ptCount val="3"/>
                <c:pt idx="0">
                  <c:v>2444.5419999999999</c:v>
                </c:pt>
                <c:pt idx="1">
                  <c:v>1772.3610000000001</c:v>
                </c:pt>
                <c:pt idx="2">
                  <c:v>786.21900000000005</c:v>
                </c:pt>
              </c:numCache>
            </c:numRef>
          </c:val>
          <c:extLs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Duben</c:v>
                </c:pt>
                <c:pt idx="1">
                  <c:v>Květen</c:v>
                </c:pt>
                <c:pt idx="2">
                  <c:v>Červen</c:v>
                </c:pt>
              </c:strCache>
            </c:strRef>
          </c:cat>
          <c:val>
            <c:numRef>
              <c:f>'8.1'!$L$31:$N$31</c:f>
              <c:numCache>
                <c:formatCode>#\ ##0.0</c:formatCode>
                <c:ptCount val="3"/>
                <c:pt idx="0">
                  <c:v>28759.427</c:v>
                </c:pt>
                <c:pt idx="1">
                  <c:v>13781.918</c:v>
                </c:pt>
                <c:pt idx="2">
                  <c:v>3683.0250000000001</c:v>
                </c:pt>
              </c:numCache>
            </c:numRef>
          </c:val>
          <c:extLs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Duben</c:v>
                </c:pt>
                <c:pt idx="1">
                  <c:v>Květen</c:v>
                </c:pt>
                <c:pt idx="2">
                  <c:v>Červen</c:v>
                </c:pt>
              </c:strCache>
            </c:strRef>
          </c:cat>
          <c:val>
            <c:numRef>
              <c:f>'8.1'!$L$32:$N$32</c:f>
              <c:numCache>
                <c:formatCode>#\ ##0.0</c:formatCode>
                <c:ptCount val="3"/>
                <c:pt idx="0">
                  <c:v>3874.9250000000002</c:v>
                </c:pt>
                <c:pt idx="1">
                  <c:v>2364.4580000000001</c:v>
                </c:pt>
                <c:pt idx="2">
                  <c:v>960.82500000000005</c:v>
                </c:pt>
              </c:numCache>
            </c:numRef>
          </c:val>
          <c:extLs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Duben</c:v>
                </c:pt>
                <c:pt idx="1">
                  <c:v>Květen</c:v>
                </c:pt>
                <c:pt idx="2">
                  <c:v>Červen</c:v>
                </c:pt>
              </c:strCache>
            </c:strRef>
          </c:cat>
          <c:val>
            <c:numRef>
              <c:f>'8.1'!$L$33:$N$33</c:f>
              <c:numCache>
                <c:formatCode>#\ ##0.0</c:formatCode>
                <c:ptCount val="3"/>
                <c:pt idx="0">
                  <c:v>603.84799999999996</c:v>
                </c:pt>
                <c:pt idx="1">
                  <c:v>2549.2139999999999</c:v>
                </c:pt>
                <c:pt idx="2">
                  <c:v>161.87099999999998</c:v>
                </c:pt>
              </c:numCache>
            </c:numRef>
          </c:val>
          <c:extLs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Duben</c:v>
                </c:pt>
                <c:pt idx="1">
                  <c:v>Květen</c:v>
                </c:pt>
                <c:pt idx="2">
                  <c:v>Červen</c:v>
                </c:pt>
              </c:strCache>
            </c:strRef>
          </c:cat>
          <c:val>
            <c:numRef>
              <c:f>'8.1'!$L$34:$N$34</c:f>
              <c:numCache>
                <c:formatCode>#\ ##0.0</c:formatCode>
                <c:ptCount val="3"/>
                <c:pt idx="0">
                  <c:v>616265.31900000013</c:v>
                </c:pt>
                <c:pt idx="1">
                  <c:v>411818.1</c:v>
                </c:pt>
                <c:pt idx="2">
                  <c:v>186796.34899999999</c:v>
                </c:pt>
              </c:numCache>
            </c:numRef>
          </c:val>
          <c:extLs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Duben</c:v>
                </c:pt>
                <c:pt idx="1">
                  <c:v>Květen</c:v>
                </c:pt>
                <c:pt idx="2">
                  <c:v>Červen</c:v>
                </c:pt>
              </c:strCache>
            </c:strRef>
          </c:cat>
          <c:val>
            <c:numRef>
              <c:f>'8.1'!$L$35:$N$35</c:f>
              <c:numCache>
                <c:formatCode>#\ ##0.0</c:formatCode>
                <c:ptCount val="3"/>
                <c:pt idx="0">
                  <c:v>424380.62599999993</c:v>
                </c:pt>
                <c:pt idx="1">
                  <c:v>260412.17299999995</c:v>
                </c:pt>
                <c:pt idx="2">
                  <c:v>112788.84</c:v>
                </c:pt>
              </c:numCache>
            </c:numRef>
          </c:val>
          <c:extLs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Duben</c:v>
                </c:pt>
                <c:pt idx="1">
                  <c:v>Květen</c:v>
                </c:pt>
                <c:pt idx="2">
                  <c:v>Červen</c:v>
                </c:pt>
              </c:strCache>
            </c:strRef>
          </c:cat>
          <c:val>
            <c:numRef>
              <c:f>'8.1'!$L$36:$N$36</c:f>
              <c:numCache>
                <c:formatCode>#\ ##0.0</c:formatCode>
                <c:ptCount val="3"/>
                <c:pt idx="0">
                  <c:v>10930.808000000001</c:v>
                </c:pt>
                <c:pt idx="1">
                  <c:v>6558.1160000000009</c:v>
                </c:pt>
                <c:pt idx="2">
                  <c:v>2024.7940000000001</c:v>
                </c:pt>
              </c:numCache>
            </c:numRef>
          </c:val>
          <c:extLs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37453952"/>
        <c:axId val="137455488"/>
      </c:barChart>
      <c:catAx>
        <c:axId val="137453952"/>
        <c:scaling>
          <c:orientation val="minMax"/>
        </c:scaling>
        <c:delete val="0"/>
        <c:axPos val="b"/>
        <c:numFmt formatCode="General" sourceLinked="1"/>
        <c:majorTickMark val="none"/>
        <c:minorTickMark val="none"/>
        <c:tickLblPos val="nextTo"/>
        <c:txPr>
          <a:bodyPr/>
          <a:lstStyle/>
          <a:p>
            <a:pPr>
              <a:defRPr sz="900"/>
            </a:pPr>
            <a:endParaRPr lang="cs-CZ"/>
          </a:p>
        </c:txPr>
        <c:crossAx val="137455488"/>
        <c:crosses val="autoZero"/>
        <c:auto val="1"/>
        <c:lblAlgn val="ctr"/>
        <c:lblOffset val="100"/>
        <c:noMultiLvlLbl val="0"/>
      </c:catAx>
      <c:valAx>
        <c:axId val="137455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37453952"/>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5.3014951136377726E-2</c:v>
                </c:pt>
              </c:numCache>
            </c:numRef>
          </c:val>
          <c:extLs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3.2296263063295583E-2</c:v>
                </c:pt>
              </c:numCache>
            </c:numRef>
          </c:val>
          <c:extLs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4.6513050938819453E-2</c:v>
                </c:pt>
              </c:numCache>
            </c:numRef>
          </c:val>
          <c:extLs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40444032"/>
        <c:axId val="140445568"/>
      </c:barChart>
      <c:catAx>
        <c:axId val="140444032"/>
        <c:scaling>
          <c:orientation val="maxMin"/>
        </c:scaling>
        <c:delete val="0"/>
        <c:axPos val="l"/>
        <c:numFmt formatCode="General" sourceLinked="1"/>
        <c:majorTickMark val="none"/>
        <c:minorTickMark val="none"/>
        <c:tickLblPos val="none"/>
        <c:crossAx val="140445568"/>
        <c:crosses val="autoZero"/>
        <c:auto val="1"/>
        <c:lblAlgn val="ctr"/>
        <c:lblOffset val="100"/>
        <c:noMultiLvlLbl val="0"/>
      </c:catAx>
      <c:valAx>
        <c:axId val="1404455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0444032"/>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Duben</c:v>
                </c:pt>
                <c:pt idx="1">
                  <c:v>Květen</c:v>
                </c:pt>
                <c:pt idx="2">
                  <c:v>Červen</c:v>
                </c:pt>
              </c:strCache>
            </c:strRef>
          </c:cat>
          <c:val>
            <c:numRef>
              <c:f>'8.1'!$L$11:$N$11</c:f>
              <c:numCache>
                <c:formatCode>#\ ##0.0</c:formatCode>
                <c:ptCount val="3"/>
                <c:pt idx="0">
                  <c:v>0</c:v>
                </c:pt>
                <c:pt idx="1">
                  <c:v>0</c:v>
                </c:pt>
                <c:pt idx="2">
                  <c:v>0</c:v>
                </c:pt>
              </c:numCache>
            </c:numRef>
          </c:val>
          <c:extLs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Duben</c:v>
                </c:pt>
                <c:pt idx="1">
                  <c:v>Květen</c:v>
                </c:pt>
                <c:pt idx="2">
                  <c:v>Červen</c:v>
                </c:pt>
              </c:strCache>
            </c:strRef>
          </c:cat>
          <c:val>
            <c:numRef>
              <c:f>'8.1'!$L$12:$N$12</c:f>
              <c:numCache>
                <c:formatCode>#\ ##0.0</c:formatCode>
                <c:ptCount val="3"/>
                <c:pt idx="0">
                  <c:v>3945</c:v>
                </c:pt>
                <c:pt idx="1">
                  <c:v>4313</c:v>
                </c:pt>
                <c:pt idx="2">
                  <c:v>2720</c:v>
                </c:pt>
              </c:numCache>
            </c:numRef>
          </c:val>
          <c:extLs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Duben</c:v>
                </c:pt>
                <c:pt idx="1">
                  <c:v>Květen</c:v>
                </c:pt>
                <c:pt idx="2">
                  <c:v>Červen</c:v>
                </c:pt>
              </c:strCache>
            </c:strRef>
          </c:cat>
          <c:val>
            <c:numRef>
              <c:f>'8.1'!$L$13:$N$13</c:f>
              <c:numCache>
                <c:formatCode>#\ ##0.0</c:formatCode>
                <c:ptCount val="3"/>
                <c:pt idx="0">
                  <c:v>0</c:v>
                </c:pt>
                <c:pt idx="1">
                  <c:v>0</c:v>
                </c:pt>
                <c:pt idx="2">
                  <c:v>0</c:v>
                </c:pt>
              </c:numCache>
            </c:numRef>
          </c:val>
          <c:extLs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Duben</c:v>
                </c:pt>
                <c:pt idx="1">
                  <c:v>Květen</c:v>
                </c:pt>
                <c:pt idx="2">
                  <c:v>Červen</c:v>
                </c:pt>
              </c:strCache>
            </c:strRef>
          </c:cat>
          <c:val>
            <c:numRef>
              <c:f>'8.1'!$L$14:$N$14</c:f>
              <c:numCache>
                <c:formatCode>#\ ##0.0</c:formatCode>
                <c:ptCount val="3"/>
                <c:pt idx="0">
                  <c:v>0</c:v>
                </c:pt>
                <c:pt idx="1">
                  <c:v>0</c:v>
                </c:pt>
                <c:pt idx="2">
                  <c:v>249</c:v>
                </c:pt>
              </c:numCache>
            </c:numRef>
          </c:val>
          <c:extLs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Duben</c:v>
                </c:pt>
                <c:pt idx="1">
                  <c:v>Květen</c:v>
                </c:pt>
                <c:pt idx="2">
                  <c:v>Červen</c:v>
                </c:pt>
              </c:strCache>
            </c:strRef>
          </c:cat>
          <c:val>
            <c:numRef>
              <c:f>'8.1'!$L$15:$N$15</c:f>
              <c:numCache>
                <c:formatCode>#\ ##0.0</c:formatCode>
                <c:ptCount val="3"/>
                <c:pt idx="0">
                  <c:v>285</c:v>
                </c:pt>
                <c:pt idx="1">
                  <c:v>888</c:v>
                </c:pt>
                <c:pt idx="2">
                  <c:v>951</c:v>
                </c:pt>
              </c:numCache>
            </c:numRef>
          </c:val>
          <c:extLs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Duben</c:v>
                </c:pt>
                <c:pt idx="1">
                  <c:v>Květen</c:v>
                </c:pt>
                <c:pt idx="2">
                  <c:v>Červen</c:v>
                </c:pt>
              </c:strCache>
            </c:strRef>
          </c:cat>
          <c:val>
            <c:numRef>
              <c:f>'8.1'!$L$16:$N$16</c:f>
              <c:numCache>
                <c:formatCode>#\ ##0.0</c:formatCode>
                <c:ptCount val="3"/>
                <c:pt idx="0">
                  <c:v>0</c:v>
                </c:pt>
                <c:pt idx="1">
                  <c:v>0</c:v>
                </c:pt>
                <c:pt idx="2">
                  <c:v>0</c:v>
                </c:pt>
              </c:numCache>
            </c:numRef>
          </c:val>
          <c:extLs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Duben</c:v>
                </c:pt>
                <c:pt idx="1">
                  <c:v>Květen</c:v>
                </c:pt>
                <c:pt idx="2">
                  <c:v>Červen</c:v>
                </c:pt>
              </c:strCache>
            </c:strRef>
          </c:cat>
          <c:val>
            <c:numRef>
              <c:f>'8.1'!$L$17:$N$17</c:f>
              <c:numCache>
                <c:formatCode>#\ ##0.0</c:formatCode>
                <c:ptCount val="3"/>
                <c:pt idx="0">
                  <c:v>0</c:v>
                </c:pt>
                <c:pt idx="1">
                  <c:v>0</c:v>
                </c:pt>
                <c:pt idx="2">
                  <c:v>0</c:v>
                </c:pt>
              </c:numCache>
            </c:numRef>
          </c:val>
          <c:extLs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Duben</c:v>
                </c:pt>
                <c:pt idx="1">
                  <c:v>Květen</c:v>
                </c:pt>
                <c:pt idx="2">
                  <c:v>Červen</c:v>
                </c:pt>
              </c:strCache>
            </c:strRef>
          </c:cat>
          <c:val>
            <c:numRef>
              <c:f>'8.1'!$L$18:$N$18</c:f>
              <c:numCache>
                <c:formatCode>#\ ##0.0</c:formatCode>
                <c:ptCount val="3"/>
                <c:pt idx="0">
                  <c:v>0</c:v>
                </c:pt>
                <c:pt idx="1">
                  <c:v>0</c:v>
                </c:pt>
                <c:pt idx="2">
                  <c:v>0</c:v>
                </c:pt>
              </c:numCache>
            </c:numRef>
          </c:val>
          <c:extLs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Duben</c:v>
                </c:pt>
                <c:pt idx="1">
                  <c:v>Květen</c:v>
                </c:pt>
                <c:pt idx="2">
                  <c:v>Červen</c:v>
                </c:pt>
              </c:strCache>
            </c:strRef>
          </c:cat>
          <c:val>
            <c:numRef>
              <c:f>'8.1'!$L$19:$N$19</c:f>
              <c:numCache>
                <c:formatCode>#\ ##0.0</c:formatCode>
                <c:ptCount val="3"/>
                <c:pt idx="0">
                  <c:v>0</c:v>
                </c:pt>
                <c:pt idx="1">
                  <c:v>0</c:v>
                </c:pt>
                <c:pt idx="2">
                  <c:v>0</c:v>
                </c:pt>
              </c:numCache>
            </c:numRef>
          </c:val>
          <c:extLs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Duben</c:v>
                </c:pt>
                <c:pt idx="1">
                  <c:v>Květen</c:v>
                </c:pt>
                <c:pt idx="2">
                  <c:v>Červen</c:v>
                </c:pt>
              </c:strCache>
            </c:strRef>
          </c:cat>
          <c:val>
            <c:numRef>
              <c:f>'8.1'!$L$20:$N$20</c:f>
              <c:numCache>
                <c:formatCode>#\ ##0.0</c:formatCode>
                <c:ptCount val="3"/>
                <c:pt idx="0">
                  <c:v>0</c:v>
                </c:pt>
                <c:pt idx="1">
                  <c:v>0</c:v>
                </c:pt>
                <c:pt idx="2">
                  <c:v>0</c:v>
                </c:pt>
              </c:numCache>
            </c:numRef>
          </c:val>
          <c:extLs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Duben</c:v>
                </c:pt>
                <c:pt idx="1">
                  <c:v>Květen</c:v>
                </c:pt>
                <c:pt idx="2">
                  <c:v>Červen</c:v>
                </c:pt>
              </c:strCache>
            </c:strRef>
          </c:cat>
          <c:val>
            <c:numRef>
              <c:f>'8.1'!$L$21:$N$21</c:f>
              <c:numCache>
                <c:formatCode>#\ ##0.0</c:formatCode>
                <c:ptCount val="3"/>
                <c:pt idx="0">
                  <c:v>0</c:v>
                </c:pt>
                <c:pt idx="1">
                  <c:v>0</c:v>
                </c:pt>
                <c:pt idx="2">
                  <c:v>0</c:v>
                </c:pt>
              </c:numCache>
            </c:numRef>
          </c:val>
          <c:extLs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Duben</c:v>
                </c:pt>
                <c:pt idx="1">
                  <c:v>Květen</c:v>
                </c:pt>
                <c:pt idx="2">
                  <c:v>Červen</c:v>
                </c:pt>
              </c:strCache>
            </c:strRef>
          </c:cat>
          <c:val>
            <c:numRef>
              <c:f>'8.1'!$L$22:$N$22</c:f>
              <c:numCache>
                <c:formatCode>#\ ##0.0</c:formatCode>
                <c:ptCount val="3"/>
                <c:pt idx="0">
                  <c:v>73286</c:v>
                </c:pt>
                <c:pt idx="1">
                  <c:v>65523</c:v>
                </c:pt>
                <c:pt idx="2">
                  <c:v>56828</c:v>
                </c:pt>
              </c:numCache>
            </c:numRef>
          </c:val>
          <c:extLs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Duben</c:v>
                </c:pt>
                <c:pt idx="1">
                  <c:v>Květen</c:v>
                </c:pt>
                <c:pt idx="2">
                  <c:v>Červen</c:v>
                </c:pt>
              </c:strCache>
            </c:strRef>
          </c:cat>
          <c:val>
            <c:numRef>
              <c:f>'8.1'!$L$23:$N$23</c:f>
              <c:numCache>
                <c:formatCode>#\ ##0.0</c:formatCode>
                <c:ptCount val="3"/>
                <c:pt idx="0">
                  <c:v>0</c:v>
                </c:pt>
                <c:pt idx="1">
                  <c:v>0</c:v>
                </c:pt>
                <c:pt idx="2">
                  <c:v>0</c:v>
                </c:pt>
              </c:numCache>
            </c:numRef>
          </c:val>
          <c:extLs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Duben</c:v>
                </c:pt>
                <c:pt idx="1">
                  <c:v>Květen</c:v>
                </c:pt>
                <c:pt idx="2">
                  <c:v>Červen</c:v>
                </c:pt>
              </c:strCache>
            </c:strRef>
          </c:cat>
          <c:val>
            <c:numRef>
              <c:f>'8.1'!$L$24:$N$24</c:f>
              <c:numCache>
                <c:formatCode>#\ ##0.0</c:formatCode>
                <c:ptCount val="3"/>
                <c:pt idx="0">
                  <c:v>0</c:v>
                </c:pt>
                <c:pt idx="1">
                  <c:v>0</c:v>
                </c:pt>
                <c:pt idx="2">
                  <c:v>0</c:v>
                </c:pt>
              </c:numCache>
            </c:numRef>
          </c:val>
          <c:extLs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Duben</c:v>
                </c:pt>
                <c:pt idx="1">
                  <c:v>Květen</c:v>
                </c:pt>
                <c:pt idx="2">
                  <c:v>Červen</c:v>
                </c:pt>
              </c:strCache>
            </c:strRef>
          </c:cat>
          <c:val>
            <c:numRef>
              <c:f>'8.1'!$L$25:$N$25</c:f>
              <c:numCache>
                <c:formatCode>#\ ##0.0</c:formatCode>
                <c:ptCount val="3"/>
                <c:pt idx="0">
                  <c:v>0</c:v>
                </c:pt>
                <c:pt idx="1">
                  <c:v>0</c:v>
                </c:pt>
                <c:pt idx="2">
                  <c:v>0</c:v>
                </c:pt>
              </c:numCache>
            </c:numRef>
          </c:val>
          <c:extLs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Duben</c:v>
                </c:pt>
                <c:pt idx="1">
                  <c:v>Květen</c:v>
                </c:pt>
                <c:pt idx="2">
                  <c:v>Červen</c:v>
                </c:pt>
              </c:strCache>
            </c:strRef>
          </c:cat>
          <c:val>
            <c:numRef>
              <c:f>'8.1'!$L$26:$N$26</c:f>
              <c:numCache>
                <c:formatCode>#\ ##0.0</c:formatCode>
                <c:ptCount val="3"/>
                <c:pt idx="0">
                  <c:v>320564.74599999998</c:v>
                </c:pt>
                <c:pt idx="1">
                  <c:v>203374.64</c:v>
                </c:pt>
                <c:pt idx="2">
                  <c:v>83967.071000000011</c:v>
                </c:pt>
              </c:numCache>
            </c:numRef>
          </c:val>
          <c:extLs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42283136"/>
        <c:axId val="142284672"/>
      </c:barChart>
      <c:catAx>
        <c:axId val="142283136"/>
        <c:scaling>
          <c:orientation val="minMax"/>
        </c:scaling>
        <c:delete val="0"/>
        <c:axPos val="b"/>
        <c:numFmt formatCode="General" sourceLinked="1"/>
        <c:majorTickMark val="none"/>
        <c:minorTickMark val="none"/>
        <c:tickLblPos val="nextTo"/>
        <c:txPr>
          <a:bodyPr/>
          <a:lstStyle/>
          <a:p>
            <a:pPr>
              <a:defRPr sz="900"/>
            </a:pPr>
            <a:endParaRPr lang="cs-CZ"/>
          </a:p>
        </c:txPr>
        <c:crossAx val="142284672"/>
        <c:crosses val="autoZero"/>
        <c:auto val="1"/>
        <c:lblAlgn val="ctr"/>
        <c:lblOffset val="100"/>
        <c:noMultiLvlLbl val="0"/>
      </c:catAx>
      <c:valAx>
        <c:axId val="142284672"/>
        <c:scaling>
          <c:orientation val="minMax"/>
          <c:max val="1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228313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4A3-4D3F-A085-295186206179}"/>
              </c:ext>
            </c:extLst>
          </c:dPt>
          <c:cat>
            <c:numRef>
              <c:f>'8.1'!$O$29:$O$36</c:f>
              <c:numCache>
                <c:formatCode>#\ ##0.0</c:formatCode>
                <c:ptCount val="8"/>
              </c:numCache>
            </c:numRef>
          </c:cat>
          <c:val>
            <c:numRef>
              <c:f>'8.1'!$J$29:$J$36</c:f>
              <c:numCache>
                <c:formatCode>0.0</c:formatCode>
                <c:ptCount val="8"/>
              </c:numCache>
            </c:numRef>
          </c:val>
          <c:extLs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73692032"/>
        <c:axId val="173693568"/>
      </c:barChart>
      <c:catAx>
        <c:axId val="173692032"/>
        <c:scaling>
          <c:orientation val="minMax"/>
        </c:scaling>
        <c:delete val="1"/>
        <c:axPos val="b"/>
        <c:numFmt formatCode="General" sourceLinked="1"/>
        <c:majorTickMark val="out"/>
        <c:minorTickMark val="none"/>
        <c:tickLblPos val="nextTo"/>
        <c:crossAx val="173693568"/>
        <c:crosses val="autoZero"/>
        <c:auto val="1"/>
        <c:lblAlgn val="ctr"/>
        <c:lblOffset val="100"/>
        <c:noMultiLvlLbl val="0"/>
      </c:catAx>
      <c:valAx>
        <c:axId val="173693568"/>
        <c:scaling>
          <c:orientation val="minMax"/>
        </c:scaling>
        <c:delete val="1"/>
        <c:axPos val="l"/>
        <c:numFmt formatCode="0.0%" sourceLinked="1"/>
        <c:majorTickMark val="out"/>
        <c:minorTickMark val="none"/>
        <c:tickLblPos val="nextTo"/>
        <c:crossAx val="173692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c:ext xmlns:c16="http://schemas.microsoft.com/office/drawing/2014/chart" uri="{C3380CC4-5D6E-409C-BE32-E72D297353CC}">
                <c16:uniqueId val="{00000003-4951-40F8-8573-9051569B6116}"/>
              </c:ext>
            </c:extLst>
          </c:dPt>
          <c:dPt>
            <c:idx val="2"/>
            <c:bubble3D val="0"/>
            <c:spPr>
              <a:solidFill>
                <a:sysClr val="windowText" lastClr="000000"/>
              </a:solidFill>
            </c:spPr>
            <c:extLst>
              <c:ext xmlns:c16="http://schemas.microsoft.com/office/drawing/2014/chart" uri="{C3380CC4-5D6E-409C-BE32-E72D297353CC}">
                <c16:uniqueId val="{00000005-4951-40F8-8573-9051569B6116}"/>
              </c:ext>
            </c:extLst>
          </c:dPt>
          <c:dPt>
            <c:idx val="5"/>
            <c:bubble3D val="0"/>
            <c:extLst>
              <c:ext xmlns:c16="http://schemas.microsoft.com/office/drawing/2014/chart" uri="{C3380CC4-5D6E-409C-BE32-E72D297353CC}">
                <c16:uniqueId val="{00000006-4951-40F8-8573-9051569B6116}"/>
              </c:ext>
            </c:extLst>
          </c:dPt>
          <c:dPt>
            <c:idx val="6"/>
            <c:bubble3D val="0"/>
            <c:spPr>
              <a:solidFill>
                <a:srgbClr val="6E4932"/>
              </a:solidFill>
            </c:spPr>
            <c:extLst>
              <c:ext xmlns:c16="http://schemas.microsoft.com/office/drawing/2014/chart" uri="{C3380CC4-5D6E-409C-BE32-E72D297353CC}">
                <c16:uniqueId val="{00000008-4951-40F8-8573-9051569B6116}"/>
              </c:ext>
            </c:extLst>
          </c:dPt>
          <c:dPt>
            <c:idx val="7"/>
            <c:bubble3D val="0"/>
            <c:extLst>
              <c:ext xmlns:c16="http://schemas.microsoft.com/office/drawing/2014/chart" uri="{C3380CC4-5D6E-409C-BE32-E72D297353CC}">
                <c16:uniqueId val="{00000009-4951-40F8-8573-9051569B6116}"/>
              </c:ext>
            </c:extLst>
          </c:dPt>
          <c:dPt>
            <c:idx val="15"/>
            <c:bubble3D val="0"/>
            <c:spPr>
              <a:solidFill>
                <a:srgbClr val="EBE600"/>
              </a:solidFill>
            </c:spPr>
            <c:extLs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Duben</c:v>
                </c:pt>
                <c:pt idx="1">
                  <c:v>Květen</c:v>
                </c:pt>
                <c:pt idx="2">
                  <c:v>Červen</c:v>
                </c:pt>
              </c:strCache>
            </c:strRef>
          </c:cat>
          <c:val>
            <c:numRef>
              <c:f>'8.2'!$L$27:$N$27</c:f>
              <c:numCache>
                <c:formatCode>#\ ##0.0</c:formatCode>
                <c:ptCount val="3"/>
                <c:pt idx="0">
                  <c:v>81054.414000000004</c:v>
                </c:pt>
                <c:pt idx="1">
                  <c:v>62453.352999999996</c:v>
                </c:pt>
                <c:pt idx="2">
                  <c:v>46815.657999999996</c:v>
                </c:pt>
              </c:numCache>
            </c:numRef>
          </c:val>
          <c:extLs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Duben</c:v>
                </c:pt>
                <c:pt idx="1">
                  <c:v>Květen</c:v>
                </c:pt>
                <c:pt idx="2">
                  <c:v>Červen</c:v>
                </c:pt>
              </c:strCache>
            </c:strRef>
          </c:cat>
          <c:val>
            <c:numRef>
              <c:f>'8.2'!$L$28:$N$28</c:f>
              <c:numCache>
                <c:formatCode>#\ ##0.0</c:formatCode>
                <c:ptCount val="3"/>
                <c:pt idx="0">
                  <c:v>7115.59</c:v>
                </c:pt>
                <c:pt idx="1">
                  <c:v>5822.55</c:v>
                </c:pt>
                <c:pt idx="2">
                  <c:v>4062.9900000000002</c:v>
                </c:pt>
              </c:numCache>
            </c:numRef>
          </c:val>
          <c:extLs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Duben</c:v>
                </c:pt>
                <c:pt idx="1">
                  <c:v>Květen</c:v>
                </c:pt>
                <c:pt idx="2">
                  <c:v>Červen</c:v>
                </c:pt>
              </c:strCache>
            </c:strRef>
          </c:cat>
          <c:val>
            <c:numRef>
              <c:f>'8.2'!$L$29:$N$29</c:f>
              <c:numCache>
                <c:formatCode>#\ ##0.0</c:formatCode>
                <c:ptCount val="3"/>
                <c:pt idx="0">
                  <c:v>5533.68</c:v>
                </c:pt>
                <c:pt idx="1">
                  <c:v>1463.123</c:v>
                </c:pt>
                <c:pt idx="2">
                  <c:v>485.29500000000002</c:v>
                </c:pt>
              </c:numCache>
            </c:numRef>
          </c:val>
          <c:extLs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Duben</c:v>
                </c:pt>
                <c:pt idx="1">
                  <c:v>Květen</c:v>
                </c:pt>
                <c:pt idx="2">
                  <c:v>Červen</c:v>
                </c:pt>
              </c:strCache>
            </c:strRef>
          </c:cat>
          <c:val>
            <c:numRef>
              <c:f>'8.2'!$L$30:$N$30</c:f>
              <c:numCache>
                <c:formatCode>#\ ##0.0</c:formatCode>
                <c:ptCount val="3"/>
                <c:pt idx="0">
                  <c:v>518.00400000000002</c:v>
                </c:pt>
                <c:pt idx="1">
                  <c:v>296.52099999999996</c:v>
                </c:pt>
                <c:pt idx="2">
                  <c:v>162.39600000000002</c:v>
                </c:pt>
              </c:numCache>
            </c:numRef>
          </c:val>
          <c:extLs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Duben</c:v>
                </c:pt>
                <c:pt idx="1">
                  <c:v>Květen</c:v>
                </c:pt>
                <c:pt idx="2">
                  <c:v>Červen</c:v>
                </c:pt>
              </c:strCache>
            </c:strRef>
          </c:cat>
          <c:val>
            <c:numRef>
              <c:f>'8.2'!$L$31:$N$31</c:f>
              <c:numCache>
                <c:formatCode>#\ ##0.0</c:formatCode>
                <c:ptCount val="3"/>
                <c:pt idx="0">
                  <c:v>1764.904</c:v>
                </c:pt>
                <c:pt idx="1">
                  <c:v>1723.222</c:v>
                </c:pt>
                <c:pt idx="2">
                  <c:v>810.00099999999998</c:v>
                </c:pt>
              </c:numCache>
            </c:numRef>
          </c:val>
          <c:extLs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Duben</c:v>
                </c:pt>
                <c:pt idx="1">
                  <c:v>Květen</c:v>
                </c:pt>
                <c:pt idx="2">
                  <c:v>Červen</c:v>
                </c:pt>
              </c:strCache>
            </c:strRef>
          </c:cat>
          <c:val>
            <c:numRef>
              <c:f>'8.2'!$L$32:$N$32</c:f>
              <c:numCache>
                <c:formatCode>#\ ##0.0</c:formatCode>
                <c:ptCount val="3"/>
                <c:pt idx="0">
                  <c:v>192173.29499999993</c:v>
                </c:pt>
                <c:pt idx="1">
                  <c:v>133982.83999999997</c:v>
                </c:pt>
                <c:pt idx="2">
                  <c:v>54221.556000000004</c:v>
                </c:pt>
              </c:numCache>
            </c:numRef>
          </c:val>
          <c:extLs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Duben</c:v>
                </c:pt>
                <c:pt idx="1">
                  <c:v>Květen</c:v>
                </c:pt>
                <c:pt idx="2">
                  <c:v>Červen</c:v>
                </c:pt>
              </c:strCache>
            </c:strRef>
          </c:cat>
          <c:val>
            <c:numRef>
              <c:f>'8.2'!$L$33:$N$33</c:f>
              <c:numCache>
                <c:formatCode>#\ ##0.0</c:formatCode>
                <c:ptCount val="3"/>
                <c:pt idx="0">
                  <c:v>126192.579</c:v>
                </c:pt>
                <c:pt idx="1">
                  <c:v>92954.241999999998</c:v>
                </c:pt>
                <c:pt idx="2">
                  <c:v>59474.798000000003</c:v>
                </c:pt>
              </c:numCache>
            </c:numRef>
          </c:val>
          <c:extLs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Duben</c:v>
                </c:pt>
                <c:pt idx="1">
                  <c:v>Květen</c:v>
                </c:pt>
                <c:pt idx="2">
                  <c:v>Červen</c:v>
                </c:pt>
              </c:strCache>
            </c:strRef>
          </c:cat>
          <c:val>
            <c:numRef>
              <c:f>'8.2'!$L$34:$N$34</c:f>
              <c:numCache>
                <c:formatCode>#\ ##0.0</c:formatCode>
                <c:ptCount val="3"/>
                <c:pt idx="0">
                  <c:v>11758.046999999999</c:v>
                </c:pt>
                <c:pt idx="1">
                  <c:v>7503.304000000001</c:v>
                </c:pt>
                <c:pt idx="2">
                  <c:v>3635.4320000000002</c:v>
                </c:pt>
              </c:numCache>
            </c:numRef>
          </c:val>
          <c:extLs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42935168"/>
        <c:axId val="142936704"/>
      </c:barChart>
      <c:catAx>
        <c:axId val="142935168"/>
        <c:scaling>
          <c:orientation val="minMax"/>
        </c:scaling>
        <c:delete val="0"/>
        <c:axPos val="b"/>
        <c:numFmt formatCode="General" sourceLinked="1"/>
        <c:majorTickMark val="none"/>
        <c:minorTickMark val="none"/>
        <c:tickLblPos val="nextTo"/>
        <c:txPr>
          <a:bodyPr/>
          <a:lstStyle/>
          <a:p>
            <a:pPr>
              <a:defRPr sz="900"/>
            </a:pPr>
            <a:endParaRPr lang="cs-CZ"/>
          </a:p>
        </c:txPr>
        <c:crossAx val="142936704"/>
        <c:crosses val="autoZero"/>
        <c:auto val="1"/>
        <c:lblAlgn val="ctr"/>
        <c:lblOffset val="100"/>
        <c:noMultiLvlLbl val="0"/>
      </c:catAx>
      <c:valAx>
        <c:axId val="142936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2935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5.6132125692505225E-2</c:v>
                </c:pt>
              </c:numCache>
            </c:numRef>
          </c:val>
          <c:extLs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4.5308404576844187E-2</c:v>
                </c:pt>
              </c:numCache>
            </c:numRef>
          </c:val>
          <c:extLs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5.5011977431556121E-2</c:v>
                </c:pt>
              </c:numCache>
            </c:numRef>
          </c:val>
          <c:extLs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42963840"/>
        <c:axId val="142965376"/>
      </c:barChart>
      <c:catAx>
        <c:axId val="142963840"/>
        <c:scaling>
          <c:orientation val="maxMin"/>
        </c:scaling>
        <c:delete val="0"/>
        <c:axPos val="l"/>
        <c:numFmt formatCode="General" sourceLinked="1"/>
        <c:majorTickMark val="none"/>
        <c:minorTickMark val="none"/>
        <c:tickLblPos val="none"/>
        <c:crossAx val="142965376"/>
        <c:crosses val="autoZero"/>
        <c:auto val="1"/>
        <c:lblAlgn val="ctr"/>
        <c:lblOffset val="100"/>
        <c:noMultiLvlLbl val="0"/>
      </c:catAx>
      <c:valAx>
        <c:axId val="1429653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29638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Duben</c:v>
                </c:pt>
                <c:pt idx="1">
                  <c:v>Květen</c:v>
                </c:pt>
                <c:pt idx="2">
                  <c:v>Červen</c:v>
                </c:pt>
              </c:strCache>
            </c:strRef>
          </c:cat>
          <c:val>
            <c:numRef>
              <c:f>'8.2'!$L$10:$N$10</c:f>
              <c:numCache>
                <c:formatCode>#\ ##0.0</c:formatCode>
                <c:ptCount val="3"/>
                <c:pt idx="0">
                  <c:v>144750.54999999999</c:v>
                </c:pt>
                <c:pt idx="1">
                  <c:v>114685.02100000001</c:v>
                </c:pt>
                <c:pt idx="2">
                  <c:v>61411.459000000003</c:v>
                </c:pt>
              </c:numCache>
            </c:numRef>
          </c:val>
          <c:extLs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Duben</c:v>
                </c:pt>
                <c:pt idx="1">
                  <c:v>Květen</c:v>
                </c:pt>
                <c:pt idx="2">
                  <c:v>Červen</c:v>
                </c:pt>
              </c:strCache>
            </c:strRef>
          </c:cat>
          <c:val>
            <c:numRef>
              <c:f>'8.2'!$L$11:$N$11</c:f>
              <c:numCache>
                <c:formatCode>#\ ##0.0</c:formatCode>
                <c:ptCount val="3"/>
                <c:pt idx="0">
                  <c:v>9232.8420000000006</c:v>
                </c:pt>
                <c:pt idx="1">
                  <c:v>8041.8219999999992</c:v>
                </c:pt>
                <c:pt idx="2">
                  <c:v>4918.04</c:v>
                </c:pt>
              </c:numCache>
            </c:numRef>
          </c:val>
          <c:extLs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Duben</c:v>
                </c:pt>
                <c:pt idx="1">
                  <c:v>Květen</c:v>
                </c:pt>
                <c:pt idx="2">
                  <c:v>Červen</c:v>
                </c:pt>
              </c:strCache>
            </c:strRef>
          </c:cat>
          <c:val>
            <c:numRef>
              <c:f>'8.2'!$L$12:$N$12</c:f>
              <c:numCache>
                <c:formatCode>#\ ##0.0</c:formatCode>
                <c:ptCount val="3"/>
                <c:pt idx="0">
                  <c:v>0</c:v>
                </c:pt>
                <c:pt idx="1">
                  <c:v>0</c:v>
                </c:pt>
                <c:pt idx="2">
                  <c:v>0</c:v>
                </c:pt>
              </c:numCache>
            </c:numRef>
          </c:val>
          <c:extLs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Duben</c:v>
                </c:pt>
                <c:pt idx="1">
                  <c:v>Květen</c:v>
                </c:pt>
                <c:pt idx="2">
                  <c:v>Červen</c:v>
                </c:pt>
              </c:strCache>
            </c:strRef>
          </c:cat>
          <c:val>
            <c:numRef>
              <c:f>'8.2'!$L$13:$N$13</c:f>
              <c:numCache>
                <c:formatCode>#\ ##0.0</c:formatCode>
                <c:ptCount val="3"/>
                <c:pt idx="0">
                  <c:v>0</c:v>
                </c:pt>
                <c:pt idx="1">
                  <c:v>0</c:v>
                </c:pt>
                <c:pt idx="2">
                  <c:v>0</c:v>
                </c:pt>
              </c:numCache>
            </c:numRef>
          </c:val>
          <c:extLs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Duben</c:v>
                </c:pt>
                <c:pt idx="1">
                  <c:v>Květen</c:v>
                </c:pt>
                <c:pt idx="2">
                  <c:v>Červen</c:v>
                </c:pt>
              </c:strCache>
            </c:strRef>
          </c:cat>
          <c:val>
            <c:numRef>
              <c:f>'8.2'!$L$14:$N$14</c:f>
              <c:numCache>
                <c:formatCode>#\ ##0.0</c:formatCode>
                <c:ptCount val="3"/>
                <c:pt idx="0">
                  <c:v>0</c:v>
                </c:pt>
                <c:pt idx="1">
                  <c:v>0</c:v>
                </c:pt>
                <c:pt idx="2">
                  <c:v>0</c:v>
                </c:pt>
              </c:numCache>
            </c:numRef>
          </c:val>
          <c:extLs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Duben</c:v>
                </c:pt>
                <c:pt idx="1">
                  <c:v>Květen</c:v>
                </c:pt>
                <c:pt idx="2">
                  <c:v>Červen</c:v>
                </c:pt>
              </c:strCache>
            </c:strRef>
          </c:cat>
          <c:val>
            <c:numRef>
              <c:f>'8.2'!$L$15:$N$15</c:f>
              <c:numCache>
                <c:formatCode>#\ ##0.0</c:formatCode>
                <c:ptCount val="3"/>
                <c:pt idx="0">
                  <c:v>0</c:v>
                </c:pt>
                <c:pt idx="1">
                  <c:v>0</c:v>
                </c:pt>
                <c:pt idx="2">
                  <c:v>0</c:v>
                </c:pt>
              </c:numCache>
            </c:numRef>
          </c:val>
          <c:extLs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Duben</c:v>
                </c:pt>
                <c:pt idx="1">
                  <c:v>Květen</c:v>
                </c:pt>
                <c:pt idx="2">
                  <c:v>Červen</c:v>
                </c:pt>
              </c:strCache>
            </c:strRef>
          </c:cat>
          <c:val>
            <c:numRef>
              <c:f>'8.2'!$L$16:$N$16</c:f>
              <c:numCache>
                <c:formatCode>#\ ##0.0</c:formatCode>
                <c:ptCount val="3"/>
                <c:pt idx="0">
                  <c:v>238834.78899999999</c:v>
                </c:pt>
                <c:pt idx="1">
                  <c:v>155940.29999999999</c:v>
                </c:pt>
                <c:pt idx="2">
                  <c:v>76376.012999999992</c:v>
                </c:pt>
              </c:numCache>
            </c:numRef>
          </c:val>
          <c:extLs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Duben</c:v>
                </c:pt>
                <c:pt idx="1">
                  <c:v>Květen</c:v>
                </c:pt>
                <c:pt idx="2">
                  <c:v>Červen</c:v>
                </c:pt>
              </c:strCache>
            </c:strRef>
          </c:cat>
          <c:val>
            <c:numRef>
              <c:f>'8.2'!$L$17:$N$17</c:f>
              <c:numCache>
                <c:formatCode>#\ ##0.0</c:formatCode>
                <c:ptCount val="3"/>
                <c:pt idx="0">
                  <c:v>0</c:v>
                </c:pt>
                <c:pt idx="1">
                  <c:v>1018.39</c:v>
                </c:pt>
                <c:pt idx="2">
                  <c:v>6250.16</c:v>
                </c:pt>
              </c:numCache>
            </c:numRef>
          </c:val>
          <c:extLs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Duben</c:v>
                </c:pt>
                <c:pt idx="1">
                  <c:v>Květen</c:v>
                </c:pt>
                <c:pt idx="2">
                  <c:v>Červen</c:v>
                </c:pt>
              </c:strCache>
            </c:strRef>
          </c:cat>
          <c:val>
            <c:numRef>
              <c:f>'8.2'!$L$18:$N$18</c:f>
              <c:numCache>
                <c:formatCode>#\ ##0.0</c:formatCode>
                <c:ptCount val="3"/>
                <c:pt idx="0">
                  <c:v>0</c:v>
                </c:pt>
                <c:pt idx="1">
                  <c:v>0</c:v>
                </c:pt>
                <c:pt idx="2">
                  <c:v>0</c:v>
                </c:pt>
              </c:numCache>
            </c:numRef>
          </c:val>
          <c:extLs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Duben</c:v>
                </c:pt>
                <c:pt idx="1">
                  <c:v>Květen</c:v>
                </c:pt>
                <c:pt idx="2">
                  <c:v>Červen</c:v>
                </c:pt>
              </c:strCache>
            </c:strRef>
          </c:cat>
          <c:val>
            <c:numRef>
              <c:f>'8.2'!$L$19:$N$19</c:f>
              <c:numCache>
                <c:formatCode>#\ ##0.0</c:formatCode>
                <c:ptCount val="3"/>
                <c:pt idx="0">
                  <c:v>0</c:v>
                </c:pt>
                <c:pt idx="1">
                  <c:v>0</c:v>
                </c:pt>
                <c:pt idx="2">
                  <c:v>0</c:v>
                </c:pt>
              </c:numCache>
            </c:numRef>
          </c:val>
          <c:extLs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Duben</c:v>
                </c:pt>
                <c:pt idx="1">
                  <c:v>Květen</c:v>
                </c:pt>
                <c:pt idx="2">
                  <c:v>Červen</c:v>
                </c:pt>
              </c:strCache>
            </c:strRef>
          </c:cat>
          <c:val>
            <c:numRef>
              <c:f>'8.2'!$L$20:$N$20</c:f>
              <c:numCache>
                <c:formatCode>#\ ##0.0</c:formatCode>
                <c:ptCount val="3"/>
                <c:pt idx="0">
                  <c:v>40</c:v>
                </c:pt>
                <c:pt idx="1">
                  <c:v>4330</c:v>
                </c:pt>
                <c:pt idx="2">
                  <c:v>4330</c:v>
                </c:pt>
              </c:numCache>
            </c:numRef>
          </c:val>
          <c:extLs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Duben</c:v>
                </c:pt>
                <c:pt idx="1">
                  <c:v>Květen</c:v>
                </c:pt>
                <c:pt idx="2">
                  <c:v>Červen</c:v>
                </c:pt>
              </c:strCache>
            </c:strRef>
          </c:cat>
          <c:val>
            <c:numRef>
              <c:f>'8.2'!$L$21:$N$21</c:f>
              <c:numCache>
                <c:formatCode>#\ ##0.0</c:formatCode>
                <c:ptCount val="3"/>
                <c:pt idx="0">
                  <c:v>0</c:v>
                </c:pt>
                <c:pt idx="1">
                  <c:v>0</c:v>
                </c:pt>
                <c:pt idx="2">
                  <c:v>0</c:v>
                </c:pt>
              </c:numCache>
            </c:numRef>
          </c:val>
          <c:extLs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Duben</c:v>
                </c:pt>
                <c:pt idx="1">
                  <c:v>Květen</c:v>
                </c:pt>
                <c:pt idx="2">
                  <c:v>Červen</c:v>
                </c:pt>
              </c:strCache>
            </c:strRef>
          </c:cat>
          <c:val>
            <c:numRef>
              <c:f>'8.2'!$L$22:$N$22</c:f>
              <c:numCache>
                <c:formatCode>#\ ##0.0</c:formatCode>
                <c:ptCount val="3"/>
                <c:pt idx="0">
                  <c:v>77.596000000000004</c:v>
                </c:pt>
                <c:pt idx="1">
                  <c:v>58.256999999999998</c:v>
                </c:pt>
                <c:pt idx="2">
                  <c:v>27.417000000000002</c:v>
                </c:pt>
              </c:numCache>
            </c:numRef>
          </c:val>
          <c:extLs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Duben</c:v>
                </c:pt>
                <c:pt idx="1">
                  <c:v>Květen</c:v>
                </c:pt>
                <c:pt idx="2">
                  <c:v>Červen</c:v>
                </c:pt>
              </c:strCache>
            </c:strRef>
          </c:cat>
          <c:val>
            <c:numRef>
              <c:f>'8.2'!$L$23:$N$23</c:f>
              <c:numCache>
                <c:formatCode>#\ ##0.0</c:formatCode>
                <c:ptCount val="3"/>
                <c:pt idx="0">
                  <c:v>0</c:v>
                </c:pt>
                <c:pt idx="1">
                  <c:v>0</c:v>
                </c:pt>
                <c:pt idx="2">
                  <c:v>0</c:v>
                </c:pt>
              </c:numCache>
            </c:numRef>
          </c:val>
          <c:extLs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Duben</c:v>
                </c:pt>
                <c:pt idx="1">
                  <c:v>Květen</c:v>
                </c:pt>
                <c:pt idx="2">
                  <c:v>Červen</c:v>
                </c:pt>
              </c:strCache>
            </c:strRef>
          </c:cat>
          <c:val>
            <c:numRef>
              <c:f>'8.2'!$L$24:$N$24</c:f>
              <c:numCache>
                <c:formatCode>#\ ##0.0</c:formatCode>
                <c:ptCount val="3"/>
                <c:pt idx="0">
                  <c:v>156.26499999999999</c:v>
                </c:pt>
                <c:pt idx="1">
                  <c:v>55.582000000000001</c:v>
                </c:pt>
                <c:pt idx="2">
                  <c:v>3070.9809999999998</c:v>
                </c:pt>
              </c:numCache>
            </c:numRef>
          </c:val>
          <c:extLs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Duben</c:v>
                </c:pt>
                <c:pt idx="1">
                  <c:v>Květen</c:v>
                </c:pt>
                <c:pt idx="2">
                  <c:v>Červen</c:v>
                </c:pt>
              </c:strCache>
            </c:strRef>
          </c:cat>
          <c:val>
            <c:numRef>
              <c:f>'8.2'!$L$25:$N$25</c:f>
              <c:numCache>
                <c:formatCode>#\ ##0.0</c:formatCode>
                <c:ptCount val="3"/>
                <c:pt idx="0">
                  <c:v>71131.795999999988</c:v>
                </c:pt>
                <c:pt idx="1">
                  <c:v>45977.778000000006</c:v>
                </c:pt>
                <c:pt idx="2">
                  <c:v>15443.439999999997</c:v>
                </c:pt>
              </c:numCache>
            </c:numRef>
          </c:val>
          <c:extLs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43852672"/>
        <c:axId val="143854208"/>
      </c:barChart>
      <c:catAx>
        <c:axId val="143852672"/>
        <c:scaling>
          <c:orientation val="minMax"/>
        </c:scaling>
        <c:delete val="0"/>
        <c:axPos val="b"/>
        <c:numFmt formatCode="General" sourceLinked="1"/>
        <c:majorTickMark val="none"/>
        <c:minorTickMark val="none"/>
        <c:tickLblPos val="nextTo"/>
        <c:txPr>
          <a:bodyPr/>
          <a:lstStyle/>
          <a:p>
            <a:pPr>
              <a:defRPr sz="900"/>
            </a:pPr>
            <a:endParaRPr lang="cs-CZ"/>
          </a:p>
        </c:txPr>
        <c:crossAx val="143854208"/>
        <c:crosses val="autoZero"/>
        <c:auto val="1"/>
        <c:lblAlgn val="ctr"/>
        <c:lblOffset val="100"/>
        <c:noMultiLvlLbl val="0"/>
      </c:catAx>
      <c:valAx>
        <c:axId val="143854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526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c:ext xmlns:c16="http://schemas.microsoft.com/office/drawing/2014/chart" uri="{C3380CC4-5D6E-409C-BE32-E72D297353CC}">
                <c16:uniqueId val="{00000003-A588-4B05-AFAC-5699BD4CA571}"/>
              </c:ext>
            </c:extLst>
          </c:dPt>
          <c:dPt>
            <c:idx val="2"/>
            <c:bubble3D val="0"/>
            <c:spPr>
              <a:solidFill>
                <a:sysClr val="windowText" lastClr="000000"/>
              </a:solidFill>
            </c:spPr>
            <c:extLst>
              <c:ext xmlns:c16="http://schemas.microsoft.com/office/drawing/2014/chart" uri="{C3380CC4-5D6E-409C-BE32-E72D297353CC}">
                <c16:uniqueId val="{00000005-A588-4B05-AFAC-5699BD4CA571}"/>
              </c:ext>
            </c:extLst>
          </c:dPt>
          <c:dPt>
            <c:idx val="5"/>
            <c:bubble3D val="0"/>
            <c:extLst>
              <c:ext xmlns:c16="http://schemas.microsoft.com/office/drawing/2014/chart" uri="{C3380CC4-5D6E-409C-BE32-E72D297353CC}">
                <c16:uniqueId val="{00000006-A588-4B05-AFAC-5699BD4CA571}"/>
              </c:ext>
            </c:extLst>
          </c:dPt>
          <c:dPt>
            <c:idx val="6"/>
            <c:bubble3D val="0"/>
            <c:spPr>
              <a:solidFill>
                <a:srgbClr val="6E4932"/>
              </a:solidFill>
            </c:spPr>
            <c:extLst>
              <c:ext xmlns:c16="http://schemas.microsoft.com/office/drawing/2014/chart" uri="{C3380CC4-5D6E-409C-BE32-E72D297353CC}">
                <c16:uniqueId val="{00000008-A588-4B05-AFAC-5699BD4CA571}"/>
              </c:ext>
            </c:extLst>
          </c:dPt>
          <c:dPt>
            <c:idx val="7"/>
            <c:bubble3D val="0"/>
            <c:extLst>
              <c:ext xmlns:c16="http://schemas.microsoft.com/office/drawing/2014/chart" uri="{C3380CC4-5D6E-409C-BE32-E72D297353CC}">
                <c16:uniqueId val="{00000009-A588-4B05-AFAC-5699BD4CA571}"/>
              </c:ext>
            </c:extLst>
          </c:dPt>
          <c:dPt>
            <c:idx val="15"/>
            <c:bubble3D val="0"/>
            <c:spPr>
              <a:solidFill>
                <a:srgbClr val="EBE600"/>
              </a:solidFill>
            </c:spPr>
            <c:extLs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Duben</c:v>
                </c:pt>
                <c:pt idx="1">
                  <c:v>Květen</c:v>
                </c:pt>
                <c:pt idx="2">
                  <c:v>Červen</c:v>
                </c:pt>
              </c:strCache>
            </c:strRef>
          </c:cat>
          <c:val>
            <c:numRef>
              <c:f>'8.3'!$L$27:$N$27</c:f>
              <c:numCache>
                <c:formatCode>#\ ##0.0</c:formatCode>
                <c:ptCount val="3"/>
                <c:pt idx="0">
                  <c:v>44898.779000000002</c:v>
                </c:pt>
                <c:pt idx="1">
                  <c:v>26632.703999999998</c:v>
                </c:pt>
                <c:pt idx="2">
                  <c:v>17506.861000000001</c:v>
                </c:pt>
              </c:numCache>
            </c:numRef>
          </c:val>
          <c:extLs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Duben</c:v>
                </c:pt>
                <c:pt idx="1">
                  <c:v>Květen</c:v>
                </c:pt>
                <c:pt idx="2">
                  <c:v>Červen</c:v>
                </c:pt>
              </c:strCache>
            </c:strRef>
          </c:cat>
          <c:val>
            <c:numRef>
              <c:f>'8.3'!$L$28:$N$28</c:f>
              <c:numCache>
                <c:formatCode>#\ ##0.0</c:formatCode>
                <c:ptCount val="3"/>
                <c:pt idx="0">
                  <c:v>404.61</c:v>
                </c:pt>
                <c:pt idx="1">
                  <c:v>255.64</c:v>
                </c:pt>
                <c:pt idx="2">
                  <c:v>154.46</c:v>
                </c:pt>
              </c:numCache>
            </c:numRef>
          </c:val>
          <c:extLs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Duben</c:v>
                </c:pt>
                <c:pt idx="1">
                  <c:v>Květen</c:v>
                </c:pt>
                <c:pt idx="2">
                  <c:v>Červen</c:v>
                </c:pt>
              </c:strCache>
            </c:strRef>
          </c:cat>
          <c:val>
            <c:numRef>
              <c:f>'8.3'!$L$29:$N$29</c:f>
              <c:numCache>
                <c:formatCode>#\ ##0.0</c:formatCode>
                <c:ptCount val="3"/>
                <c:pt idx="0">
                  <c:v>61</c:v>
                </c:pt>
                <c:pt idx="1">
                  <c:v>59</c:v>
                </c:pt>
                <c:pt idx="2">
                  <c:v>3</c:v>
                </c:pt>
              </c:numCache>
            </c:numRef>
          </c:val>
          <c:extLs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Duben</c:v>
                </c:pt>
                <c:pt idx="1">
                  <c:v>Květen</c:v>
                </c:pt>
                <c:pt idx="2">
                  <c:v>Červen</c:v>
                </c:pt>
              </c:strCache>
            </c:strRef>
          </c:cat>
          <c:val>
            <c:numRef>
              <c:f>'8.3'!$L$30:$N$30</c:f>
              <c:numCache>
                <c:formatCode>#\ ##0.0</c:formatCode>
                <c:ptCount val="3"/>
                <c:pt idx="0">
                  <c:v>33</c:v>
                </c:pt>
                <c:pt idx="1">
                  <c:v>2</c:v>
                </c:pt>
                <c:pt idx="2">
                  <c:v>0</c:v>
                </c:pt>
              </c:numCache>
            </c:numRef>
          </c:val>
          <c:extLs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Duben</c:v>
                </c:pt>
                <c:pt idx="1">
                  <c:v>Květen</c:v>
                </c:pt>
                <c:pt idx="2">
                  <c:v>Červen</c:v>
                </c:pt>
              </c:strCache>
            </c:strRef>
          </c:cat>
          <c:val>
            <c:numRef>
              <c:f>'8.3'!$L$31:$N$31</c:f>
              <c:numCache>
                <c:formatCode>#\ ##0.0</c:formatCode>
                <c:ptCount val="3"/>
                <c:pt idx="0">
                  <c:v>55696.286</c:v>
                </c:pt>
                <c:pt idx="1">
                  <c:v>4035.174</c:v>
                </c:pt>
                <c:pt idx="2">
                  <c:v>2646.1109999999999</c:v>
                </c:pt>
              </c:numCache>
            </c:numRef>
          </c:val>
          <c:extLs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Duben</c:v>
                </c:pt>
                <c:pt idx="1">
                  <c:v>Květen</c:v>
                </c:pt>
                <c:pt idx="2">
                  <c:v>Červen</c:v>
                </c:pt>
              </c:strCache>
            </c:strRef>
          </c:cat>
          <c:val>
            <c:numRef>
              <c:f>'8.3'!$L$32:$N$32</c:f>
              <c:numCache>
                <c:formatCode>#\ ##0.0</c:formatCode>
                <c:ptCount val="3"/>
                <c:pt idx="0">
                  <c:v>267663.73800000007</c:v>
                </c:pt>
                <c:pt idx="1">
                  <c:v>168173.239</c:v>
                </c:pt>
                <c:pt idx="2">
                  <c:v>80900.258000000002</c:v>
                </c:pt>
              </c:numCache>
            </c:numRef>
          </c:val>
          <c:extLs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Duben</c:v>
                </c:pt>
                <c:pt idx="1">
                  <c:v>Květen</c:v>
                </c:pt>
                <c:pt idx="2">
                  <c:v>Červen</c:v>
                </c:pt>
              </c:strCache>
            </c:strRef>
          </c:cat>
          <c:val>
            <c:numRef>
              <c:f>'8.3'!$L$33:$N$33</c:f>
              <c:numCache>
                <c:formatCode>#\ ##0.0</c:formatCode>
                <c:ptCount val="3"/>
                <c:pt idx="0">
                  <c:v>21169.969000000001</c:v>
                </c:pt>
                <c:pt idx="1">
                  <c:v>38423.002</c:v>
                </c:pt>
                <c:pt idx="2">
                  <c:v>16817.725999999999</c:v>
                </c:pt>
              </c:numCache>
            </c:numRef>
          </c:val>
          <c:extLs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Duben</c:v>
                </c:pt>
                <c:pt idx="1">
                  <c:v>Květen</c:v>
                </c:pt>
                <c:pt idx="2">
                  <c:v>Červen</c:v>
                </c:pt>
              </c:strCache>
            </c:strRef>
          </c:cat>
          <c:val>
            <c:numRef>
              <c:f>'8.3'!$L$34:$N$34</c:f>
              <c:numCache>
                <c:formatCode>#\ ##0.0</c:formatCode>
                <c:ptCount val="3"/>
                <c:pt idx="0">
                  <c:v>65007.506999999998</c:v>
                </c:pt>
                <c:pt idx="1">
                  <c:v>33692.807000000001</c:v>
                </c:pt>
                <c:pt idx="2">
                  <c:v>11148.743</c:v>
                </c:pt>
              </c:numCache>
            </c:numRef>
          </c:val>
          <c:extLs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43710080"/>
        <c:axId val="143711616"/>
      </c:barChart>
      <c:catAx>
        <c:axId val="143710080"/>
        <c:scaling>
          <c:orientation val="minMax"/>
        </c:scaling>
        <c:delete val="0"/>
        <c:axPos val="b"/>
        <c:numFmt formatCode="General" sourceLinked="1"/>
        <c:majorTickMark val="none"/>
        <c:minorTickMark val="none"/>
        <c:tickLblPos val="nextTo"/>
        <c:txPr>
          <a:bodyPr/>
          <a:lstStyle/>
          <a:p>
            <a:pPr>
              <a:defRPr sz="900"/>
            </a:pPr>
            <a:endParaRPr lang="cs-CZ"/>
          </a:p>
        </c:txPr>
        <c:crossAx val="143711616"/>
        <c:crosses val="autoZero"/>
        <c:auto val="1"/>
        <c:lblAlgn val="ctr"/>
        <c:lblOffset val="100"/>
        <c:noMultiLvlLbl val="0"/>
      </c:catAx>
      <c:valAx>
        <c:axId val="143711616"/>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3710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4.8338809615806423E-2</c:v>
                </c:pt>
              </c:numCache>
            </c:numRef>
          </c:val>
          <c:extLs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4.4239464600255608E-2</c:v>
                </c:pt>
              </c:numCache>
            </c:numRef>
          </c:val>
          <c:extLs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5.943540604954884E-2</c:v>
                </c:pt>
              </c:numCache>
            </c:numRef>
          </c:val>
          <c:extLs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43755136"/>
        <c:axId val="143756672"/>
      </c:barChart>
      <c:catAx>
        <c:axId val="143755136"/>
        <c:scaling>
          <c:orientation val="maxMin"/>
        </c:scaling>
        <c:delete val="0"/>
        <c:axPos val="l"/>
        <c:numFmt formatCode="General" sourceLinked="1"/>
        <c:majorTickMark val="none"/>
        <c:minorTickMark val="none"/>
        <c:tickLblPos val="none"/>
        <c:crossAx val="143756672"/>
        <c:crosses val="autoZero"/>
        <c:auto val="1"/>
        <c:lblAlgn val="ctr"/>
        <c:lblOffset val="100"/>
        <c:noMultiLvlLbl val="0"/>
      </c:catAx>
      <c:valAx>
        <c:axId val="143756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37551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Duben</c:v>
                </c:pt>
                <c:pt idx="1">
                  <c:v>Květen</c:v>
                </c:pt>
                <c:pt idx="2">
                  <c:v>Červen</c:v>
                </c:pt>
              </c:strCache>
            </c:strRef>
          </c:cat>
          <c:val>
            <c:numRef>
              <c:f>'8.3'!$L$10:$N$10</c:f>
              <c:numCache>
                <c:formatCode>#\ ##0.0</c:formatCode>
                <c:ptCount val="3"/>
                <c:pt idx="0">
                  <c:v>47463.05</c:v>
                </c:pt>
                <c:pt idx="1">
                  <c:v>31130.94</c:v>
                </c:pt>
                <c:pt idx="2">
                  <c:v>19083.43</c:v>
                </c:pt>
              </c:numCache>
            </c:numRef>
          </c:val>
          <c:extLs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Duben</c:v>
                </c:pt>
                <c:pt idx="1">
                  <c:v>Květen</c:v>
                </c:pt>
                <c:pt idx="2">
                  <c:v>Červen</c:v>
                </c:pt>
              </c:strCache>
            </c:strRef>
          </c:cat>
          <c:val>
            <c:numRef>
              <c:f>'8.3'!$L$11:$N$11</c:f>
              <c:numCache>
                <c:formatCode>#\ ##0.0</c:formatCode>
                <c:ptCount val="3"/>
                <c:pt idx="0">
                  <c:v>6760.7219999999998</c:v>
                </c:pt>
                <c:pt idx="1">
                  <c:v>6395.3319999999994</c:v>
                </c:pt>
                <c:pt idx="2">
                  <c:v>4040.7139999999999</c:v>
                </c:pt>
              </c:numCache>
            </c:numRef>
          </c:val>
          <c:extLs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Duben</c:v>
                </c:pt>
                <c:pt idx="1">
                  <c:v>Květen</c:v>
                </c:pt>
                <c:pt idx="2">
                  <c:v>Červen</c:v>
                </c:pt>
              </c:strCache>
            </c:strRef>
          </c:cat>
          <c:val>
            <c:numRef>
              <c:f>'8.3'!$L$12:$N$12</c:f>
              <c:numCache>
                <c:formatCode>#\ ##0.0</c:formatCode>
                <c:ptCount val="3"/>
                <c:pt idx="0">
                  <c:v>0</c:v>
                </c:pt>
                <c:pt idx="1">
                  <c:v>0</c:v>
                </c:pt>
                <c:pt idx="2">
                  <c:v>0</c:v>
                </c:pt>
              </c:numCache>
            </c:numRef>
          </c:val>
          <c:extLs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Duben</c:v>
                </c:pt>
                <c:pt idx="1">
                  <c:v>Květen</c:v>
                </c:pt>
                <c:pt idx="2">
                  <c:v>Červen</c:v>
                </c:pt>
              </c:strCache>
            </c:strRef>
          </c:cat>
          <c:val>
            <c:numRef>
              <c:f>'8.3'!$L$13:$N$13</c:f>
              <c:numCache>
                <c:formatCode>#\ ##0.0</c:formatCode>
                <c:ptCount val="3"/>
                <c:pt idx="0">
                  <c:v>169</c:v>
                </c:pt>
                <c:pt idx="1">
                  <c:v>189</c:v>
                </c:pt>
                <c:pt idx="2">
                  <c:v>517</c:v>
                </c:pt>
              </c:numCache>
            </c:numRef>
          </c:val>
          <c:extLs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Duben</c:v>
                </c:pt>
                <c:pt idx="1">
                  <c:v>Květen</c:v>
                </c:pt>
                <c:pt idx="2">
                  <c:v>Červen</c:v>
                </c:pt>
              </c:strCache>
            </c:strRef>
          </c:cat>
          <c:val>
            <c:numRef>
              <c:f>'8.3'!$L$14:$N$14</c:f>
              <c:numCache>
                <c:formatCode>#\ ##0.0</c:formatCode>
                <c:ptCount val="3"/>
                <c:pt idx="0">
                  <c:v>66</c:v>
                </c:pt>
                <c:pt idx="1">
                  <c:v>47</c:v>
                </c:pt>
                <c:pt idx="2">
                  <c:v>14</c:v>
                </c:pt>
              </c:numCache>
            </c:numRef>
          </c:val>
          <c:extLs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Duben</c:v>
                </c:pt>
                <c:pt idx="1">
                  <c:v>Květen</c:v>
                </c:pt>
                <c:pt idx="2">
                  <c:v>Červen</c:v>
                </c:pt>
              </c:strCache>
            </c:strRef>
          </c:cat>
          <c:val>
            <c:numRef>
              <c:f>'8.3'!$L$15:$N$15</c:f>
              <c:numCache>
                <c:formatCode>#\ ##0.0</c:formatCode>
                <c:ptCount val="3"/>
                <c:pt idx="0">
                  <c:v>12</c:v>
                </c:pt>
                <c:pt idx="1">
                  <c:v>16</c:v>
                </c:pt>
                <c:pt idx="2">
                  <c:v>33</c:v>
                </c:pt>
              </c:numCache>
            </c:numRef>
          </c:val>
          <c:extLs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Duben</c:v>
                </c:pt>
                <c:pt idx="1">
                  <c:v>Květen</c:v>
                </c:pt>
                <c:pt idx="2">
                  <c:v>Červen</c:v>
                </c:pt>
              </c:strCache>
            </c:strRef>
          </c:cat>
          <c:val>
            <c:numRef>
              <c:f>'8.3'!$L$16:$N$16</c:f>
              <c:numCache>
                <c:formatCode>#\ ##0.0</c:formatCode>
                <c:ptCount val="3"/>
                <c:pt idx="0">
                  <c:v>257</c:v>
                </c:pt>
                <c:pt idx="1">
                  <c:v>220</c:v>
                </c:pt>
                <c:pt idx="2">
                  <c:v>166</c:v>
                </c:pt>
              </c:numCache>
            </c:numRef>
          </c:val>
          <c:extLs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Duben</c:v>
                </c:pt>
                <c:pt idx="1">
                  <c:v>Květen</c:v>
                </c:pt>
                <c:pt idx="2">
                  <c:v>Červen</c:v>
                </c:pt>
              </c:strCache>
            </c:strRef>
          </c:cat>
          <c:val>
            <c:numRef>
              <c:f>'8.3'!$L$17:$N$17</c:f>
              <c:numCache>
                <c:formatCode>#\ ##0.0</c:formatCode>
                <c:ptCount val="3"/>
                <c:pt idx="0">
                  <c:v>0</c:v>
                </c:pt>
                <c:pt idx="1">
                  <c:v>0</c:v>
                </c:pt>
                <c:pt idx="2">
                  <c:v>0</c:v>
                </c:pt>
              </c:numCache>
            </c:numRef>
          </c:val>
          <c:extLs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Duben</c:v>
                </c:pt>
                <c:pt idx="1">
                  <c:v>Květen</c:v>
                </c:pt>
                <c:pt idx="2">
                  <c:v>Červen</c:v>
                </c:pt>
              </c:strCache>
            </c:strRef>
          </c:cat>
          <c:val>
            <c:numRef>
              <c:f>'8.3'!$L$18:$N$18</c:f>
              <c:numCache>
                <c:formatCode>#\ ##0.0</c:formatCode>
                <c:ptCount val="3"/>
                <c:pt idx="0">
                  <c:v>0</c:v>
                </c:pt>
                <c:pt idx="1">
                  <c:v>0</c:v>
                </c:pt>
                <c:pt idx="2">
                  <c:v>0</c:v>
                </c:pt>
              </c:numCache>
            </c:numRef>
          </c:val>
          <c:extLs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Duben</c:v>
                </c:pt>
                <c:pt idx="1">
                  <c:v>Květen</c:v>
                </c:pt>
                <c:pt idx="2">
                  <c:v>Červen</c:v>
                </c:pt>
              </c:strCache>
            </c:strRef>
          </c:cat>
          <c:val>
            <c:numRef>
              <c:f>'8.3'!$L$19:$N$19</c:f>
              <c:numCache>
                <c:formatCode>#\ ##0.0</c:formatCode>
                <c:ptCount val="3"/>
                <c:pt idx="0">
                  <c:v>8030.17</c:v>
                </c:pt>
                <c:pt idx="1">
                  <c:v>5707.0300000000007</c:v>
                </c:pt>
                <c:pt idx="2">
                  <c:v>1796.33</c:v>
                </c:pt>
              </c:numCache>
            </c:numRef>
          </c:val>
          <c:extLs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Duben</c:v>
                </c:pt>
                <c:pt idx="1">
                  <c:v>Květen</c:v>
                </c:pt>
                <c:pt idx="2">
                  <c:v>Červen</c:v>
                </c:pt>
              </c:strCache>
            </c:strRef>
          </c:cat>
          <c:val>
            <c:numRef>
              <c:f>'8.3'!$L$20:$N$20</c:f>
              <c:numCache>
                <c:formatCode>#\ ##0.0</c:formatCode>
                <c:ptCount val="3"/>
                <c:pt idx="0">
                  <c:v>0</c:v>
                </c:pt>
                <c:pt idx="1">
                  <c:v>0</c:v>
                </c:pt>
                <c:pt idx="2">
                  <c:v>0</c:v>
                </c:pt>
              </c:numCache>
            </c:numRef>
          </c:val>
          <c:extLs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Duben</c:v>
                </c:pt>
                <c:pt idx="1">
                  <c:v>Květen</c:v>
                </c:pt>
                <c:pt idx="2">
                  <c:v>Červen</c:v>
                </c:pt>
              </c:strCache>
            </c:strRef>
          </c:cat>
          <c:val>
            <c:numRef>
              <c:f>'8.3'!$L$21:$N$21</c:f>
              <c:numCache>
                <c:formatCode>#\ ##0.0</c:formatCode>
                <c:ptCount val="3"/>
                <c:pt idx="0">
                  <c:v>98067</c:v>
                </c:pt>
                <c:pt idx="1">
                  <c:v>142478</c:v>
                </c:pt>
                <c:pt idx="2">
                  <c:v>98393</c:v>
                </c:pt>
              </c:numCache>
            </c:numRef>
          </c:val>
          <c:extLs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Duben</c:v>
                </c:pt>
                <c:pt idx="1">
                  <c:v>Květen</c:v>
                </c:pt>
                <c:pt idx="2">
                  <c:v>Červen</c:v>
                </c:pt>
              </c:strCache>
            </c:strRef>
          </c:cat>
          <c:val>
            <c:numRef>
              <c:f>'8.3'!$L$22:$N$22</c:f>
              <c:numCache>
                <c:formatCode>#\ ##0.0</c:formatCode>
                <c:ptCount val="3"/>
                <c:pt idx="0">
                  <c:v>0</c:v>
                </c:pt>
                <c:pt idx="1">
                  <c:v>0</c:v>
                </c:pt>
                <c:pt idx="2">
                  <c:v>0</c:v>
                </c:pt>
              </c:numCache>
            </c:numRef>
          </c:val>
          <c:extLs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Duben</c:v>
                </c:pt>
                <c:pt idx="1">
                  <c:v>Květen</c:v>
                </c:pt>
                <c:pt idx="2">
                  <c:v>Červen</c:v>
                </c:pt>
              </c:strCache>
            </c:strRef>
          </c:cat>
          <c:val>
            <c:numRef>
              <c:f>'8.3'!$L$23:$N$23</c:f>
              <c:numCache>
                <c:formatCode>#\ ##0.0</c:formatCode>
                <c:ptCount val="3"/>
                <c:pt idx="0">
                  <c:v>0</c:v>
                </c:pt>
                <c:pt idx="1">
                  <c:v>0</c:v>
                </c:pt>
                <c:pt idx="2">
                  <c:v>0</c:v>
                </c:pt>
              </c:numCache>
            </c:numRef>
          </c:val>
          <c:extLs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Duben</c:v>
                </c:pt>
                <c:pt idx="1">
                  <c:v>Květen</c:v>
                </c:pt>
                <c:pt idx="2">
                  <c:v>Červen</c:v>
                </c:pt>
              </c:strCache>
            </c:strRef>
          </c:cat>
          <c:val>
            <c:numRef>
              <c:f>'8.3'!$L$24:$N$24</c:f>
              <c:numCache>
                <c:formatCode>#\ ##0.0</c:formatCode>
                <c:ptCount val="3"/>
                <c:pt idx="0">
                  <c:v>30.658000000000001</c:v>
                </c:pt>
                <c:pt idx="1">
                  <c:v>30.658000000000001</c:v>
                </c:pt>
                <c:pt idx="2">
                  <c:v>30.658000000000001</c:v>
                </c:pt>
              </c:numCache>
            </c:numRef>
          </c:val>
          <c:extLs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Duben</c:v>
                </c:pt>
                <c:pt idx="1">
                  <c:v>Květen</c:v>
                </c:pt>
                <c:pt idx="2">
                  <c:v>Červen</c:v>
                </c:pt>
              </c:strCache>
            </c:strRef>
          </c:cat>
          <c:val>
            <c:numRef>
              <c:f>'8.3'!$L$25:$N$25</c:f>
              <c:numCache>
                <c:formatCode>#\ ##0.0</c:formatCode>
                <c:ptCount val="3"/>
                <c:pt idx="0">
                  <c:v>350945.36800000002</c:v>
                </c:pt>
                <c:pt idx="1">
                  <c:v>155203.30200000003</c:v>
                </c:pt>
                <c:pt idx="2">
                  <c:v>66553.457000000009</c:v>
                </c:pt>
              </c:numCache>
            </c:numRef>
          </c:val>
          <c:extLs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43849344"/>
        <c:axId val="143850880"/>
      </c:barChart>
      <c:catAx>
        <c:axId val="143849344"/>
        <c:scaling>
          <c:orientation val="minMax"/>
        </c:scaling>
        <c:delete val="0"/>
        <c:axPos val="b"/>
        <c:numFmt formatCode="General" sourceLinked="1"/>
        <c:majorTickMark val="none"/>
        <c:minorTickMark val="none"/>
        <c:tickLblPos val="nextTo"/>
        <c:txPr>
          <a:bodyPr/>
          <a:lstStyle/>
          <a:p>
            <a:pPr>
              <a:defRPr sz="900"/>
            </a:pPr>
            <a:endParaRPr lang="cs-CZ"/>
          </a:p>
        </c:txPr>
        <c:crossAx val="143850880"/>
        <c:crosses val="autoZero"/>
        <c:auto val="1"/>
        <c:lblAlgn val="ctr"/>
        <c:lblOffset val="100"/>
        <c:noMultiLvlLbl val="0"/>
      </c:catAx>
      <c:valAx>
        <c:axId val="1438508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493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c:ext xmlns:c16="http://schemas.microsoft.com/office/drawing/2014/chart" uri="{C3380CC4-5D6E-409C-BE32-E72D297353CC}">
                <c16:uniqueId val="{00000003-466B-46C6-B426-62D34B9E0FAD}"/>
              </c:ext>
            </c:extLst>
          </c:dPt>
          <c:dPt>
            <c:idx val="2"/>
            <c:bubble3D val="0"/>
            <c:spPr>
              <a:solidFill>
                <a:sysClr val="windowText" lastClr="000000"/>
              </a:solidFill>
            </c:spPr>
            <c:extLst>
              <c:ext xmlns:c16="http://schemas.microsoft.com/office/drawing/2014/chart" uri="{C3380CC4-5D6E-409C-BE32-E72D297353CC}">
                <c16:uniqueId val="{00000005-466B-46C6-B426-62D34B9E0FAD}"/>
              </c:ext>
            </c:extLst>
          </c:dPt>
          <c:dPt>
            <c:idx val="5"/>
            <c:bubble3D val="0"/>
            <c:extLst>
              <c:ext xmlns:c16="http://schemas.microsoft.com/office/drawing/2014/chart" uri="{C3380CC4-5D6E-409C-BE32-E72D297353CC}">
                <c16:uniqueId val="{00000006-466B-46C6-B426-62D34B9E0FAD}"/>
              </c:ext>
            </c:extLst>
          </c:dPt>
          <c:dPt>
            <c:idx val="6"/>
            <c:bubble3D val="0"/>
            <c:spPr>
              <a:solidFill>
                <a:srgbClr val="6E4932"/>
              </a:solidFill>
            </c:spPr>
            <c:extLst>
              <c:ext xmlns:c16="http://schemas.microsoft.com/office/drawing/2014/chart" uri="{C3380CC4-5D6E-409C-BE32-E72D297353CC}">
                <c16:uniqueId val="{00000008-466B-46C6-B426-62D34B9E0FAD}"/>
              </c:ext>
            </c:extLst>
          </c:dPt>
          <c:dPt>
            <c:idx val="7"/>
            <c:bubble3D val="0"/>
            <c:extLst>
              <c:ext xmlns:c16="http://schemas.microsoft.com/office/drawing/2014/chart" uri="{C3380CC4-5D6E-409C-BE32-E72D297353CC}">
                <c16:uniqueId val="{00000009-466B-46C6-B426-62D34B9E0FAD}"/>
              </c:ext>
            </c:extLst>
          </c:dPt>
          <c:dPt>
            <c:idx val="15"/>
            <c:bubble3D val="0"/>
            <c:spPr>
              <a:solidFill>
                <a:srgbClr val="EBE600"/>
              </a:solidFill>
            </c:spPr>
            <c:extLs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c:ext xmlns:c16="http://schemas.microsoft.com/office/drawing/2014/chart" uri="{C3380CC4-5D6E-409C-BE32-E72D297353CC}">
                <c16:uniqueId val="{00000003-6276-42E7-86F9-E2CE0C4303D0}"/>
              </c:ext>
            </c:extLst>
          </c:dPt>
          <c:dPt>
            <c:idx val="2"/>
            <c:bubble3D val="0"/>
            <c:spPr>
              <a:solidFill>
                <a:schemeClr val="tx1"/>
              </a:solidFill>
            </c:spPr>
            <c:extLst>
              <c:ext xmlns:c16="http://schemas.microsoft.com/office/drawing/2014/chart" uri="{C3380CC4-5D6E-409C-BE32-E72D297353CC}">
                <c16:uniqueId val="{00000005-6276-42E7-86F9-E2CE0C4303D0}"/>
              </c:ext>
            </c:extLst>
          </c:dPt>
          <c:dPt>
            <c:idx val="6"/>
            <c:bubble3D val="0"/>
            <c:spPr>
              <a:solidFill>
                <a:srgbClr val="6E4932"/>
              </a:solidFill>
            </c:spPr>
            <c:extLst>
              <c:ext xmlns:c16="http://schemas.microsoft.com/office/drawing/2014/chart" uri="{C3380CC4-5D6E-409C-BE32-E72D297353CC}">
                <c16:uniqueId val="{00000007-6276-42E7-86F9-E2CE0C4303D0}"/>
              </c:ext>
            </c:extLst>
          </c:dPt>
          <c:dPt>
            <c:idx val="15"/>
            <c:bubble3D val="0"/>
            <c:spPr>
              <a:solidFill>
                <a:srgbClr val="EBE600"/>
              </a:solidFill>
            </c:spPr>
            <c:extLs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276-42E7-86F9-E2CE0C4303D0}"/>
                </c:ext>
              </c:extLst>
            </c:dLbl>
            <c:dLbl>
              <c:idx val="3"/>
              <c:delete val="1"/>
              <c:extLs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276-42E7-86F9-E2CE0C4303D0}"/>
                </c:ext>
              </c:extLst>
            </c:dLbl>
            <c:dLbl>
              <c:idx val="7"/>
              <c:layout>
                <c:manualLayout>
                  <c:x val="-0.11224747474747475"/>
                  <c:y val="0.1069365770999758"/>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8413217138707334E-2"/>
                </c:manualLayout>
              </c:layout>
              <c:numFmt formatCode="0.0%" sourceLinked="0"/>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722222222222"/>
                  <c:y val="-1.193264342774146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 ##0.0</c:formatCode>
                <c:ptCount val="16"/>
                <c:pt idx="0">
                  <c:v>5672.1913799999993</c:v>
                </c:pt>
                <c:pt idx="1">
                  <c:v>1009.2325369999996</c:v>
                </c:pt>
                <c:pt idx="2">
                  <c:v>2626.107618</c:v>
                </c:pt>
                <c:pt idx="3">
                  <c:v>9.3800829999999991</c:v>
                </c:pt>
                <c:pt idx="4">
                  <c:v>4.6532</c:v>
                </c:pt>
                <c:pt idx="5">
                  <c:v>0.21547300000000003</c:v>
                </c:pt>
                <c:pt idx="6">
                  <c:v>11975.961767000003</c:v>
                </c:pt>
                <c:pt idx="7">
                  <c:v>96.504000000000005</c:v>
                </c:pt>
                <c:pt idx="8">
                  <c:v>0</c:v>
                </c:pt>
                <c:pt idx="9">
                  <c:v>2181.4684699999998</c:v>
                </c:pt>
                <c:pt idx="10">
                  <c:v>42.361212000000002</c:v>
                </c:pt>
                <c:pt idx="11">
                  <c:v>1178.3720222389491</c:v>
                </c:pt>
                <c:pt idx="12">
                  <c:v>2286.1278090000001</c:v>
                </c:pt>
                <c:pt idx="13">
                  <c:v>0</c:v>
                </c:pt>
                <c:pt idx="14">
                  <c:v>55.867280000000015</c:v>
                </c:pt>
                <c:pt idx="15">
                  <c:v>6416.229801635387</c:v>
                </c:pt>
              </c:numCache>
            </c:numRef>
          </c:val>
          <c:extLs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E68B-4B52-9D15-3EE48C1AAD06}"/>
              </c:ext>
            </c:extLst>
          </c:dPt>
          <c:cat>
            <c:numRef>
              <c:f>'8.3'!$O$27:$O$34</c:f>
              <c:numCache>
                <c:formatCode>#\ ##0.0</c:formatCode>
                <c:ptCount val="8"/>
              </c:numCache>
            </c:numRef>
          </c:cat>
          <c:val>
            <c:numRef>
              <c:f>'8.3'!$J$27:$J$34</c:f>
              <c:numCache>
                <c:formatCode>0.0</c:formatCode>
                <c:ptCount val="8"/>
              </c:numCache>
            </c:numRef>
          </c:val>
          <c:extLs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Duben</c:v>
                </c:pt>
                <c:pt idx="1">
                  <c:v>Květen</c:v>
                </c:pt>
                <c:pt idx="2">
                  <c:v>Červen</c:v>
                </c:pt>
              </c:strCache>
            </c:strRef>
          </c:cat>
          <c:val>
            <c:numRef>
              <c:f>'8.4'!$L$27:$N$27</c:f>
              <c:numCache>
                <c:formatCode>#\ ##0.0</c:formatCode>
                <c:ptCount val="3"/>
                <c:pt idx="0">
                  <c:v>17297.983</c:v>
                </c:pt>
                <c:pt idx="1">
                  <c:v>12701.066000000001</c:v>
                </c:pt>
                <c:pt idx="2">
                  <c:v>7021.9549999999999</c:v>
                </c:pt>
              </c:numCache>
            </c:numRef>
          </c:val>
          <c:extLs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Duben</c:v>
                </c:pt>
                <c:pt idx="1">
                  <c:v>Květen</c:v>
                </c:pt>
                <c:pt idx="2">
                  <c:v>Červen</c:v>
                </c:pt>
              </c:strCache>
            </c:strRef>
          </c:cat>
          <c:val>
            <c:numRef>
              <c:f>'8.4'!$L$28:$N$28</c:f>
              <c:numCache>
                <c:formatCode>#\ ##0.0</c:formatCode>
                <c:ptCount val="3"/>
                <c:pt idx="0">
                  <c:v>12268.84</c:v>
                </c:pt>
                <c:pt idx="1">
                  <c:v>9232.369999999999</c:v>
                </c:pt>
                <c:pt idx="2">
                  <c:v>3773.35</c:v>
                </c:pt>
              </c:numCache>
            </c:numRef>
          </c:val>
          <c:extLs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Duben</c:v>
                </c:pt>
                <c:pt idx="1">
                  <c:v>Květen</c:v>
                </c:pt>
                <c:pt idx="2">
                  <c:v>Červen</c:v>
                </c:pt>
              </c:strCache>
            </c:strRef>
          </c:cat>
          <c:val>
            <c:numRef>
              <c:f>'8.4'!$L$29:$N$29</c:f>
              <c:numCache>
                <c:formatCode>#\ ##0.0</c:formatCode>
                <c:ptCount val="3"/>
                <c:pt idx="0">
                  <c:v>1141.9929999999999</c:v>
                </c:pt>
                <c:pt idx="1">
                  <c:v>804.81</c:v>
                </c:pt>
                <c:pt idx="2">
                  <c:v>305.80099999999999</c:v>
                </c:pt>
              </c:numCache>
            </c:numRef>
          </c:val>
          <c:extLs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Duben</c:v>
                </c:pt>
                <c:pt idx="1">
                  <c:v>Květen</c:v>
                </c:pt>
                <c:pt idx="2">
                  <c:v>Červen</c:v>
                </c:pt>
              </c:strCache>
            </c:strRef>
          </c:cat>
          <c:val>
            <c:numRef>
              <c:f>'8.4'!$L$30:$N$30</c:f>
              <c:numCache>
                <c:formatCode>#\ ##0.0</c:formatCode>
                <c:ptCount val="3"/>
                <c:pt idx="0">
                  <c:v>1357.4780000000001</c:v>
                </c:pt>
                <c:pt idx="1">
                  <c:v>923.65</c:v>
                </c:pt>
                <c:pt idx="2">
                  <c:v>247.232</c:v>
                </c:pt>
              </c:numCache>
            </c:numRef>
          </c:val>
          <c:extLs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Duben</c:v>
                </c:pt>
                <c:pt idx="1">
                  <c:v>Květen</c:v>
                </c:pt>
                <c:pt idx="2">
                  <c:v>Červen</c:v>
                </c:pt>
              </c:strCache>
            </c:strRef>
          </c:cat>
          <c:val>
            <c:numRef>
              <c:f>'8.4'!$L$31:$N$31</c:f>
              <c:numCache>
                <c:formatCode>#\ ##0.0</c:formatCode>
                <c:ptCount val="3"/>
                <c:pt idx="0">
                  <c:v>610.9</c:v>
                </c:pt>
                <c:pt idx="1">
                  <c:v>343.65</c:v>
                </c:pt>
                <c:pt idx="2">
                  <c:v>208.28</c:v>
                </c:pt>
              </c:numCache>
            </c:numRef>
          </c:val>
          <c:extLs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Duben</c:v>
                </c:pt>
                <c:pt idx="1">
                  <c:v>Květen</c:v>
                </c:pt>
                <c:pt idx="2">
                  <c:v>Červen</c:v>
                </c:pt>
              </c:strCache>
            </c:strRef>
          </c:cat>
          <c:val>
            <c:numRef>
              <c:f>'8.4'!$L$32:$N$32</c:f>
              <c:numCache>
                <c:formatCode>#\ ##0.0</c:formatCode>
                <c:ptCount val="3"/>
                <c:pt idx="0">
                  <c:v>158933.68700000001</c:v>
                </c:pt>
                <c:pt idx="1">
                  <c:v>117539.67499999999</c:v>
                </c:pt>
                <c:pt idx="2">
                  <c:v>44718.293000000005</c:v>
                </c:pt>
              </c:numCache>
            </c:numRef>
          </c:val>
          <c:extLs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Duben</c:v>
                </c:pt>
                <c:pt idx="1">
                  <c:v>Květen</c:v>
                </c:pt>
                <c:pt idx="2">
                  <c:v>Červen</c:v>
                </c:pt>
              </c:strCache>
            </c:strRef>
          </c:cat>
          <c:val>
            <c:numRef>
              <c:f>'8.4'!$L$33:$N$33</c:f>
              <c:numCache>
                <c:formatCode>#\ ##0.0</c:formatCode>
                <c:ptCount val="3"/>
                <c:pt idx="0">
                  <c:v>60156.519</c:v>
                </c:pt>
                <c:pt idx="1">
                  <c:v>44205.932000000001</c:v>
                </c:pt>
                <c:pt idx="2">
                  <c:v>17410.181</c:v>
                </c:pt>
              </c:numCache>
            </c:numRef>
          </c:val>
          <c:extLs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Duben</c:v>
                </c:pt>
                <c:pt idx="1">
                  <c:v>Květen</c:v>
                </c:pt>
                <c:pt idx="2">
                  <c:v>Červen</c:v>
                </c:pt>
              </c:strCache>
            </c:strRef>
          </c:cat>
          <c:val>
            <c:numRef>
              <c:f>'8.4'!$L$34:$N$34</c:f>
              <c:numCache>
                <c:formatCode>#\ ##0.0</c:formatCode>
                <c:ptCount val="3"/>
                <c:pt idx="0">
                  <c:v>13961.981</c:v>
                </c:pt>
                <c:pt idx="1">
                  <c:v>9781.2450000000008</c:v>
                </c:pt>
                <c:pt idx="2">
                  <c:v>3414.0419999999999</c:v>
                </c:pt>
              </c:numCache>
            </c:numRef>
          </c:val>
          <c:extLs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44259712"/>
        <c:axId val="144273792"/>
      </c:barChart>
      <c:catAx>
        <c:axId val="144259712"/>
        <c:scaling>
          <c:orientation val="minMax"/>
        </c:scaling>
        <c:delete val="0"/>
        <c:axPos val="b"/>
        <c:numFmt formatCode="General" sourceLinked="1"/>
        <c:majorTickMark val="none"/>
        <c:minorTickMark val="none"/>
        <c:tickLblPos val="nextTo"/>
        <c:txPr>
          <a:bodyPr/>
          <a:lstStyle/>
          <a:p>
            <a:pPr>
              <a:defRPr sz="900"/>
            </a:pPr>
            <a:endParaRPr lang="cs-CZ"/>
          </a:p>
        </c:txPr>
        <c:crossAx val="144273792"/>
        <c:crosses val="autoZero"/>
        <c:auto val="1"/>
        <c:lblAlgn val="ctr"/>
        <c:lblOffset val="100"/>
        <c:noMultiLvlLbl val="0"/>
      </c:catAx>
      <c:valAx>
        <c:axId val="144273792"/>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42597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7.1332768671848762E-2</c:v>
                </c:pt>
              </c:numCache>
            </c:numRef>
          </c:val>
          <c:extLs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5.1398311878696396E-2</c:v>
                </c:pt>
              </c:numCache>
            </c:numRef>
          </c:val>
          <c:extLs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3.7158281803999091E-2</c:v>
                </c:pt>
              </c:numCache>
            </c:numRef>
          </c:val>
          <c:extLs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44300672"/>
        <c:axId val="144306560"/>
      </c:barChart>
      <c:catAx>
        <c:axId val="144300672"/>
        <c:scaling>
          <c:orientation val="maxMin"/>
        </c:scaling>
        <c:delete val="0"/>
        <c:axPos val="l"/>
        <c:numFmt formatCode="General" sourceLinked="1"/>
        <c:majorTickMark val="none"/>
        <c:minorTickMark val="none"/>
        <c:tickLblPos val="none"/>
        <c:crossAx val="144306560"/>
        <c:crosses val="autoZero"/>
        <c:auto val="1"/>
        <c:lblAlgn val="ctr"/>
        <c:lblOffset val="100"/>
        <c:noMultiLvlLbl val="0"/>
      </c:catAx>
      <c:valAx>
        <c:axId val="1443065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443006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Duben</c:v>
                </c:pt>
                <c:pt idx="1">
                  <c:v>Květen</c:v>
                </c:pt>
                <c:pt idx="2">
                  <c:v>Červen</c:v>
                </c:pt>
              </c:strCache>
            </c:strRef>
          </c:cat>
          <c:val>
            <c:numRef>
              <c:f>'8.4'!$L$10:$N$10</c:f>
              <c:numCache>
                <c:formatCode>#\ ##0.0</c:formatCode>
                <c:ptCount val="3"/>
                <c:pt idx="0">
                  <c:v>33253.067999999992</c:v>
                </c:pt>
                <c:pt idx="1">
                  <c:v>26101.968000000001</c:v>
                </c:pt>
                <c:pt idx="2">
                  <c:v>11630.571999999998</c:v>
                </c:pt>
              </c:numCache>
            </c:numRef>
          </c:val>
          <c:extLs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Duben</c:v>
                </c:pt>
                <c:pt idx="1">
                  <c:v>Květen</c:v>
                </c:pt>
                <c:pt idx="2">
                  <c:v>Červen</c:v>
                </c:pt>
              </c:strCache>
            </c:strRef>
          </c:cat>
          <c:val>
            <c:numRef>
              <c:f>'8.4'!$L$11:$N$11</c:f>
              <c:numCache>
                <c:formatCode>#\ ##0.0</c:formatCode>
                <c:ptCount val="3"/>
                <c:pt idx="0">
                  <c:v>571</c:v>
                </c:pt>
                <c:pt idx="1">
                  <c:v>313</c:v>
                </c:pt>
                <c:pt idx="2">
                  <c:v>201</c:v>
                </c:pt>
              </c:numCache>
            </c:numRef>
          </c:val>
          <c:extLs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Duben</c:v>
                </c:pt>
                <c:pt idx="1">
                  <c:v>Květen</c:v>
                </c:pt>
                <c:pt idx="2">
                  <c:v>Červen</c:v>
                </c:pt>
              </c:strCache>
            </c:strRef>
          </c:cat>
          <c:val>
            <c:numRef>
              <c:f>'8.4'!$L$12:$N$12</c:f>
              <c:numCache>
                <c:formatCode>#\ ##0.0</c:formatCode>
                <c:ptCount val="3"/>
                <c:pt idx="0">
                  <c:v>0</c:v>
                </c:pt>
                <c:pt idx="1">
                  <c:v>0</c:v>
                </c:pt>
                <c:pt idx="2">
                  <c:v>0</c:v>
                </c:pt>
              </c:numCache>
            </c:numRef>
          </c:val>
          <c:extLs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Duben</c:v>
                </c:pt>
                <c:pt idx="1">
                  <c:v>Květen</c:v>
                </c:pt>
                <c:pt idx="2">
                  <c:v>Červen</c:v>
                </c:pt>
              </c:strCache>
            </c:strRef>
          </c:cat>
          <c:val>
            <c:numRef>
              <c:f>'8.4'!$L$13:$N$13</c:f>
              <c:numCache>
                <c:formatCode>#\ ##0.0</c:formatCode>
                <c:ptCount val="3"/>
                <c:pt idx="0">
                  <c:v>0</c:v>
                </c:pt>
                <c:pt idx="1">
                  <c:v>0</c:v>
                </c:pt>
                <c:pt idx="2">
                  <c:v>0</c:v>
                </c:pt>
              </c:numCache>
            </c:numRef>
          </c:val>
          <c:extLs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Duben</c:v>
                </c:pt>
                <c:pt idx="1">
                  <c:v>Květen</c:v>
                </c:pt>
                <c:pt idx="2">
                  <c:v>Červen</c:v>
                </c:pt>
              </c:strCache>
            </c:strRef>
          </c:cat>
          <c:val>
            <c:numRef>
              <c:f>'8.4'!$L$14:$N$14</c:f>
              <c:numCache>
                <c:formatCode>#\ ##0.0</c:formatCode>
                <c:ptCount val="3"/>
                <c:pt idx="0">
                  <c:v>462.77</c:v>
                </c:pt>
                <c:pt idx="1">
                  <c:v>463</c:v>
                </c:pt>
                <c:pt idx="2">
                  <c:v>331.43</c:v>
                </c:pt>
              </c:numCache>
            </c:numRef>
          </c:val>
          <c:extLs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Duben</c:v>
                </c:pt>
                <c:pt idx="1">
                  <c:v>Květen</c:v>
                </c:pt>
                <c:pt idx="2">
                  <c:v>Červen</c:v>
                </c:pt>
              </c:strCache>
            </c:strRef>
          </c:cat>
          <c:val>
            <c:numRef>
              <c:f>'8.4'!$L$15:$N$15</c:f>
              <c:numCache>
                <c:formatCode>#\ ##0.0</c:formatCode>
                <c:ptCount val="3"/>
                <c:pt idx="0">
                  <c:v>14.748000000000001</c:v>
                </c:pt>
                <c:pt idx="1">
                  <c:v>17.157</c:v>
                </c:pt>
                <c:pt idx="2">
                  <c:v>25.567999999999998</c:v>
                </c:pt>
              </c:numCache>
            </c:numRef>
          </c:val>
          <c:extLs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Duben</c:v>
                </c:pt>
                <c:pt idx="1">
                  <c:v>Květen</c:v>
                </c:pt>
                <c:pt idx="2">
                  <c:v>Červen</c:v>
                </c:pt>
              </c:strCache>
            </c:strRef>
          </c:cat>
          <c:val>
            <c:numRef>
              <c:f>'8.4'!$L$16:$N$16</c:f>
              <c:numCache>
                <c:formatCode>#\ ##0.0</c:formatCode>
                <c:ptCount val="3"/>
                <c:pt idx="0">
                  <c:v>170578.41399999999</c:v>
                </c:pt>
                <c:pt idx="1">
                  <c:v>120587.85500000001</c:v>
                </c:pt>
                <c:pt idx="2">
                  <c:v>72156.346999999994</c:v>
                </c:pt>
              </c:numCache>
            </c:numRef>
          </c:val>
          <c:extLs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Duben</c:v>
                </c:pt>
                <c:pt idx="1">
                  <c:v>Květen</c:v>
                </c:pt>
                <c:pt idx="2">
                  <c:v>Červen</c:v>
                </c:pt>
              </c:strCache>
            </c:strRef>
          </c:cat>
          <c:val>
            <c:numRef>
              <c:f>'8.4'!$L$17:$N$17</c:f>
              <c:numCache>
                <c:formatCode>#\ ##0.0</c:formatCode>
                <c:ptCount val="3"/>
                <c:pt idx="0">
                  <c:v>0</c:v>
                </c:pt>
                <c:pt idx="1">
                  <c:v>0</c:v>
                </c:pt>
                <c:pt idx="2">
                  <c:v>0</c:v>
                </c:pt>
              </c:numCache>
            </c:numRef>
          </c:val>
          <c:extLs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Duben</c:v>
                </c:pt>
                <c:pt idx="1">
                  <c:v>Květen</c:v>
                </c:pt>
                <c:pt idx="2">
                  <c:v>Červen</c:v>
                </c:pt>
              </c:strCache>
            </c:strRef>
          </c:cat>
          <c:val>
            <c:numRef>
              <c:f>'8.4'!$L$18:$N$18</c:f>
              <c:numCache>
                <c:formatCode>#\ ##0.0</c:formatCode>
                <c:ptCount val="3"/>
                <c:pt idx="0">
                  <c:v>0</c:v>
                </c:pt>
                <c:pt idx="1">
                  <c:v>0</c:v>
                </c:pt>
                <c:pt idx="2">
                  <c:v>0</c:v>
                </c:pt>
              </c:numCache>
            </c:numRef>
          </c:val>
          <c:extLs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Duben</c:v>
                </c:pt>
                <c:pt idx="1">
                  <c:v>Květen</c:v>
                </c:pt>
                <c:pt idx="2">
                  <c:v>Červen</c:v>
                </c:pt>
              </c:strCache>
            </c:strRef>
          </c:cat>
          <c:val>
            <c:numRef>
              <c:f>'8.4'!$L$19:$N$19</c:f>
              <c:numCache>
                <c:formatCode>#\ ##0.0</c:formatCode>
                <c:ptCount val="3"/>
                <c:pt idx="0">
                  <c:v>0</c:v>
                </c:pt>
                <c:pt idx="1">
                  <c:v>0</c:v>
                </c:pt>
                <c:pt idx="2">
                  <c:v>22.8</c:v>
                </c:pt>
              </c:numCache>
            </c:numRef>
          </c:val>
          <c:extLs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Duben</c:v>
                </c:pt>
                <c:pt idx="1">
                  <c:v>Květen</c:v>
                </c:pt>
                <c:pt idx="2">
                  <c:v>Červen</c:v>
                </c:pt>
              </c:strCache>
            </c:strRef>
          </c:cat>
          <c:val>
            <c:numRef>
              <c:f>'8.4'!$L$20:$N$20</c:f>
              <c:numCache>
                <c:formatCode>#\ ##0.0</c:formatCode>
                <c:ptCount val="3"/>
                <c:pt idx="0">
                  <c:v>0</c:v>
                </c:pt>
                <c:pt idx="1">
                  <c:v>0</c:v>
                </c:pt>
                <c:pt idx="2">
                  <c:v>0</c:v>
                </c:pt>
              </c:numCache>
            </c:numRef>
          </c:val>
          <c:extLs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Duben</c:v>
                </c:pt>
                <c:pt idx="1">
                  <c:v>Květen</c:v>
                </c:pt>
                <c:pt idx="2">
                  <c:v>Červen</c:v>
                </c:pt>
              </c:strCache>
            </c:strRef>
          </c:cat>
          <c:val>
            <c:numRef>
              <c:f>'8.4'!$L$21:$N$21</c:f>
              <c:numCache>
                <c:formatCode>#\ ##0.0</c:formatCode>
                <c:ptCount val="3"/>
                <c:pt idx="0">
                  <c:v>0</c:v>
                </c:pt>
                <c:pt idx="1">
                  <c:v>0</c:v>
                </c:pt>
                <c:pt idx="2">
                  <c:v>0</c:v>
                </c:pt>
              </c:numCache>
            </c:numRef>
          </c:val>
          <c:extLs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Duben</c:v>
                </c:pt>
                <c:pt idx="1">
                  <c:v>Květen</c:v>
                </c:pt>
                <c:pt idx="2">
                  <c:v>Červen</c:v>
                </c:pt>
              </c:strCache>
            </c:strRef>
          </c:cat>
          <c:val>
            <c:numRef>
              <c:f>'8.4'!$L$22:$N$22</c:f>
              <c:numCache>
                <c:formatCode>#\ ##0.0</c:formatCode>
                <c:ptCount val="3"/>
                <c:pt idx="0">
                  <c:v>0</c:v>
                </c:pt>
                <c:pt idx="1">
                  <c:v>0</c:v>
                </c:pt>
                <c:pt idx="2">
                  <c:v>0</c:v>
                </c:pt>
              </c:numCache>
            </c:numRef>
          </c:val>
          <c:extLs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Duben</c:v>
                </c:pt>
                <c:pt idx="1">
                  <c:v>Květen</c:v>
                </c:pt>
                <c:pt idx="2">
                  <c:v>Červen</c:v>
                </c:pt>
              </c:strCache>
            </c:strRef>
          </c:cat>
          <c:val>
            <c:numRef>
              <c:f>'8.4'!$L$23:$N$23</c:f>
              <c:numCache>
                <c:formatCode>#\ ##0.0</c:formatCode>
                <c:ptCount val="3"/>
                <c:pt idx="0">
                  <c:v>0</c:v>
                </c:pt>
                <c:pt idx="1">
                  <c:v>0</c:v>
                </c:pt>
                <c:pt idx="2">
                  <c:v>0</c:v>
                </c:pt>
              </c:numCache>
            </c:numRef>
          </c:val>
          <c:extLs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Duben</c:v>
                </c:pt>
                <c:pt idx="1">
                  <c:v>Květen</c:v>
                </c:pt>
                <c:pt idx="2">
                  <c:v>Červen</c:v>
                </c:pt>
              </c:strCache>
            </c:strRef>
          </c:cat>
          <c:val>
            <c:numRef>
              <c:f>'8.4'!$L$24:$N$24</c:f>
              <c:numCache>
                <c:formatCode>#\ ##0.0</c:formatCode>
                <c:ptCount val="3"/>
                <c:pt idx="0">
                  <c:v>0</c:v>
                </c:pt>
                <c:pt idx="1">
                  <c:v>0</c:v>
                </c:pt>
                <c:pt idx="2">
                  <c:v>0</c:v>
                </c:pt>
              </c:numCache>
            </c:numRef>
          </c:val>
          <c:extLs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Duben</c:v>
                </c:pt>
                <c:pt idx="1">
                  <c:v>Květen</c:v>
                </c:pt>
                <c:pt idx="2">
                  <c:v>Červen</c:v>
                </c:pt>
              </c:strCache>
            </c:strRef>
          </c:cat>
          <c:val>
            <c:numRef>
              <c:f>'8.4'!$L$25:$N$25</c:f>
              <c:numCache>
                <c:formatCode>#\ ##0.0</c:formatCode>
                <c:ptCount val="3"/>
                <c:pt idx="0">
                  <c:v>103607.03099999999</c:v>
                </c:pt>
                <c:pt idx="1">
                  <c:v>89099.175000000003</c:v>
                </c:pt>
                <c:pt idx="2">
                  <c:v>23162.611000000001</c:v>
                </c:pt>
              </c:numCache>
            </c:numRef>
          </c:val>
          <c:extLs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45058432"/>
        <c:axId val="145068416"/>
      </c:barChart>
      <c:catAx>
        <c:axId val="145058432"/>
        <c:scaling>
          <c:orientation val="minMax"/>
        </c:scaling>
        <c:delete val="0"/>
        <c:axPos val="b"/>
        <c:numFmt formatCode="General" sourceLinked="1"/>
        <c:majorTickMark val="none"/>
        <c:minorTickMark val="none"/>
        <c:tickLblPos val="nextTo"/>
        <c:txPr>
          <a:bodyPr/>
          <a:lstStyle/>
          <a:p>
            <a:pPr>
              <a:defRPr sz="900"/>
            </a:pPr>
            <a:endParaRPr lang="cs-CZ"/>
          </a:p>
        </c:txPr>
        <c:crossAx val="145068416"/>
        <c:crosses val="autoZero"/>
        <c:auto val="1"/>
        <c:lblAlgn val="ctr"/>
        <c:lblOffset val="100"/>
        <c:noMultiLvlLbl val="0"/>
      </c:catAx>
      <c:valAx>
        <c:axId val="1450684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058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c:ext xmlns:c16="http://schemas.microsoft.com/office/drawing/2014/chart" uri="{C3380CC4-5D6E-409C-BE32-E72D297353CC}">
                <c16:uniqueId val="{00000003-19B2-4F6B-A101-59745005D5F0}"/>
              </c:ext>
            </c:extLst>
          </c:dPt>
          <c:dPt>
            <c:idx val="2"/>
            <c:bubble3D val="0"/>
            <c:spPr>
              <a:solidFill>
                <a:sysClr val="windowText" lastClr="000000"/>
              </a:solidFill>
            </c:spPr>
            <c:extLst>
              <c:ext xmlns:c16="http://schemas.microsoft.com/office/drawing/2014/chart" uri="{C3380CC4-5D6E-409C-BE32-E72D297353CC}">
                <c16:uniqueId val="{00000005-19B2-4F6B-A101-59745005D5F0}"/>
              </c:ext>
            </c:extLst>
          </c:dPt>
          <c:dPt>
            <c:idx val="5"/>
            <c:bubble3D val="0"/>
            <c:extLst>
              <c:ext xmlns:c16="http://schemas.microsoft.com/office/drawing/2014/chart" uri="{C3380CC4-5D6E-409C-BE32-E72D297353CC}">
                <c16:uniqueId val="{00000006-19B2-4F6B-A101-59745005D5F0}"/>
              </c:ext>
            </c:extLst>
          </c:dPt>
          <c:dPt>
            <c:idx val="6"/>
            <c:bubble3D val="0"/>
            <c:spPr>
              <a:solidFill>
                <a:srgbClr val="6E4932"/>
              </a:solidFill>
            </c:spPr>
            <c:extLst>
              <c:ext xmlns:c16="http://schemas.microsoft.com/office/drawing/2014/chart" uri="{C3380CC4-5D6E-409C-BE32-E72D297353CC}">
                <c16:uniqueId val="{00000008-19B2-4F6B-A101-59745005D5F0}"/>
              </c:ext>
            </c:extLst>
          </c:dPt>
          <c:dPt>
            <c:idx val="7"/>
            <c:bubble3D val="0"/>
            <c:extLst>
              <c:ext xmlns:c16="http://schemas.microsoft.com/office/drawing/2014/chart" uri="{C3380CC4-5D6E-409C-BE32-E72D297353CC}">
                <c16:uniqueId val="{00000009-19B2-4F6B-A101-59745005D5F0}"/>
              </c:ext>
            </c:extLst>
          </c:dPt>
          <c:dPt>
            <c:idx val="15"/>
            <c:bubble3D val="0"/>
            <c:spPr>
              <a:solidFill>
                <a:srgbClr val="EBE600"/>
              </a:solidFill>
            </c:spPr>
            <c:extLs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B9A-4780-A2EF-1B919D60E169}"/>
              </c:ext>
            </c:extLst>
          </c:dPt>
          <c:cat>
            <c:numRef>
              <c:f>'8.4'!$O$27:$O$34</c:f>
              <c:numCache>
                <c:formatCode>#\ ##0.0</c:formatCode>
                <c:ptCount val="8"/>
              </c:numCache>
            </c:numRef>
          </c:cat>
          <c:val>
            <c:numRef>
              <c:f>'8.4'!$J$27:$J$34</c:f>
              <c:numCache>
                <c:formatCode>0.0</c:formatCode>
                <c:ptCount val="8"/>
              </c:numCache>
            </c:numRef>
          </c:val>
          <c:extLs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Duben</c:v>
                </c:pt>
                <c:pt idx="1">
                  <c:v>Květen</c:v>
                </c:pt>
                <c:pt idx="2">
                  <c:v>Červen</c:v>
                </c:pt>
              </c:strCache>
            </c:strRef>
          </c:cat>
          <c:val>
            <c:numRef>
              <c:f>'8.5'!$L$27:$N$27</c:f>
              <c:numCache>
                <c:formatCode>#\ ##0.0</c:formatCode>
                <c:ptCount val="3"/>
                <c:pt idx="0">
                  <c:v>10133.766</c:v>
                </c:pt>
                <c:pt idx="1">
                  <c:v>4838.9539999999997</c:v>
                </c:pt>
                <c:pt idx="2">
                  <c:v>3896.2149999999997</c:v>
                </c:pt>
              </c:numCache>
            </c:numRef>
          </c:val>
          <c:extLs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Duben</c:v>
                </c:pt>
                <c:pt idx="1">
                  <c:v>Květen</c:v>
                </c:pt>
                <c:pt idx="2">
                  <c:v>Červen</c:v>
                </c:pt>
              </c:strCache>
            </c:strRef>
          </c:cat>
          <c:val>
            <c:numRef>
              <c:f>'8.5'!$L$28:$N$28</c:f>
              <c:numCache>
                <c:formatCode>#\ ##0.0</c:formatCode>
                <c:ptCount val="3"/>
                <c:pt idx="0">
                  <c:v>3712.61</c:v>
                </c:pt>
                <c:pt idx="1">
                  <c:v>1920.57</c:v>
                </c:pt>
                <c:pt idx="2">
                  <c:v>1408.76</c:v>
                </c:pt>
              </c:numCache>
            </c:numRef>
          </c:val>
          <c:extLs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Duben</c:v>
                </c:pt>
                <c:pt idx="1">
                  <c:v>Květen</c:v>
                </c:pt>
                <c:pt idx="2">
                  <c:v>Červen</c:v>
                </c:pt>
              </c:strCache>
            </c:strRef>
          </c:cat>
          <c:val>
            <c:numRef>
              <c:f>'8.5'!$L$29:$N$29</c:f>
              <c:numCache>
                <c:formatCode>#\ ##0.0</c:formatCode>
                <c:ptCount val="3"/>
                <c:pt idx="0">
                  <c:v>345.34999999999997</c:v>
                </c:pt>
                <c:pt idx="1">
                  <c:v>133.26</c:v>
                </c:pt>
                <c:pt idx="2">
                  <c:v>29.959999999999997</c:v>
                </c:pt>
              </c:numCache>
            </c:numRef>
          </c:val>
          <c:extLs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Duben</c:v>
                </c:pt>
                <c:pt idx="1">
                  <c:v>Květen</c:v>
                </c:pt>
                <c:pt idx="2">
                  <c:v>Červen</c:v>
                </c:pt>
              </c:strCache>
            </c:strRef>
          </c:cat>
          <c:val>
            <c:numRef>
              <c:f>'8.5'!$L$30:$N$30</c:f>
              <c:numCache>
                <c:formatCode>#\ ##0.0</c:formatCode>
                <c:ptCount val="3"/>
                <c:pt idx="0">
                  <c:v>450.95000000000005</c:v>
                </c:pt>
                <c:pt idx="1">
                  <c:v>321.16999999999996</c:v>
                </c:pt>
                <c:pt idx="2">
                  <c:v>32.35</c:v>
                </c:pt>
              </c:numCache>
            </c:numRef>
          </c:val>
          <c:extLs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Duben</c:v>
                </c:pt>
                <c:pt idx="1">
                  <c:v>Květen</c:v>
                </c:pt>
                <c:pt idx="2">
                  <c:v>Červen</c:v>
                </c:pt>
              </c:strCache>
            </c:strRef>
          </c:cat>
          <c:val>
            <c:numRef>
              <c:f>'8.5'!$L$31:$N$31</c:f>
              <c:numCache>
                <c:formatCode>#\ ##0.0</c:formatCode>
                <c:ptCount val="3"/>
                <c:pt idx="0">
                  <c:v>7510.2919999999995</c:v>
                </c:pt>
                <c:pt idx="1">
                  <c:v>5875.6970000000001</c:v>
                </c:pt>
                <c:pt idx="2">
                  <c:v>3086.79</c:v>
                </c:pt>
              </c:numCache>
            </c:numRef>
          </c:val>
          <c:extLs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Duben</c:v>
                </c:pt>
                <c:pt idx="1">
                  <c:v>Květen</c:v>
                </c:pt>
                <c:pt idx="2">
                  <c:v>Červen</c:v>
                </c:pt>
              </c:strCache>
            </c:strRef>
          </c:cat>
          <c:val>
            <c:numRef>
              <c:f>'8.5'!$L$32:$N$32</c:f>
              <c:numCache>
                <c:formatCode>#\ ##0.0</c:formatCode>
                <c:ptCount val="3"/>
                <c:pt idx="0">
                  <c:v>88825.622000000003</c:v>
                </c:pt>
                <c:pt idx="1">
                  <c:v>59450.606999999996</c:v>
                </c:pt>
                <c:pt idx="2">
                  <c:v>24583.097999999994</c:v>
                </c:pt>
              </c:numCache>
            </c:numRef>
          </c:val>
          <c:extLs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Duben</c:v>
                </c:pt>
                <c:pt idx="1">
                  <c:v>Květen</c:v>
                </c:pt>
                <c:pt idx="2">
                  <c:v>Červen</c:v>
                </c:pt>
              </c:strCache>
            </c:strRef>
          </c:cat>
          <c:val>
            <c:numRef>
              <c:f>'8.5'!$L$33:$N$33</c:f>
              <c:numCache>
                <c:formatCode>#\ ##0.0</c:formatCode>
                <c:ptCount val="3"/>
                <c:pt idx="0">
                  <c:v>29658.771999999997</c:v>
                </c:pt>
                <c:pt idx="1">
                  <c:v>16341.266000000001</c:v>
                </c:pt>
                <c:pt idx="2">
                  <c:v>5862.7339999999995</c:v>
                </c:pt>
              </c:numCache>
            </c:numRef>
          </c:val>
          <c:extLs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Duben</c:v>
                </c:pt>
                <c:pt idx="1">
                  <c:v>Květen</c:v>
                </c:pt>
                <c:pt idx="2">
                  <c:v>Červen</c:v>
                </c:pt>
              </c:strCache>
            </c:strRef>
          </c:cat>
          <c:val>
            <c:numRef>
              <c:f>'8.5'!$L$34:$N$34</c:f>
              <c:numCache>
                <c:formatCode>#\ ##0.0</c:formatCode>
                <c:ptCount val="3"/>
                <c:pt idx="0">
                  <c:v>38.97</c:v>
                </c:pt>
                <c:pt idx="1">
                  <c:v>15.84</c:v>
                </c:pt>
                <c:pt idx="2">
                  <c:v>0.11</c:v>
                </c:pt>
              </c:numCache>
            </c:numRef>
          </c:val>
          <c:extLs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38034560"/>
        <c:axId val="138048640"/>
      </c:barChart>
      <c:catAx>
        <c:axId val="138034560"/>
        <c:scaling>
          <c:orientation val="minMax"/>
        </c:scaling>
        <c:delete val="0"/>
        <c:axPos val="b"/>
        <c:numFmt formatCode="General" sourceLinked="1"/>
        <c:majorTickMark val="none"/>
        <c:minorTickMark val="none"/>
        <c:tickLblPos val="nextTo"/>
        <c:txPr>
          <a:bodyPr/>
          <a:lstStyle/>
          <a:p>
            <a:pPr>
              <a:defRPr sz="900"/>
            </a:pPr>
            <a:endParaRPr lang="cs-CZ"/>
          </a:p>
        </c:txPr>
        <c:crossAx val="138048640"/>
        <c:crosses val="autoZero"/>
        <c:auto val="1"/>
        <c:lblAlgn val="ctr"/>
        <c:lblOffset val="100"/>
        <c:noMultiLvlLbl val="0"/>
      </c:catAx>
      <c:valAx>
        <c:axId val="138048640"/>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380345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1.5266024974004302E-2</c:v>
                </c:pt>
              </c:numCache>
            </c:numRef>
          </c:val>
          <c:extLs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2.412700244091491E-2</c:v>
                </c:pt>
              </c:numCache>
            </c:numRef>
          </c:val>
          <c:extLs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1.6792124632830974E-2</c:v>
                </c:pt>
              </c:numCache>
            </c:numRef>
          </c:val>
          <c:extLs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38075520"/>
        <c:axId val="138081408"/>
      </c:barChart>
      <c:catAx>
        <c:axId val="138075520"/>
        <c:scaling>
          <c:orientation val="maxMin"/>
        </c:scaling>
        <c:delete val="0"/>
        <c:axPos val="l"/>
        <c:numFmt formatCode="General" sourceLinked="1"/>
        <c:majorTickMark val="none"/>
        <c:minorTickMark val="none"/>
        <c:tickLblPos val="none"/>
        <c:crossAx val="138081408"/>
        <c:crosses val="autoZero"/>
        <c:auto val="1"/>
        <c:lblAlgn val="ctr"/>
        <c:lblOffset val="100"/>
        <c:noMultiLvlLbl val="0"/>
      </c:catAx>
      <c:valAx>
        <c:axId val="1380814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8075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Duben</c:v>
                </c:pt>
                <c:pt idx="1">
                  <c:v>Květen</c:v>
                </c:pt>
                <c:pt idx="2">
                  <c:v>Červen</c:v>
                </c:pt>
              </c:strCache>
            </c:strRef>
          </c:cat>
          <c:val>
            <c:numRef>
              <c:f>'8.5'!$L$10:$N$10</c:f>
              <c:numCache>
                <c:formatCode>#\ ##0.0</c:formatCode>
                <c:ptCount val="3"/>
                <c:pt idx="0">
                  <c:v>61084.03</c:v>
                </c:pt>
                <c:pt idx="1">
                  <c:v>35904.199999999997</c:v>
                </c:pt>
                <c:pt idx="2">
                  <c:v>13953.604000000001</c:v>
                </c:pt>
              </c:numCache>
            </c:numRef>
          </c:val>
          <c:extLs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Duben</c:v>
                </c:pt>
                <c:pt idx="1">
                  <c:v>Květen</c:v>
                </c:pt>
                <c:pt idx="2">
                  <c:v>Červen</c:v>
                </c:pt>
              </c:strCache>
            </c:strRef>
          </c:cat>
          <c:val>
            <c:numRef>
              <c:f>'8.5'!$L$11:$N$11</c:f>
              <c:numCache>
                <c:formatCode>#\ ##0.0</c:formatCode>
                <c:ptCount val="3"/>
                <c:pt idx="0">
                  <c:v>4372.1689999999999</c:v>
                </c:pt>
                <c:pt idx="1">
                  <c:v>3839.0720000000001</c:v>
                </c:pt>
                <c:pt idx="2">
                  <c:v>2668.0540000000001</c:v>
                </c:pt>
              </c:numCache>
            </c:numRef>
          </c:val>
          <c:extLs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Duben</c:v>
                </c:pt>
                <c:pt idx="1">
                  <c:v>Květen</c:v>
                </c:pt>
                <c:pt idx="2">
                  <c:v>Červen</c:v>
                </c:pt>
              </c:strCache>
            </c:strRef>
          </c:cat>
          <c:val>
            <c:numRef>
              <c:f>'8.5'!$L$12:$N$12</c:f>
              <c:numCache>
                <c:formatCode>#\ ##0.0</c:formatCode>
                <c:ptCount val="3"/>
                <c:pt idx="0">
                  <c:v>0</c:v>
                </c:pt>
                <c:pt idx="1">
                  <c:v>0</c:v>
                </c:pt>
                <c:pt idx="2">
                  <c:v>0</c:v>
                </c:pt>
              </c:numCache>
            </c:numRef>
          </c:val>
          <c:extLs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Duben</c:v>
                </c:pt>
                <c:pt idx="1">
                  <c:v>Květen</c:v>
                </c:pt>
                <c:pt idx="2">
                  <c:v>Červen</c:v>
                </c:pt>
              </c:strCache>
            </c:strRef>
          </c:cat>
          <c:val>
            <c:numRef>
              <c:f>'8.5'!$L$13:$N$13</c:f>
              <c:numCache>
                <c:formatCode>#\ ##0.0</c:formatCode>
                <c:ptCount val="3"/>
                <c:pt idx="0">
                  <c:v>0</c:v>
                </c:pt>
                <c:pt idx="1">
                  <c:v>0</c:v>
                </c:pt>
                <c:pt idx="2">
                  <c:v>10</c:v>
                </c:pt>
              </c:numCache>
            </c:numRef>
          </c:val>
          <c:extLs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Duben</c:v>
                </c:pt>
                <c:pt idx="1">
                  <c:v>Květen</c:v>
                </c:pt>
                <c:pt idx="2">
                  <c:v>Červen</c:v>
                </c:pt>
              </c:strCache>
            </c:strRef>
          </c:cat>
          <c:val>
            <c:numRef>
              <c:f>'8.5'!$L$14:$N$14</c:f>
              <c:numCache>
                <c:formatCode>#\ ##0.0</c:formatCode>
                <c:ptCount val="3"/>
                <c:pt idx="0">
                  <c:v>0</c:v>
                </c:pt>
                <c:pt idx="1">
                  <c:v>0</c:v>
                </c:pt>
                <c:pt idx="2">
                  <c:v>0</c:v>
                </c:pt>
              </c:numCache>
            </c:numRef>
          </c:val>
          <c:extLs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Duben</c:v>
                </c:pt>
                <c:pt idx="1">
                  <c:v>Květen</c:v>
                </c:pt>
                <c:pt idx="2">
                  <c:v>Červen</c:v>
                </c:pt>
              </c:strCache>
            </c:strRef>
          </c:cat>
          <c:val>
            <c:numRef>
              <c:f>'8.5'!$L$15:$N$15</c:f>
              <c:numCache>
                <c:formatCode>#\ ##0.0</c:formatCode>
                <c:ptCount val="3"/>
                <c:pt idx="0">
                  <c:v>17.2</c:v>
                </c:pt>
                <c:pt idx="1">
                  <c:v>18.8</c:v>
                </c:pt>
                <c:pt idx="2">
                  <c:v>28</c:v>
                </c:pt>
              </c:numCache>
            </c:numRef>
          </c:val>
          <c:extLs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Duben</c:v>
                </c:pt>
                <c:pt idx="1">
                  <c:v>Květen</c:v>
                </c:pt>
                <c:pt idx="2">
                  <c:v>Červen</c:v>
                </c:pt>
              </c:strCache>
            </c:strRef>
          </c:cat>
          <c:val>
            <c:numRef>
              <c:f>'8.5'!$L$16:$N$16</c:f>
              <c:numCache>
                <c:formatCode>#\ ##0.0</c:formatCode>
                <c:ptCount val="3"/>
                <c:pt idx="0">
                  <c:v>29026.882000000001</c:v>
                </c:pt>
                <c:pt idx="1">
                  <c:v>16878.263999999999</c:v>
                </c:pt>
                <c:pt idx="2">
                  <c:v>432</c:v>
                </c:pt>
              </c:numCache>
            </c:numRef>
          </c:val>
          <c:extLs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Duben</c:v>
                </c:pt>
                <c:pt idx="1">
                  <c:v>Květen</c:v>
                </c:pt>
                <c:pt idx="2">
                  <c:v>Červen</c:v>
                </c:pt>
              </c:strCache>
            </c:strRef>
          </c:cat>
          <c:val>
            <c:numRef>
              <c:f>'8.5'!$L$17:$N$17</c:f>
              <c:numCache>
                <c:formatCode>#\ ##0.0</c:formatCode>
                <c:ptCount val="3"/>
                <c:pt idx="0">
                  <c:v>3712.61</c:v>
                </c:pt>
                <c:pt idx="1">
                  <c:v>1920.57</c:v>
                </c:pt>
                <c:pt idx="2">
                  <c:v>1408.76</c:v>
                </c:pt>
              </c:numCache>
            </c:numRef>
          </c:val>
          <c:extLs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Duben</c:v>
                </c:pt>
                <c:pt idx="1">
                  <c:v>Květen</c:v>
                </c:pt>
                <c:pt idx="2">
                  <c:v>Červen</c:v>
                </c:pt>
              </c:strCache>
            </c:strRef>
          </c:cat>
          <c:val>
            <c:numRef>
              <c:f>'8.5'!$L$18:$N$18</c:f>
              <c:numCache>
                <c:formatCode>#\ ##0.0</c:formatCode>
                <c:ptCount val="3"/>
                <c:pt idx="0">
                  <c:v>0</c:v>
                </c:pt>
                <c:pt idx="1">
                  <c:v>0</c:v>
                </c:pt>
                <c:pt idx="2">
                  <c:v>0</c:v>
                </c:pt>
              </c:numCache>
            </c:numRef>
          </c:val>
          <c:extLs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Duben</c:v>
                </c:pt>
                <c:pt idx="1">
                  <c:v>Květen</c:v>
                </c:pt>
                <c:pt idx="2">
                  <c:v>Červen</c:v>
                </c:pt>
              </c:strCache>
            </c:strRef>
          </c:cat>
          <c:val>
            <c:numRef>
              <c:f>'8.5'!$L$19:$N$19</c:f>
              <c:numCache>
                <c:formatCode>#\ ##0.0</c:formatCode>
                <c:ptCount val="3"/>
                <c:pt idx="0">
                  <c:v>1549.7819999999999</c:v>
                </c:pt>
                <c:pt idx="1">
                  <c:v>2851.3780000000002</c:v>
                </c:pt>
                <c:pt idx="2">
                  <c:v>2234.5839999999998</c:v>
                </c:pt>
              </c:numCache>
            </c:numRef>
          </c:val>
          <c:extLs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Duben</c:v>
                </c:pt>
                <c:pt idx="1">
                  <c:v>Květen</c:v>
                </c:pt>
                <c:pt idx="2">
                  <c:v>Červen</c:v>
                </c:pt>
              </c:strCache>
            </c:strRef>
          </c:cat>
          <c:val>
            <c:numRef>
              <c:f>'8.5'!$L$20:$N$20</c:f>
              <c:numCache>
                <c:formatCode>#\ ##0.0</c:formatCode>
                <c:ptCount val="3"/>
                <c:pt idx="0">
                  <c:v>0</c:v>
                </c:pt>
                <c:pt idx="1">
                  <c:v>0</c:v>
                </c:pt>
                <c:pt idx="2">
                  <c:v>0</c:v>
                </c:pt>
              </c:numCache>
            </c:numRef>
          </c:val>
          <c:extLs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Duben</c:v>
                </c:pt>
                <c:pt idx="1">
                  <c:v>Květen</c:v>
                </c:pt>
                <c:pt idx="2">
                  <c:v>Červen</c:v>
                </c:pt>
              </c:strCache>
            </c:strRef>
          </c:cat>
          <c:val>
            <c:numRef>
              <c:f>'8.5'!$L$21:$N$21</c:f>
              <c:numCache>
                <c:formatCode>#\ ##0.0</c:formatCode>
                <c:ptCount val="3"/>
                <c:pt idx="0">
                  <c:v>0</c:v>
                </c:pt>
                <c:pt idx="1">
                  <c:v>0</c:v>
                </c:pt>
                <c:pt idx="2">
                  <c:v>0</c:v>
                </c:pt>
              </c:numCache>
            </c:numRef>
          </c:val>
          <c:extLs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Duben</c:v>
                </c:pt>
                <c:pt idx="1">
                  <c:v>Květen</c:v>
                </c:pt>
                <c:pt idx="2">
                  <c:v>Červen</c:v>
                </c:pt>
              </c:strCache>
            </c:strRef>
          </c:cat>
          <c:val>
            <c:numRef>
              <c:f>'8.5'!$L$22:$N$22</c:f>
              <c:numCache>
                <c:formatCode>#\ ##0.0</c:formatCode>
                <c:ptCount val="3"/>
                <c:pt idx="0">
                  <c:v>0</c:v>
                </c:pt>
                <c:pt idx="1">
                  <c:v>0</c:v>
                </c:pt>
                <c:pt idx="2">
                  <c:v>0</c:v>
                </c:pt>
              </c:numCache>
            </c:numRef>
          </c:val>
          <c:extLs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Duben</c:v>
                </c:pt>
                <c:pt idx="1">
                  <c:v>Květen</c:v>
                </c:pt>
                <c:pt idx="2">
                  <c:v>Červen</c:v>
                </c:pt>
              </c:strCache>
            </c:strRef>
          </c:cat>
          <c:val>
            <c:numRef>
              <c:f>'8.5'!$L$23:$N$23</c:f>
              <c:numCache>
                <c:formatCode>#\ ##0.0</c:formatCode>
                <c:ptCount val="3"/>
                <c:pt idx="0">
                  <c:v>0</c:v>
                </c:pt>
                <c:pt idx="1">
                  <c:v>0</c:v>
                </c:pt>
                <c:pt idx="2">
                  <c:v>0</c:v>
                </c:pt>
              </c:numCache>
            </c:numRef>
          </c:val>
          <c:extLs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Duben</c:v>
                </c:pt>
                <c:pt idx="1">
                  <c:v>Květen</c:v>
                </c:pt>
                <c:pt idx="2">
                  <c:v>Červen</c:v>
                </c:pt>
              </c:strCache>
            </c:strRef>
          </c:cat>
          <c:val>
            <c:numRef>
              <c:f>'8.5'!$L$24:$N$24</c:f>
              <c:numCache>
                <c:formatCode>#\ ##0.0</c:formatCode>
                <c:ptCount val="3"/>
                <c:pt idx="0">
                  <c:v>84.567000000000007</c:v>
                </c:pt>
                <c:pt idx="1">
                  <c:v>49.938000000000002</c:v>
                </c:pt>
                <c:pt idx="2">
                  <c:v>10.949</c:v>
                </c:pt>
              </c:numCache>
            </c:numRef>
          </c:val>
          <c:extLs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Duben</c:v>
                </c:pt>
                <c:pt idx="1">
                  <c:v>Květen</c:v>
                </c:pt>
                <c:pt idx="2">
                  <c:v>Červen</c:v>
                </c:pt>
              </c:strCache>
            </c:strRef>
          </c:cat>
          <c:val>
            <c:numRef>
              <c:f>'8.5'!$L$25:$N$25</c:f>
              <c:numCache>
                <c:formatCode>#\ ##0.0</c:formatCode>
                <c:ptCount val="3"/>
                <c:pt idx="0">
                  <c:v>53767.236000000019</c:v>
                </c:pt>
                <c:pt idx="1">
                  <c:v>36479.872000000003</c:v>
                </c:pt>
                <c:pt idx="2">
                  <c:v>22612.416999999998</c:v>
                </c:pt>
              </c:numCache>
            </c:numRef>
          </c:val>
          <c:extLs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38149248"/>
        <c:axId val="138151040"/>
      </c:barChart>
      <c:catAx>
        <c:axId val="138149248"/>
        <c:scaling>
          <c:orientation val="minMax"/>
        </c:scaling>
        <c:delete val="0"/>
        <c:axPos val="b"/>
        <c:numFmt formatCode="General" sourceLinked="1"/>
        <c:majorTickMark val="none"/>
        <c:minorTickMark val="none"/>
        <c:tickLblPos val="nextTo"/>
        <c:txPr>
          <a:bodyPr/>
          <a:lstStyle/>
          <a:p>
            <a:pPr>
              <a:defRPr sz="900"/>
            </a:pPr>
            <a:endParaRPr lang="cs-CZ"/>
          </a:p>
        </c:txPr>
        <c:crossAx val="138151040"/>
        <c:crosses val="autoZero"/>
        <c:auto val="1"/>
        <c:lblAlgn val="ctr"/>
        <c:lblOffset val="100"/>
        <c:noMultiLvlLbl val="0"/>
      </c:catAx>
      <c:valAx>
        <c:axId val="138151040"/>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381492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c:ext xmlns:c16="http://schemas.microsoft.com/office/drawing/2014/chart" uri="{C3380CC4-5D6E-409C-BE32-E72D297353CC}">
                <c16:uniqueId val="{00000003-C0D9-42E1-9D99-EB5E0C79AA2A}"/>
              </c:ext>
            </c:extLst>
          </c:dPt>
          <c:dPt>
            <c:idx val="2"/>
            <c:bubble3D val="0"/>
            <c:spPr>
              <a:solidFill>
                <a:sysClr val="windowText" lastClr="000000"/>
              </a:solidFill>
            </c:spPr>
            <c:extLst>
              <c:ext xmlns:c16="http://schemas.microsoft.com/office/drawing/2014/chart" uri="{C3380CC4-5D6E-409C-BE32-E72D297353CC}">
                <c16:uniqueId val="{00000005-C0D9-42E1-9D99-EB5E0C79AA2A}"/>
              </c:ext>
            </c:extLst>
          </c:dPt>
          <c:dPt>
            <c:idx val="5"/>
            <c:bubble3D val="0"/>
            <c:extLst>
              <c:ext xmlns:c16="http://schemas.microsoft.com/office/drawing/2014/chart" uri="{C3380CC4-5D6E-409C-BE32-E72D297353CC}">
                <c16:uniqueId val="{00000006-C0D9-42E1-9D99-EB5E0C79AA2A}"/>
              </c:ext>
            </c:extLst>
          </c:dPt>
          <c:dPt>
            <c:idx val="6"/>
            <c:bubble3D val="0"/>
            <c:spPr>
              <a:solidFill>
                <a:srgbClr val="6E4932"/>
              </a:solidFill>
            </c:spPr>
            <c:extLst>
              <c:ext xmlns:c16="http://schemas.microsoft.com/office/drawing/2014/chart" uri="{C3380CC4-5D6E-409C-BE32-E72D297353CC}">
                <c16:uniqueId val="{00000008-C0D9-42E1-9D99-EB5E0C79AA2A}"/>
              </c:ext>
            </c:extLst>
          </c:dPt>
          <c:dPt>
            <c:idx val="7"/>
            <c:bubble3D val="0"/>
            <c:extLst>
              <c:ext xmlns:c16="http://schemas.microsoft.com/office/drawing/2014/chart" uri="{C3380CC4-5D6E-409C-BE32-E72D297353CC}">
                <c16:uniqueId val="{00000009-C0D9-42E1-9D99-EB5E0C79AA2A}"/>
              </c:ext>
            </c:extLst>
          </c:dPt>
          <c:dPt>
            <c:idx val="15"/>
            <c:bubble3D val="0"/>
            <c:spPr>
              <a:solidFill>
                <a:srgbClr val="EBE600"/>
              </a:solidFill>
            </c:spPr>
            <c:extLs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c:ext xmlns:c16="http://schemas.microsoft.com/office/drawing/2014/chart" uri="{C3380CC4-5D6E-409C-BE32-E72D297353CC}">
                <c16:uniqueId val="{00000000-B0B7-453B-94C7-666A5DD82E4E}"/>
              </c:ext>
            </c:extLst>
          </c:dPt>
          <c:dPt>
            <c:idx val="7"/>
            <c:bubble3D val="0"/>
            <c:extLs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1-B0B7-453B-94C7-666A5DD82E4E}"/>
                </c:ext>
              </c:extLst>
            </c:dLbl>
            <c:dLbl>
              <c:idx val="8"/>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2-DB65-4FB7-A387-DBEDE06A8E39}"/>
                </c:ext>
              </c:extLst>
            </c:dLbl>
            <c:dLbl>
              <c:idx val="11"/>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3-DB65-4FB7-A387-DBEDE06A8E39}"/>
                </c:ext>
              </c:extLst>
            </c:dLbl>
            <c:dLbl>
              <c:idx val="12"/>
              <c:numFmt formatCode="0%" sourceLinked="0"/>
              <c:spPr/>
              <c:txPr>
                <a:bodyPr/>
                <a:lstStyle/>
                <a:p>
                  <a:pPr>
                    <a:defRPr sz="900"/>
                  </a:pPr>
                  <a:endParaRPr lang="cs-CZ"/>
                </a:p>
              </c:txPr>
              <c:showLegendKey val="0"/>
              <c:showVal val="0"/>
              <c:showCatName val="0"/>
              <c:showSerName val="0"/>
              <c:showPercent val="1"/>
              <c:showBubbleSize val="0"/>
              <c:extLst>
                <c:ext xmlns:c16="http://schemas.microsoft.com/office/drawing/2014/chart" uri="{C3380CC4-5D6E-409C-BE32-E72D297353CC}">
                  <c16:uniqueId val="{00000004-DB65-4FB7-A387-DBEDE06A8E3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 ##0.0</c:formatCode>
                <c:ptCount val="14"/>
                <c:pt idx="0">
                  <c:v>1083.6905350000002</c:v>
                </c:pt>
                <c:pt idx="1">
                  <c:v>1520.3086840000003</c:v>
                </c:pt>
                <c:pt idx="2">
                  <c:v>1484.4407529999994</c:v>
                </c:pt>
                <c:pt idx="3">
                  <c:v>1724.6535300000005</c:v>
                </c:pt>
                <c:pt idx="4">
                  <c:v>809.57366900000011</c:v>
                </c:pt>
                <c:pt idx="5">
                  <c:v>871.65195199999994</c:v>
                </c:pt>
                <c:pt idx="6">
                  <c:v>522.71290599999998</c:v>
                </c:pt>
                <c:pt idx="7">
                  <c:v>6919.2680019999989</c:v>
                </c:pt>
                <c:pt idx="8">
                  <c:v>1277.8911900000003</c:v>
                </c:pt>
                <c:pt idx="9">
                  <c:v>1372.185213</c:v>
                </c:pt>
                <c:pt idx="10">
                  <c:v>1181.8245580000003</c:v>
                </c:pt>
                <c:pt idx="11">
                  <c:v>5662.8238738743366</c:v>
                </c:pt>
                <c:pt idx="12">
                  <c:v>7525.3858140000002</c:v>
                </c:pt>
                <c:pt idx="13">
                  <c:v>1598.2619730000006</c:v>
                </c:pt>
              </c:numCache>
            </c:numRef>
          </c:val>
          <c:extLs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98EE-4BD9-BE2F-DFF497B15DD7}"/>
              </c:ext>
            </c:extLst>
          </c:dPt>
          <c:cat>
            <c:numRef>
              <c:f>'8.5'!$O$27:$O$34</c:f>
              <c:numCache>
                <c:formatCode>#\ ##0.0</c:formatCode>
                <c:ptCount val="8"/>
              </c:numCache>
            </c:numRef>
          </c:cat>
          <c:val>
            <c:numRef>
              <c:f>'8.5'!$J$27:$J$34</c:f>
              <c:numCache>
                <c:formatCode>0.0</c:formatCode>
                <c:ptCount val="8"/>
              </c:numCache>
            </c:numRef>
          </c:val>
          <c:extLs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Duben</c:v>
                </c:pt>
                <c:pt idx="1">
                  <c:v>Květen</c:v>
                </c:pt>
                <c:pt idx="2">
                  <c:v>Červen</c:v>
                </c:pt>
              </c:strCache>
            </c:strRef>
          </c:cat>
          <c:val>
            <c:numRef>
              <c:f>'8.6'!$L$28:$N$28</c:f>
              <c:numCache>
                <c:formatCode>#\ ##0.0</c:formatCode>
                <c:ptCount val="3"/>
                <c:pt idx="0">
                  <c:v>67963.707000000009</c:v>
                </c:pt>
                <c:pt idx="1">
                  <c:v>57399.044000000002</c:v>
                </c:pt>
                <c:pt idx="2">
                  <c:v>46340.453999999998</c:v>
                </c:pt>
              </c:numCache>
            </c:numRef>
          </c:val>
          <c:extLs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Duben</c:v>
                </c:pt>
                <c:pt idx="1">
                  <c:v>Květen</c:v>
                </c:pt>
                <c:pt idx="2">
                  <c:v>Červen</c:v>
                </c:pt>
              </c:strCache>
            </c:strRef>
          </c:cat>
          <c:val>
            <c:numRef>
              <c:f>'8.6'!$L$29:$N$29</c:f>
              <c:numCache>
                <c:formatCode>#\ ##0.0</c:formatCode>
                <c:ptCount val="3"/>
                <c:pt idx="0">
                  <c:v>696.41</c:v>
                </c:pt>
                <c:pt idx="1">
                  <c:v>504.1</c:v>
                </c:pt>
                <c:pt idx="2">
                  <c:v>271.7</c:v>
                </c:pt>
              </c:numCache>
            </c:numRef>
          </c:val>
          <c:extLs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Duben</c:v>
                </c:pt>
                <c:pt idx="1">
                  <c:v>Květen</c:v>
                </c:pt>
                <c:pt idx="2">
                  <c:v>Červen</c:v>
                </c:pt>
              </c:strCache>
            </c:strRef>
          </c:cat>
          <c:val>
            <c:numRef>
              <c:f>'8.6'!$L$30:$N$30</c:f>
              <c:numCache>
                <c:formatCode>#\ ##0.0</c:formatCode>
                <c:ptCount val="3"/>
                <c:pt idx="0">
                  <c:v>1832.5</c:v>
                </c:pt>
                <c:pt idx="1">
                  <c:v>1061.5</c:v>
                </c:pt>
                <c:pt idx="2">
                  <c:v>300.2</c:v>
                </c:pt>
              </c:numCache>
            </c:numRef>
          </c:val>
          <c:extLs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Duben</c:v>
                </c:pt>
                <c:pt idx="1">
                  <c:v>Květen</c:v>
                </c:pt>
                <c:pt idx="2">
                  <c:v>Červen</c:v>
                </c:pt>
              </c:strCache>
            </c:strRef>
          </c:cat>
          <c:val>
            <c:numRef>
              <c:f>'8.6'!$L$31:$N$31</c:f>
              <c:numCache>
                <c:formatCode>#\ ##0.0</c:formatCode>
                <c:ptCount val="3"/>
                <c:pt idx="0">
                  <c:v>672</c:v>
                </c:pt>
                <c:pt idx="1">
                  <c:v>347</c:v>
                </c:pt>
                <c:pt idx="2">
                  <c:v>44</c:v>
                </c:pt>
              </c:numCache>
            </c:numRef>
          </c:val>
          <c:extLs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Duben</c:v>
                </c:pt>
                <c:pt idx="1">
                  <c:v>Květen</c:v>
                </c:pt>
                <c:pt idx="2">
                  <c:v>Červen</c:v>
                </c:pt>
              </c:strCache>
            </c:strRef>
          </c:cat>
          <c:val>
            <c:numRef>
              <c:f>'8.6'!$L$32:$N$32</c:f>
              <c:numCache>
                <c:formatCode>#\ ##0.0</c:formatCode>
                <c:ptCount val="3"/>
                <c:pt idx="0">
                  <c:v>88</c:v>
                </c:pt>
                <c:pt idx="1">
                  <c:v>38</c:v>
                </c:pt>
                <c:pt idx="2">
                  <c:v>14</c:v>
                </c:pt>
              </c:numCache>
            </c:numRef>
          </c:val>
          <c:extLs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Duben</c:v>
                </c:pt>
                <c:pt idx="1">
                  <c:v>Květen</c:v>
                </c:pt>
                <c:pt idx="2">
                  <c:v>Červen</c:v>
                </c:pt>
              </c:strCache>
            </c:strRef>
          </c:cat>
          <c:val>
            <c:numRef>
              <c:f>'8.6'!$L$33:$N$33</c:f>
              <c:numCache>
                <c:formatCode>#\ ##0.0</c:formatCode>
                <c:ptCount val="3"/>
                <c:pt idx="0">
                  <c:v>168449.68</c:v>
                </c:pt>
                <c:pt idx="1">
                  <c:v>99122.32</c:v>
                </c:pt>
                <c:pt idx="2">
                  <c:v>38480.37000000001</c:v>
                </c:pt>
              </c:numCache>
            </c:numRef>
          </c:val>
          <c:extLs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Duben</c:v>
                </c:pt>
                <c:pt idx="1">
                  <c:v>Květen</c:v>
                </c:pt>
                <c:pt idx="2">
                  <c:v>Červen</c:v>
                </c:pt>
              </c:strCache>
            </c:strRef>
          </c:cat>
          <c:val>
            <c:numRef>
              <c:f>'8.6'!$L$34:$N$34</c:f>
              <c:numCache>
                <c:formatCode>#\ ##0.0</c:formatCode>
                <c:ptCount val="3"/>
                <c:pt idx="0">
                  <c:v>94343.038</c:v>
                </c:pt>
                <c:pt idx="1">
                  <c:v>58323.290999999997</c:v>
                </c:pt>
                <c:pt idx="2">
                  <c:v>19710.143999999997</c:v>
                </c:pt>
              </c:numCache>
            </c:numRef>
          </c:val>
          <c:extLs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Duben</c:v>
                </c:pt>
                <c:pt idx="1">
                  <c:v>Květen</c:v>
                </c:pt>
                <c:pt idx="2">
                  <c:v>Červen</c:v>
                </c:pt>
              </c:strCache>
            </c:strRef>
          </c:cat>
          <c:val>
            <c:numRef>
              <c:f>'8.6'!$L$35:$N$35</c:f>
              <c:numCache>
                <c:formatCode>#\ ##0.0</c:formatCode>
                <c:ptCount val="3"/>
                <c:pt idx="0">
                  <c:v>5006.3839999999991</c:v>
                </c:pt>
                <c:pt idx="1">
                  <c:v>4089.8050000000003</c:v>
                </c:pt>
                <c:pt idx="2">
                  <c:v>2988.5080000000003</c:v>
                </c:pt>
              </c:numCache>
            </c:numRef>
          </c:val>
          <c:extLs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95416704"/>
        <c:axId val="95418240"/>
      </c:barChart>
      <c:catAx>
        <c:axId val="95416704"/>
        <c:scaling>
          <c:orientation val="minMax"/>
        </c:scaling>
        <c:delete val="0"/>
        <c:axPos val="b"/>
        <c:numFmt formatCode="General" sourceLinked="1"/>
        <c:majorTickMark val="none"/>
        <c:minorTickMark val="none"/>
        <c:tickLblPos val="nextTo"/>
        <c:txPr>
          <a:bodyPr/>
          <a:lstStyle/>
          <a:p>
            <a:pPr>
              <a:defRPr sz="900"/>
            </a:pPr>
            <a:endParaRPr lang="cs-CZ"/>
          </a:p>
        </c:txPr>
        <c:crossAx val="95418240"/>
        <c:crosses val="autoZero"/>
        <c:auto val="1"/>
        <c:lblAlgn val="ctr"/>
        <c:lblOffset val="100"/>
        <c:noMultiLvlLbl val="0"/>
      </c:catAx>
      <c:valAx>
        <c:axId val="95418240"/>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954167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2.7020824210355548E-2</c:v>
                </c:pt>
              </c:numCache>
            </c:numRef>
          </c:val>
          <c:extLs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2.5977066175471481E-2</c:v>
                </c:pt>
              </c:numCache>
            </c:numRef>
          </c:val>
          <c:extLs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3.4361811944558118E-2</c:v>
                </c:pt>
              </c:numCache>
            </c:numRef>
          </c:val>
          <c:extLs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37953664"/>
        <c:axId val="137955200"/>
      </c:barChart>
      <c:catAx>
        <c:axId val="137953664"/>
        <c:scaling>
          <c:orientation val="maxMin"/>
        </c:scaling>
        <c:delete val="0"/>
        <c:axPos val="l"/>
        <c:numFmt formatCode="General" sourceLinked="1"/>
        <c:majorTickMark val="none"/>
        <c:minorTickMark val="none"/>
        <c:tickLblPos val="none"/>
        <c:crossAx val="137955200"/>
        <c:crosses val="autoZero"/>
        <c:auto val="1"/>
        <c:lblAlgn val="ctr"/>
        <c:lblOffset val="100"/>
        <c:noMultiLvlLbl val="0"/>
      </c:catAx>
      <c:valAx>
        <c:axId val="1379552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379536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Duben</c:v>
                </c:pt>
                <c:pt idx="1">
                  <c:v>Květen</c:v>
                </c:pt>
                <c:pt idx="2">
                  <c:v>Červen</c:v>
                </c:pt>
              </c:strCache>
            </c:strRef>
          </c:cat>
          <c:val>
            <c:numRef>
              <c:f>'8.6'!$L$10:$N$10</c:f>
              <c:numCache>
                <c:formatCode>#\ ##0.0</c:formatCode>
                <c:ptCount val="3"/>
                <c:pt idx="0">
                  <c:v>69830.38</c:v>
                </c:pt>
                <c:pt idx="1">
                  <c:v>86542.430000000008</c:v>
                </c:pt>
                <c:pt idx="2">
                  <c:v>42814.71</c:v>
                </c:pt>
              </c:numCache>
            </c:numRef>
          </c:val>
          <c:extLs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Duben</c:v>
                </c:pt>
                <c:pt idx="1">
                  <c:v>Květen</c:v>
                </c:pt>
                <c:pt idx="2">
                  <c:v>Červen</c:v>
                </c:pt>
              </c:strCache>
            </c:strRef>
          </c:cat>
          <c:val>
            <c:numRef>
              <c:f>'8.6'!$L$11:$N$11</c:f>
              <c:numCache>
                <c:formatCode>#\ ##0.0</c:formatCode>
                <c:ptCount val="3"/>
                <c:pt idx="0">
                  <c:v>3922.1689999999999</c:v>
                </c:pt>
                <c:pt idx="1">
                  <c:v>3477.4110000000001</c:v>
                </c:pt>
                <c:pt idx="2">
                  <c:v>1968.9070000000002</c:v>
                </c:pt>
              </c:numCache>
            </c:numRef>
          </c:val>
          <c:extLs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Duben</c:v>
                </c:pt>
                <c:pt idx="1">
                  <c:v>Květen</c:v>
                </c:pt>
                <c:pt idx="2">
                  <c:v>Červen</c:v>
                </c:pt>
              </c:strCache>
            </c:strRef>
          </c:cat>
          <c:val>
            <c:numRef>
              <c:f>'8.6'!$L$12:$N$12</c:f>
              <c:numCache>
                <c:formatCode>#\ ##0.0</c:formatCode>
                <c:ptCount val="3"/>
                <c:pt idx="0">
                  <c:v>3806.4</c:v>
                </c:pt>
                <c:pt idx="1">
                  <c:v>0</c:v>
                </c:pt>
                <c:pt idx="2">
                  <c:v>0</c:v>
                </c:pt>
              </c:numCache>
            </c:numRef>
          </c:val>
          <c:extLs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Duben</c:v>
                </c:pt>
                <c:pt idx="1">
                  <c:v>Květen</c:v>
                </c:pt>
                <c:pt idx="2">
                  <c:v>Červen</c:v>
                </c:pt>
              </c:strCache>
            </c:strRef>
          </c:cat>
          <c:val>
            <c:numRef>
              <c:f>'8.6'!$L$13:$N$13</c:f>
              <c:numCache>
                <c:formatCode>#\ ##0.0</c:formatCode>
                <c:ptCount val="3"/>
                <c:pt idx="0">
                  <c:v>0</c:v>
                </c:pt>
                <c:pt idx="1">
                  <c:v>0</c:v>
                </c:pt>
                <c:pt idx="2">
                  <c:v>0</c:v>
                </c:pt>
              </c:numCache>
            </c:numRef>
          </c:val>
          <c:extLs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Duben</c:v>
                </c:pt>
                <c:pt idx="1">
                  <c:v>Květen</c:v>
                </c:pt>
                <c:pt idx="2">
                  <c:v>Červen</c:v>
                </c:pt>
              </c:strCache>
            </c:strRef>
          </c:cat>
          <c:val>
            <c:numRef>
              <c:f>'8.6'!$L$14:$N$14</c:f>
              <c:numCache>
                <c:formatCode>#\ ##0.0</c:formatCode>
                <c:ptCount val="3"/>
                <c:pt idx="0">
                  <c:v>0</c:v>
                </c:pt>
                <c:pt idx="1">
                  <c:v>0</c:v>
                </c:pt>
                <c:pt idx="2">
                  <c:v>0</c:v>
                </c:pt>
              </c:numCache>
            </c:numRef>
          </c:val>
          <c:extLs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Duben</c:v>
                </c:pt>
                <c:pt idx="1">
                  <c:v>Květen</c:v>
                </c:pt>
                <c:pt idx="2">
                  <c:v>Červen</c:v>
                </c:pt>
              </c:strCache>
            </c:strRef>
          </c:cat>
          <c:val>
            <c:numRef>
              <c:f>'8.6'!$L$15:$N$15</c:f>
              <c:numCache>
                <c:formatCode>#\ ##0.0</c:formatCode>
                <c:ptCount val="3"/>
                <c:pt idx="0">
                  <c:v>0</c:v>
                </c:pt>
                <c:pt idx="1">
                  <c:v>0</c:v>
                </c:pt>
                <c:pt idx="2">
                  <c:v>0</c:v>
                </c:pt>
              </c:numCache>
            </c:numRef>
          </c:val>
          <c:extLs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Duben</c:v>
                </c:pt>
                <c:pt idx="1">
                  <c:v>Květen</c:v>
                </c:pt>
                <c:pt idx="2">
                  <c:v>Červen</c:v>
                </c:pt>
              </c:strCache>
            </c:strRef>
          </c:cat>
          <c:val>
            <c:numRef>
              <c:f>'8.6'!$L$16:$N$16</c:f>
              <c:numCache>
                <c:formatCode>#\ ##0.0</c:formatCode>
                <c:ptCount val="3"/>
                <c:pt idx="0">
                  <c:v>101670.14</c:v>
                </c:pt>
                <c:pt idx="1">
                  <c:v>46181.55</c:v>
                </c:pt>
                <c:pt idx="2">
                  <c:v>31525.73</c:v>
                </c:pt>
              </c:numCache>
            </c:numRef>
          </c:val>
          <c:extLs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Duben</c:v>
                </c:pt>
                <c:pt idx="1">
                  <c:v>Květen</c:v>
                </c:pt>
                <c:pt idx="2">
                  <c:v>Červen</c:v>
                </c:pt>
              </c:strCache>
            </c:strRef>
          </c:cat>
          <c:val>
            <c:numRef>
              <c:f>'8.6'!$L$17:$N$17</c:f>
              <c:numCache>
                <c:formatCode>#\ ##0.0</c:formatCode>
                <c:ptCount val="3"/>
                <c:pt idx="0">
                  <c:v>0</c:v>
                </c:pt>
                <c:pt idx="1">
                  <c:v>0</c:v>
                </c:pt>
                <c:pt idx="2">
                  <c:v>0</c:v>
                </c:pt>
              </c:numCache>
            </c:numRef>
          </c:val>
          <c:extLs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Duben</c:v>
                </c:pt>
                <c:pt idx="1">
                  <c:v>Květen</c:v>
                </c:pt>
                <c:pt idx="2">
                  <c:v>Červen</c:v>
                </c:pt>
              </c:strCache>
            </c:strRef>
          </c:cat>
          <c:val>
            <c:numRef>
              <c:f>'8.6'!$L$18:$N$18</c:f>
              <c:numCache>
                <c:formatCode>#\ ##0.0</c:formatCode>
                <c:ptCount val="3"/>
                <c:pt idx="0">
                  <c:v>0</c:v>
                </c:pt>
                <c:pt idx="1">
                  <c:v>0</c:v>
                </c:pt>
                <c:pt idx="2">
                  <c:v>0</c:v>
                </c:pt>
              </c:numCache>
            </c:numRef>
          </c:val>
          <c:extLs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Duben</c:v>
                </c:pt>
                <c:pt idx="1">
                  <c:v>Květen</c:v>
                </c:pt>
                <c:pt idx="2">
                  <c:v>Červen</c:v>
                </c:pt>
              </c:strCache>
            </c:strRef>
          </c:cat>
          <c:val>
            <c:numRef>
              <c:f>'8.6'!$L$19:$N$19</c:f>
              <c:numCache>
                <c:formatCode>#\ ##0.0</c:formatCode>
                <c:ptCount val="3"/>
                <c:pt idx="0">
                  <c:v>0</c:v>
                </c:pt>
                <c:pt idx="1">
                  <c:v>0</c:v>
                </c:pt>
                <c:pt idx="2">
                  <c:v>0</c:v>
                </c:pt>
              </c:numCache>
            </c:numRef>
          </c:val>
          <c:extLs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Duben</c:v>
                </c:pt>
                <c:pt idx="1">
                  <c:v>Květen</c:v>
                </c:pt>
                <c:pt idx="2">
                  <c:v>Červen</c:v>
                </c:pt>
              </c:strCache>
            </c:strRef>
          </c:cat>
          <c:val>
            <c:numRef>
              <c:f>'8.6'!$L$20:$N$20</c:f>
              <c:numCache>
                <c:formatCode>#\ ##0.0</c:formatCode>
                <c:ptCount val="3"/>
                <c:pt idx="0">
                  <c:v>0</c:v>
                </c:pt>
                <c:pt idx="1">
                  <c:v>0</c:v>
                </c:pt>
                <c:pt idx="2">
                  <c:v>0</c:v>
                </c:pt>
              </c:numCache>
            </c:numRef>
          </c:val>
          <c:extLs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Duben</c:v>
                </c:pt>
                <c:pt idx="1">
                  <c:v>Květen</c:v>
                </c:pt>
                <c:pt idx="2">
                  <c:v>Červen</c:v>
                </c:pt>
              </c:strCache>
            </c:strRef>
          </c:cat>
          <c:val>
            <c:numRef>
              <c:f>'8.6'!$L$21:$N$21</c:f>
              <c:numCache>
                <c:formatCode>#\ ##0.0</c:formatCode>
                <c:ptCount val="3"/>
                <c:pt idx="0">
                  <c:v>0</c:v>
                </c:pt>
                <c:pt idx="1">
                  <c:v>0</c:v>
                </c:pt>
                <c:pt idx="2">
                  <c:v>0</c:v>
                </c:pt>
              </c:numCache>
            </c:numRef>
          </c:val>
          <c:extLs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Duben</c:v>
                </c:pt>
                <c:pt idx="1">
                  <c:v>Květen</c:v>
                </c:pt>
                <c:pt idx="2">
                  <c:v>Červen</c:v>
                </c:pt>
              </c:strCache>
            </c:strRef>
          </c:cat>
          <c:val>
            <c:numRef>
              <c:f>'8.6'!$L$22:$N$22</c:f>
              <c:numCache>
                <c:formatCode>#\ ##0.0</c:formatCode>
                <c:ptCount val="3"/>
                <c:pt idx="0">
                  <c:v>0</c:v>
                </c:pt>
                <c:pt idx="1">
                  <c:v>0</c:v>
                </c:pt>
                <c:pt idx="2">
                  <c:v>0</c:v>
                </c:pt>
              </c:numCache>
            </c:numRef>
          </c:val>
          <c:extLs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Duben</c:v>
                </c:pt>
                <c:pt idx="1">
                  <c:v>Květen</c:v>
                </c:pt>
                <c:pt idx="2">
                  <c:v>Červen</c:v>
                </c:pt>
              </c:strCache>
            </c:strRef>
          </c:cat>
          <c:val>
            <c:numRef>
              <c:f>'8.6'!$L$23:$N$23</c:f>
              <c:numCache>
                <c:formatCode>#\ ##0.0</c:formatCode>
                <c:ptCount val="3"/>
                <c:pt idx="0">
                  <c:v>0</c:v>
                </c:pt>
                <c:pt idx="1">
                  <c:v>0</c:v>
                </c:pt>
                <c:pt idx="2">
                  <c:v>0</c:v>
                </c:pt>
              </c:numCache>
            </c:numRef>
          </c:val>
          <c:extLs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Duben</c:v>
                </c:pt>
                <c:pt idx="1">
                  <c:v>Květen</c:v>
                </c:pt>
                <c:pt idx="2">
                  <c:v>Červen</c:v>
                </c:pt>
              </c:strCache>
            </c:strRef>
          </c:cat>
          <c:val>
            <c:numRef>
              <c:f>'8.6'!$L$24:$N$24</c:f>
              <c:numCache>
                <c:formatCode>#\ ##0.0</c:formatCode>
                <c:ptCount val="3"/>
                <c:pt idx="0">
                  <c:v>0</c:v>
                </c:pt>
                <c:pt idx="1">
                  <c:v>0</c:v>
                </c:pt>
                <c:pt idx="2">
                  <c:v>15.71</c:v>
                </c:pt>
              </c:numCache>
            </c:numRef>
          </c:val>
          <c:extLs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Duben</c:v>
                </c:pt>
                <c:pt idx="1">
                  <c:v>Květen</c:v>
                </c:pt>
                <c:pt idx="2">
                  <c:v>Červen</c:v>
                </c:pt>
              </c:strCache>
            </c:strRef>
          </c:cat>
          <c:val>
            <c:numRef>
              <c:f>'8.6'!$L$25:$N$25</c:f>
              <c:numCache>
                <c:formatCode>#\ ##0.0</c:formatCode>
                <c:ptCount val="3"/>
                <c:pt idx="0">
                  <c:v>97124.593000000008</c:v>
                </c:pt>
                <c:pt idx="1">
                  <c:v>70200.228000000003</c:v>
                </c:pt>
                <c:pt idx="2">
                  <c:v>44405.612999999998</c:v>
                </c:pt>
              </c:numCache>
            </c:numRef>
          </c:val>
          <c:extLs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146993536"/>
        <c:axId val="146995072"/>
      </c:barChart>
      <c:catAx>
        <c:axId val="146993536"/>
        <c:scaling>
          <c:orientation val="minMax"/>
        </c:scaling>
        <c:delete val="0"/>
        <c:axPos val="b"/>
        <c:numFmt formatCode="General" sourceLinked="1"/>
        <c:majorTickMark val="none"/>
        <c:minorTickMark val="none"/>
        <c:tickLblPos val="nextTo"/>
        <c:txPr>
          <a:bodyPr/>
          <a:lstStyle/>
          <a:p>
            <a:pPr>
              <a:defRPr sz="900"/>
            </a:pPr>
            <a:endParaRPr lang="cs-CZ"/>
          </a:p>
        </c:txPr>
        <c:crossAx val="146995072"/>
        <c:crosses val="autoZero"/>
        <c:auto val="1"/>
        <c:lblAlgn val="ctr"/>
        <c:lblOffset val="100"/>
        <c:noMultiLvlLbl val="0"/>
      </c:catAx>
      <c:valAx>
        <c:axId val="146995072"/>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99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c:ext xmlns:c16="http://schemas.microsoft.com/office/drawing/2014/chart" uri="{C3380CC4-5D6E-409C-BE32-E72D297353CC}">
                <c16:uniqueId val="{00000003-5F9E-4F40-9FA3-18A69888CC3E}"/>
              </c:ext>
            </c:extLst>
          </c:dPt>
          <c:dPt>
            <c:idx val="2"/>
            <c:bubble3D val="0"/>
            <c:spPr>
              <a:solidFill>
                <a:sysClr val="windowText" lastClr="000000"/>
              </a:solidFill>
            </c:spPr>
            <c:extLst>
              <c:ext xmlns:c16="http://schemas.microsoft.com/office/drawing/2014/chart" uri="{C3380CC4-5D6E-409C-BE32-E72D297353CC}">
                <c16:uniqueId val="{00000005-5F9E-4F40-9FA3-18A69888CC3E}"/>
              </c:ext>
            </c:extLst>
          </c:dPt>
          <c:dPt>
            <c:idx val="5"/>
            <c:bubble3D val="0"/>
            <c:extLst>
              <c:ext xmlns:c16="http://schemas.microsoft.com/office/drawing/2014/chart" uri="{C3380CC4-5D6E-409C-BE32-E72D297353CC}">
                <c16:uniqueId val="{00000006-5F9E-4F40-9FA3-18A69888CC3E}"/>
              </c:ext>
            </c:extLst>
          </c:dPt>
          <c:dPt>
            <c:idx val="6"/>
            <c:bubble3D val="0"/>
            <c:spPr>
              <a:solidFill>
                <a:srgbClr val="6E4932"/>
              </a:solidFill>
            </c:spPr>
            <c:extLst>
              <c:ext xmlns:c16="http://schemas.microsoft.com/office/drawing/2014/chart" uri="{C3380CC4-5D6E-409C-BE32-E72D297353CC}">
                <c16:uniqueId val="{00000008-5F9E-4F40-9FA3-18A69888CC3E}"/>
              </c:ext>
            </c:extLst>
          </c:dPt>
          <c:dPt>
            <c:idx val="7"/>
            <c:bubble3D val="0"/>
            <c:extLst>
              <c:ext xmlns:c16="http://schemas.microsoft.com/office/drawing/2014/chart" uri="{C3380CC4-5D6E-409C-BE32-E72D297353CC}">
                <c16:uniqueId val="{00000009-5F9E-4F40-9FA3-18A69888CC3E}"/>
              </c:ext>
            </c:extLst>
          </c:dPt>
          <c:dPt>
            <c:idx val="15"/>
            <c:bubble3D val="0"/>
            <c:spPr>
              <a:solidFill>
                <a:srgbClr val="EBE600"/>
              </a:solidFill>
            </c:spPr>
            <c:extLs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Duben</c:v>
                </c:pt>
                <c:pt idx="1">
                  <c:v>Květen</c:v>
                </c:pt>
                <c:pt idx="2">
                  <c:v>Červen</c:v>
                </c:pt>
              </c:strCache>
            </c:strRef>
          </c:cat>
          <c:val>
            <c:numRef>
              <c:f>'8.7'!$L$27:$N$27</c:f>
              <c:numCache>
                <c:formatCode>#\ ##0.0</c:formatCode>
                <c:ptCount val="3"/>
                <c:pt idx="0">
                  <c:v>21262.821000000004</c:v>
                </c:pt>
                <c:pt idx="1">
                  <c:v>16373.929</c:v>
                </c:pt>
                <c:pt idx="2">
                  <c:v>7623.7120000000004</c:v>
                </c:pt>
              </c:numCache>
            </c:numRef>
          </c:val>
          <c:extLs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Duben</c:v>
                </c:pt>
                <c:pt idx="1">
                  <c:v>Květen</c:v>
                </c:pt>
                <c:pt idx="2">
                  <c:v>Červen</c:v>
                </c:pt>
              </c:strCache>
            </c:strRef>
          </c:cat>
          <c:val>
            <c:numRef>
              <c:f>'8.7'!$L$28:$N$28</c:f>
              <c:numCache>
                <c:formatCode>#\ ##0.0</c:formatCode>
                <c:ptCount val="3"/>
                <c:pt idx="0">
                  <c:v>642</c:v>
                </c:pt>
                <c:pt idx="1">
                  <c:v>344</c:v>
                </c:pt>
                <c:pt idx="2">
                  <c:v>37</c:v>
                </c:pt>
              </c:numCache>
            </c:numRef>
          </c:val>
          <c:extLs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Duben</c:v>
                </c:pt>
                <c:pt idx="1">
                  <c:v>Květen</c:v>
                </c:pt>
                <c:pt idx="2">
                  <c:v>Červen</c:v>
                </c:pt>
              </c:strCache>
            </c:strRef>
          </c:cat>
          <c:val>
            <c:numRef>
              <c:f>'8.7'!$L$29:$N$29</c:f>
              <c:numCache>
                <c:formatCode>#\ ##0.0</c:formatCode>
                <c:ptCount val="3"/>
                <c:pt idx="0">
                  <c:v>613</c:v>
                </c:pt>
                <c:pt idx="1">
                  <c:v>318</c:v>
                </c:pt>
                <c:pt idx="2">
                  <c:v>27</c:v>
                </c:pt>
              </c:numCache>
            </c:numRef>
          </c:val>
          <c:extLs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Duben</c:v>
                </c:pt>
                <c:pt idx="1">
                  <c:v>Květen</c:v>
                </c:pt>
                <c:pt idx="2">
                  <c:v>Červen</c:v>
                </c:pt>
              </c:strCache>
            </c:strRef>
          </c:cat>
          <c:val>
            <c:numRef>
              <c:f>'8.7'!$L$30:$N$30</c:f>
              <c:numCache>
                <c:formatCode>#\ ##0.0</c:formatCode>
                <c:ptCount val="3"/>
                <c:pt idx="0">
                  <c:v>233</c:v>
                </c:pt>
                <c:pt idx="1">
                  <c:v>88</c:v>
                </c:pt>
                <c:pt idx="2">
                  <c:v>7</c:v>
                </c:pt>
              </c:numCache>
            </c:numRef>
          </c:val>
          <c:extLs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Duben</c:v>
                </c:pt>
                <c:pt idx="1">
                  <c:v>Květen</c:v>
                </c:pt>
                <c:pt idx="2">
                  <c:v>Červen</c:v>
                </c:pt>
              </c:strCache>
            </c:strRef>
          </c:cat>
          <c:val>
            <c:numRef>
              <c:f>'8.7'!$L$31:$N$31</c:f>
              <c:numCache>
                <c:formatCode>#\ ##0.0</c:formatCode>
                <c:ptCount val="3"/>
                <c:pt idx="0">
                  <c:v>995.58</c:v>
                </c:pt>
                <c:pt idx="1">
                  <c:v>930.3</c:v>
                </c:pt>
                <c:pt idx="2">
                  <c:v>633.32999999999993</c:v>
                </c:pt>
              </c:numCache>
            </c:numRef>
          </c:val>
          <c:extLs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Duben</c:v>
                </c:pt>
                <c:pt idx="1">
                  <c:v>Květen</c:v>
                </c:pt>
                <c:pt idx="2">
                  <c:v>Červen</c:v>
                </c:pt>
              </c:strCache>
            </c:strRef>
          </c:cat>
          <c:val>
            <c:numRef>
              <c:f>'8.7'!$L$32:$N$32</c:f>
              <c:numCache>
                <c:formatCode>#\ ##0.0</c:formatCode>
                <c:ptCount val="3"/>
                <c:pt idx="0">
                  <c:v>107994.486</c:v>
                </c:pt>
                <c:pt idx="1">
                  <c:v>71970.592999999979</c:v>
                </c:pt>
                <c:pt idx="2">
                  <c:v>28248.447</c:v>
                </c:pt>
              </c:numCache>
            </c:numRef>
          </c:val>
          <c:extLs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Duben</c:v>
                </c:pt>
                <c:pt idx="1">
                  <c:v>Květen</c:v>
                </c:pt>
                <c:pt idx="2">
                  <c:v>Červen</c:v>
                </c:pt>
              </c:strCache>
            </c:strRef>
          </c:cat>
          <c:val>
            <c:numRef>
              <c:f>'8.7'!$L$33:$N$33</c:f>
              <c:numCache>
                <c:formatCode>#\ ##0.0</c:formatCode>
                <c:ptCount val="3"/>
                <c:pt idx="0">
                  <c:v>56877.16599999999</c:v>
                </c:pt>
                <c:pt idx="1">
                  <c:v>37015.426000000007</c:v>
                </c:pt>
                <c:pt idx="2">
                  <c:v>11918.512000000001</c:v>
                </c:pt>
              </c:numCache>
            </c:numRef>
          </c:val>
          <c:extLs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Duben</c:v>
                </c:pt>
                <c:pt idx="1">
                  <c:v>Květen</c:v>
                </c:pt>
                <c:pt idx="2">
                  <c:v>Červen</c:v>
                </c:pt>
              </c:strCache>
            </c:strRef>
          </c:cat>
          <c:val>
            <c:numRef>
              <c:f>'8.7'!$L$34:$N$34</c:f>
              <c:numCache>
                <c:formatCode>#\ ##0.0</c:formatCode>
                <c:ptCount val="3"/>
                <c:pt idx="0">
                  <c:v>1527.9279999999999</c:v>
                </c:pt>
                <c:pt idx="1">
                  <c:v>1011.221</c:v>
                </c:pt>
                <c:pt idx="2">
                  <c:v>184.59100000000001</c:v>
                </c:pt>
              </c:numCache>
            </c:numRef>
          </c:val>
          <c:extLs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46846848"/>
        <c:axId val="146848384"/>
      </c:barChart>
      <c:catAx>
        <c:axId val="146846848"/>
        <c:scaling>
          <c:orientation val="minMax"/>
        </c:scaling>
        <c:delete val="0"/>
        <c:axPos val="b"/>
        <c:numFmt formatCode="General" sourceLinked="1"/>
        <c:majorTickMark val="none"/>
        <c:minorTickMark val="none"/>
        <c:tickLblPos val="nextTo"/>
        <c:txPr>
          <a:bodyPr/>
          <a:lstStyle/>
          <a:p>
            <a:pPr>
              <a:defRPr sz="900"/>
            </a:pPr>
            <a:endParaRPr lang="cs-CZ"/>
          </a:p>
        </c:txPr>
        <c:crossAx val="146848384"/>
        <c:crosses val="autoZero"/>
        <c:auto val="1"/>
        <c:lblAlgn val="ctr"/>
        <c:lblOffset val="100"/>
        <c:noMultiLvlLbl val="0"/>
      </c:catAx>
      <c:valAx>
        <c:axId val="146848384"/>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46846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1.2309280569700156E-2</c:v>
                </c:pt>
              </c:numCache>
            </c:numRef>
          </c:val>
          <c:extLs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1.5577946815559941E-2</c:v>
                </c:pt>
              </c:numCache>
            </c:numRef>
          </c:val>
          <c:extLs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2.4106986334487244E-2</c:v>
                </c:pt>
              </c:numCache>
            </c:numRef>
          </c:val>
          <c:extLs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58221440"/>
        <c:axId val="158222976"/>
      </c:barChart>
      <c:catAx>
        <c:axId val="158221440"/>
        <c:scaling>
          <c:orientation val="maxMin"/>
        </c:scaling>
        <c:delete val="0"/>
        <c:axPos val="l"/>
        <c:numFmt formatCode="General" sourceLinked="1"/>
        <c:majorTickMark val="none"/>
        <c:minorTickMark val="none"/>
        <c:tickLblPos val="none"/>
        <c:crossAx val="158222976"/>
        <c:crosses val="autoZero"/>
        <c:auto val="1"/>
        <c:lblAlgn val="ctr"/>
        <c:lblOffset val="100"/>
        <c:noMultiLvlLbl val="0"/>
      </c:catAx>
      <c:valAx>
        <c:axId val="158222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22144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Duben</c:v>
                </c:pt>
                <c:pt idx="1">
                  <c:v>Květen</c:v>
                </c:pt>
                <c:pt idx="2">
                  <c:v>Červen</c:v>
                </c:pt>
              </c:strCache>
            </c:strRef>
          </c:cat>
          <c:val>
            <c:numRef>
              <c:f>'8.7'!$L$10:$N$10</c:f>
              <c:numCache>
                <c:formatCode>#\ ##0.0</c:formatCode>
                <c:ptCount val="3"/>
                <c:pt idx="0">
                  <c:v>154.999</c:v>
                </c:pt>
                <c:pt idx="1">
                  <c:v>202.952</c:v>
                </c:pt>
                <c:pt idx="2">
                  <c:v>99.88</c:v>
                </c:pt>
              </c:numCache>
            </c:numRef>
          </c:val>
          <c:extLs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Duben</c:v>
                </c:pt>
                <c:pt idx="1">
                  <c:v>Květen</c:v>
                </c:pt>
                <c:pt idx="2">
                  <c:v>Červen</c:v>
                </c:pt>
              </c:strCache>
            </c:strRef>
          </c:cat>
          <c:val>
            <c:numRef>
              <c:f>'8.7'!$L$11:$N$11</c:f>
              <c:numCache>
                <c:formatCode>#\ ##0.0</c:formatCode>
                <c:ptCount val="3"/>
                <c:pt idx="0">
                  <c:v>995.58</c:v>
                </c:pt>
                <c:pt idx="1">
                  <c:v>930.3</c:v>
                </c:pt>
                <c:pt idx="2">
                  <c:v>633.32999999999993</c:v>
                </c:pt>
              </c:numCache>
            </c:numRef>
          </c:val>
          <c:extLs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Duben</c:v>
                </c:pt>
                <c:pt idx="1">
                  <c:v>Květen</c:v>
                </c:pt>
                <c:pt idx="2">
                  <c:v>Červen</c:v>
                </c:pt>
              </c:strCache>
            </c:strRef>
          </c:cat>
          <c:val>
            <c:numRef>
              <c:f>'8.7'!$L$12:$N$12</c:f>
              <c:numCache>
                <c:formatCode>#\ ##0.0</c:formatCode>
                <c:ptCount val="3"/>
                <c:pt idx="0">
                  <c:v>0</c:v>
                </c:pt>
                <c:pt idx="1">
                  <c:v>0</c:v>
                </c:pt>
                <c:pt idx="2">
                  <c:v>0</c:v>
                </c:pt>
              </c:numCache>
            </c:numRef>
          </c:val>
          <c:extLs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Duben</c:v>
                </c:pt>
                <c:pt idx="1">
                  <c:v>Květen</c:v>
                </c:pt>
                <c:pt idx="2">
                  <c:v>Červen</c:v>
                </c:pt>
              </c:strCache>
            </c:strRef>
          </c:cat>
          <c:val>
            <c:numRef>
              <c:f>'8.7'!$L$13:$N$13</c:f>
              <c:numCache>
                <c:formatCode>#\ ##0.0</c:formatCode>
                <c:ptCount val="3"/>
                <c:pt idx="0">
                  <c:v>0</c:v>
                </c:pt>
                <c:pt idx="1">
                  <c:v>0</c:v>
                </c:pt>
                <c:pt idx="2">
                  <c:v>0</c:v>
                </c:pt>
              </c:numCache>
            </c:numRef>
          </c:val>
          <c:extLs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Duben</c:v>
                </c:pt>
                <c:pt idx="1">
                  <c:v>Květen</c:v>
                </c:pt>
                <c:pt idx="2">
                  <c:v>Červen</c:v>
                </c:pt>
              </c:strCache>
            </c:strRef>
          </c:cat>
          <c:val>
            <c:numRef>
              <c:f>'8.7'!$L$14:$N$14</c:f>
              <c:numCache>
                <c:formatCode>#\ ##0.0</c:formatCode>
                <c:ptCount val="3"/>
                <c:pt idx="0">
                  <c:v>0</c:v>
                </c:pt>
                <c:pt idx="1">
                  <c:v>0</c:v>
                </c:pt>
                <c:pt idx="2">
                  <c:v>0</c:v>
                </c:pt>
              </c:numCache>
            </c:numRef>
          </c:val>
          <c:extLs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Duben</c:v>
                </c:pt>
                <c:pt idx="1">
                  <c:v>Květen</c:v>
                </c:pt>
                <c:pt idx="2">
                  <c:v>Červen</c:v>
                </c:pt>
              </c:strCache>
            </c:strRef>
          </c:cat>
          <c:val>
            <c:numRef>
              <c:f>'8.7'!$L$15:$N$15</c:f>
              <c:numCache>
                <c:formatCode>#\ ##0.0</c:formatCode>
                <c:ptCount val="3"/>
                <c:pt idx="0">
                  <c:v>0</c:v>
                </c:pt>
                <c:pt idx="1">
                  <c:v>0</c:v>
                </c:pt>
                <c:pt idx="2">
                  <c:v>0</c:v>
                </c:pt>
              </c:numCache>
            </c:numRef>
          </c:val>
          <c:extLs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Duben</c:v>
                </c:pt>
                <c:pt idx="1">
                  <c:v>Květen</c:v>
                </c:pt>
                <c:pt idx="2">
                  <c:v>Červen</c:v>
                </c:pt>
              </c:strCache>
            </c:strRef>
          </c:cat>
          <c:val>
            <c:numRef>
              <c:f>'8.7'!$L$16:$N$16</c:f>
              <c:numCache>
                <c:formatCode>#\ ##0.0</c:formatCode>
                <c:ptCount val="3"/>
                <c:pt idx="0">
                  <c:v>7810</c:v>
                </c:pt>
                <c:pt idx="1">
                  <c:v>6104.45</c:v>
                </c:pt>
                <c:pt idx="2">
                  <c:v>2564.12</c:v>
                </c:pt>
              </c:numCache>
            </c:numRef>
          </c:val>
          <c:extLs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Duben</c:v>
                </c:pt>
                <c:pt idx="1">
                  <c:v>Květen</c:v>
                </c:pt>
                <c:pt idx="2">
                  <c:v>Červen</c:v>
                </c:pt>
              </c:strCache>
            </c:strRef>
          </c:cat>
          <c:val>
            <c:numRef>
              <c:f>'8.7'!$L$17:$N$17</c:f>
              <c:numCache>
                <c:formatCode>#\ ##0.0</c:formatCode>
                <c:ptCount val="3"/>
                <c:pt idx="0">
                  <c:v>0</c:v>
                </c:pt>
                <c:pt idx="1">
                  <c:v>0</c:v>
                </c:pt>
                <c:pt idx="2">
                  <c:v>0</c:v>
                </c:pt>
              </c:numCache>
            </c:numRef>
          </c:val>
          <c:extLs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Duben</c:v>
                </c:pt>
                <c:pt idx="1">
                  <c:v>Květen</c:v>
                </c:pt>
                <c:pt idx="2">
                  <c:v>Červen</c:v>
                </c:pt>
              </c:strCache>
            </c:strRef>
          </c:cat>
          <c:val>
            <c:numRef>
              <c:f>'8.7'!$L$18:$N$18</c:f>
              <c:numCache>
                <c:formatCode>#\ ##0.0</c:formatCode>
                <c:ptCount val="3"/>
                <c:pt idx="0">
                  <c:v>0</c:v>
                </c:pt>
                <c:pt idx="1">
                  <c:v>0</c:v>
                </c:pt>
                <c:pt idx="2">
                  <c:v>0</c:v>
                </c:pt>
              </c:numCache>
            </c:numRef>
          </c:val>
          <c:extLs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Duben</c:v>
                </c:pt>
                <c:pt idx="1">
                  <c:v>Květen</c:v>
                </c:pt>
                <c:pt idx="2">
                  <c:v>Červen</c:v>
                </c:pt>
              </c:strCache>
            </c:strRef>
          </c:cat>
          <c:val>
            <c:numRef>
              <c:f>'8.7'!$L$19:$N$19</c:f>
              <c:numCache>
                <c:formatCode>#\ ##0.0</c:formatCode>
                <c:ptCount val="3"/>
                <c:pt idx="0">
                  <c:v>316</c:v>
                </c:pt>
                <c:pt idx="1">
                  <c:v>106.7</c:v>
                </c:pt>
                <c:pt idx="2">
                  <c:v>141.1</c:v>
                </c:pt>
              </c:numCache>
            </c:numRef>
          </c:val>
          <c:extLs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Duben</c:v>
                </c:pt>
                <c:pt idx="1">
                  <c:v>Květen</c:v>
                </c:pt>
                <c:pt idx="2">
                  <c:v>Červen</c:v>
                </c:pt>
              </c:strCache>
            </c:strRef>
          </c:cat>
          <c:val>
            <c:numRef>
              <c:f>'8.7'!$L$20:$N$20</c:f>
              <c:numCache>
                <c:formatCode>#\ ##0.0</c:formatCode>
                <c:ptCount val="3"/>
                <c:pt idx="0">
                  <c:v>0</c:v>
                </c:pt>
                <c:pt idx="1">
                  <c:v>0</c:v>
                </c:pt>
                <c:pt idx="2">
                  <c:v>0</c:v>
                </c:pt>
              </c:numCache>
            </c:numRef>
          </c:val>
          <c:extLs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Duben</c:v>
                </c:pt>
                <c:pt idx="1">
                  <c:v>Květen</c:v>
                </c:pt>
                <c:pt idx="2">
                  <c:v>Červen</c:v>
                </c:pt>
              </c:strCache>
            </c:strRef>
          </c:cat>
          <c:val>
            <c:numRef>
              <c:f>'8.7'!$L$21:$N$21</c:f>
              <c:numCache>
                <c:formatCode>#\ ##0.0</c:formatCode>
                <c:ptCount val="3"/>
                <c:pt idx="0">
                  <c:v>65524</c:v>
                </c:pt>
                <c:pt idx="1">
                  <c:v>30716</c:v>
                </c:pt>
                <c:pt idx="2">
                  <c:v>33683</c:v>
                </c:pt>
              </c:numCache>
            </c:numRef>
          </c:val>
          <c:extLs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Duben</c:v>
                </c:pt>
                <c:pt idx="1">
                  <c:v>Květen</c:v>
                </c:pt>
                <c:pt idx="2">
                  <c:v>Červen</c:v>
                </c:pt>
              </c:strCache>
            </c:strRef>
          </c:cat>
          <c:val>
            <c:numRef>
              <c:f>'8.7'!$L$22:$N$22</c:f>
              <c:numCache>
                <c:formatCode>#\ ##0.0</c:formatCode>
                <c:ptCount val="3"/>
                <c:pt idx="0">
                  <c:v>0</c:v>
                </c:pt>
                <c:pt idx="1">
                  <c:v>0</c:v>
                </c:pt>
                <c:pt idx="2">
                  <c:v>0</c:v>
                </c:pt>
              </c:numCache>
            </c:numRef>
          </c:val>
          <c:extLs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Duben</c:v>
                </c:pt>
                <c:pt idx="1">
                  <c:v>Květen</c:v>
                </c:pt>
                <c:pt idx="2">
                  <c:v>Červen</c:v>
                </c:pt>
              </c:strCache>
            </c:strRef>
          </c:cat>
          <c:val>
            <c:numRef>
              <c:f>'8.7'!$L$23:$N$23</c:f>
              <c:numCache>
                <c:formatCode>#\ ##0.0</c:formatCode>
                <c:ptCount val="3"/>
                <c:pt idx="0">
                  <c:v>0</c:v>
                </c:pt>
                <c:pt idx="1">
                  <c:v>0</c:v>
                </c:pt>
                <c:pt idx="2">
                  <c:v>0</c:v>
                </c:pt>
              </c:numCache>
            </c:numRef>
          </c:val>
          <c:extLs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Duben</c:v>
                </c:pt>
                <c:pt idx="1">
                  <c:v>Květen</c:v>
                </c:pt>
                <c:pt idx="2">
                  <c:v>Červen</c:v>
                </c:pt>
              </c:strCache>
            </c:strRef>
          </c:cat>
          <c:val>
            <c:numRef>
              <c:f>'8.7'!$L$24:$N$24</c:f>
              <c:numCache>
                <c:formatCode>#\ ##0.0</c:formatCode>
                <c:ptCount val="3"/>
                <c:pt idx="0">
                  <c:v>0</c:v>
                </c:pt>
                <c:pt idx="1">
                  <c:v>0</c:v>
                </c:pt>
                <c:pt idx="2">
                  <c:v>0</c:v>
                </c:pt>
              </c:numCache>
            </c:numRef>
          </c:val>
          <c:extLs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Duben</c:v>
                </c:pt>
                <c:pt idx="1">
                  <c:v>Květen</c:v>
                </c:pt>
                <c:pt idx="2">
                  <c:v>Červen</c:v>
                </c:pt>
              </c:strCache>
            </c:strRef>
          </c:cat>
          <c:val>
            <c:numRef>
              <c:f>'8.7'!$L$25:$N$25</c:f>
              <c:numCache>
                <c:formatCode>#\ ##0.0</c:formatCode>
                <c:ptCount val="3"/>
                <c:pt idx="0">
                  <c:v>139937.24100000004</c:v>
                </c:pt>
                <c:pt idx="1">
                  <c:v>105849.29399999998</c:v>
                </c:pt>
                <c:pt idx="2">
                  <c:v>27614.666000000005</c:v>
                </c:pt>
              </c:numCache>
            </c:numRef>
          </c:val>
          <c:extLs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58844032"/>
        <c:axId val="158845568"/>
      </c:barChart>
      <c:catAx>
        <c:axId val="158844032"/>
        <c:scaling>
          <c:orientation val="minMax"/>
        </c:scaling>
        <c:delete val="0"/>
        <c:axPos val="b"/>
        <c:numFmt formatCode="General" sourceLinked="1"/>
        <c:majorTickMark val="none"/>
        <c:minorTickMark val="none"/>
        <c:tickLblPos val="nextTo"/>
        <c:txPr>
          <a:bodyPr/>
          <a:lstStyle/>
          <a:p>
            <a:pPr>
              <a:defRPr sz="900"/>
            </a:pPr>
            <a:endParaRPr lang="cs-CZ"/>
          </a:p>
        </c:txPr>
        <c:crossAx val="158845568"/>
        <c:crosses val="autoZero"/>
        <c:auto val="1"/>
        <c:lblAlgn val="ctr"/>
        <c:lblOffset val="100"/>
        <c:noMultiLvlLbl val="0"/>
      </c:catAx>
      <c:valAx>
        <c:axId val="158845568"/>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88440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c:ext xmlns:c16="http://schemas.microsoft.com/office/drawing/2014/chart" uri="{C3380CC4-5D6E-409C-BE32-E72D297353CC}">
                <c16:uniqueId val="{00000003-85D0-491E-9FFD-244AEE65EF6D}"/>
              </c:ext>
            </c:extLst>
          </c:dPt>
          <c:dPt>
            <c:idx val="2"/>
            <c:bubble3D val="0"/>
            <c:spPr>
              <a:solidFill>
                <a:sysClr val="windowText" lastClr="000000"/>
              </a:solidFill>
            </c:spPr>
            <c:extLst>
              <c:ext xmlns:c16="http://schemas.microsoft.com/office/drawing/2014/chart" uri="{C3380CC4-5D6E-409C-BE32-E72D297353CC}">
                <c16:uniqueId val="{00000005-85D0-491E-9FFD-244AEE65EF6D}"/>
              </c:ext>
            </c:extLst>
          </c:dPt>
          <c:dPt>
            <c:idx val="5"/>
            <c:bubble3D val="0"/>
            <c:extLst>
              <c:ext xmlns:c16="http://schemas.microsoft.com/office/drawing/2014/chart" uri="{C3380CC4-5D6E-409C-BE32-E72D297353CC}">
                <c16:uniqueId val="{00000006-85D0-491E-9FFD-244AEE65EF6D}"/>
              </c:ext>
            </c:extLst>
          </c:dPt>
          <c:dPt>
            <c:idx val="6"/>
            <c:bubble3D val="0"/>
            <c:spPr>
              <a:solidFill>
                <a:srgbClr val="6E4932"/>
              </a:solidFill>
            </c:spPr>
            <c:extLst>
              <c:ext xmlns:c16="http://schemas.microsoft.com/office/drawing/2014/chart" uri="{C3380CC4-5D6E-409C-BE32-E72D297353CC}">
                <c16:uniqueId val="{00000008-85D0-491E-9FFD-244AEE65EF6D}"/>
              </c:ext>
            </c:extLst>
          </c:dPt>
          <c:dPt>
            <c:idx val="7"/>
            <c:bubble3D val="0"/>
            <c:extLst>
              <c:ext xmlns:c16="http://schemas.microsoft.com/office/drawing/2014/chart" uri="{C3380CC4-5D6E-409C-BE32-E72D297353CC}">
                <c16:uniqueId val="{00000009-85D0-491E-9FFD-244AEE65EF6D}"/>
              </c:ext>
            </c:extLst>
          </c:dPt>
          <c:dPt>
            <c:idx val="15"/>
            <c:bubble3D val="0"/>
            <c:spPr>
              <a:solidFill>
                <a:srgbClr val="EBE600"/>
              </a:solidFill>
            </c:spPr>
            <c:extLs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95715072"/>
        <c:axId val="195716608"/>
      </c:barChart>
      <c:catAx>
        <c:axId val="195715072"/>
        <c:scaling>
          <c:orientation val="minMax"/>
        </c:scaling>
        <c:delete val="1"/>
        <c:axPos val="b"/>
        <c:numFmt formatCode="General" sourceLinked="1"/>
        <c:majorTickMark val="out"/>
        <c:minorTickMark val="none"/>
        <c:tickLblPos val="nextTo"/>
        <c:crossAx val="195716608"/>
        <c:crosses val="autoZero"/>
        <c:auto val="1"/>
        <c:lblAlgn val="ctr"/>
        <c:lblOffset val="100"/>
        <c:noMultiLvlLbl val="0"/>
      </c:catAx>
      <c:valAx>
        <c:axId val="195716608"/>
        <c:scaling>
          <c:orientation val="minMax"/>
        </c:scaling>
        <c:delete val="1"/>
        <c:axPos val="l"/>
        <c:numFmt formatCode="0.0%" sourceLinked="1"/>
        <c:majorTickMark val="out"/>
        <c:minorTickMark val="none"/>
        <c:tickLblPos val="nextTo"/>
        <c:crossAx val="195715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B289-4285-8C27-2C689B7A2E8C}"/>
              </c:ext>
            </c:extLst>
          </c:dPt>
          <c:cat>
            <c:numRef>
              <c:f>'8.7'!$O$27:$O$34</c:f>
              <c:numCache>
                <c:formatCode>#\ ##0.0</c:formatCode>
                <c:ptCount val="8"/>
              </c:numCache>
            </c:numRef>
          </c:cat>
          <c:val>
            <c:numRef>
              <c:f>'8.7'!$J$27:$J$34</c:f>
              <c:numCache>
                <c:formatCode>0.0</c:formatCode>
                <c:ptCount val="8"/>
              </c:numCache>
            </c:numRef>
          </c:val>
          <c:extLs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Duben</c:v>
                </c:pt>
                <c:pt idx="1">
                  <c:v>Květen</c:v>
                </c:pt>
                <c:pt idx="2">
                  <c:v>Červen</c:v>
                </c:pt>
              </c:strCache>
            </c:strRef>
          </c:cat>
          <c:val>
            <c:numRef>
              <c:f>'8.8'!$L$27:$N$27</c:f>
              <c:numCache>
                <c:formatCode>#\ ##0.0</c:formatCode>
                <c:ptCount val="3"/>
                <c:pt idx="0">
                  <c:v>455256.00700000004</c:v>
                </c:pt>
                <c:pt idx="1">
                  <c:v>312976.00099999999</c:v>
                </c:pt>
                <c:pt idx="2">
                  <c:v>222845.28699999998</c:v>
                </c:pt>
              </c:numCache>
            </c:numRef>
          </c:val>
          <c:extLs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Duben</c:v>
                </c:pt>
                <c:pt idx="1">
                  <c:v>Květen</c:v>
                </c:pt>
                <c:pt idx="2">
                  <c:v>Červen</c:v>
                </c:pt>
              </c:strCache>
            </c:strRef>
          </c:cat>
          <c:val>
            <c:numRef>
              <c:f>'8.8'!$L$28:$N$28</c:f>
              <c:numCache>
                <c:formatCode>#\ ##0.0</c:formatCode>
                <c:ptCount val="3"/>
                <c:pt idx="0">
                  <c:v>42850.162000000004</c:v>
                </c:pt>
                <c:pt idx="1">
                  <c:v>14976.331000000002</c:v>
                </c:pt>
                <c:pt idx="2">
                  <c:v>6643.9719999999998</c:v>
                </c:pt>
              </c:numCache>
            </c:numRef>
          </c:val>
          <c:extLs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Duben</c:v>
                </c:pt>
                <c:pt idx="1">
                  <c:v>Květen</c:v>
                </c:pt>
                <c:pt idx="2">
                  <c:v>Červen</c:v>
                </c:pt>
              </c:strCache>
            </c:strRef>
          </c:cat>
          <c:val>
            <c:numRef>
              <c:f>'8.8'!$L$29:$N$29</c:f>
              <c:numCache>
                <c:formatCode>#\ ##0.0</c:formatCode>
                <c:ptCount val="3"/>
                <c:pt idx="0">
                  <c:v>5415.7230000000009</c:v>
                </c:pt>
                <c:pt idx="1">
                  <c:v>1948.1559999999997</c:v>
                </c:pt>
                <c:pt idx="2">
                  <c:v>403.78199999999998</c:v>
                </c:pt>
              </c:numCache>
            </c:numRef>
          </c:val>
          <c:extLs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Duben</c:v>
                </c:pt>
                <c:pt idx="1">
                  <c:v>Květen</c:v>
                </c:pt>
                <c:pt idx="2">
                  <c:v>Červen</c:v>
                </c:pt>
              </c:strCache>
            </c:strRef>
          </c:cat>
          <c:val>
            <c:numRef>
              <c:f>'8.8'!$L$30:$N$30</c:f>
              <c:numCache>
                <c:formatCode>#\ ##0.0</c:formatCode>
                <c:ptCount val="3"/>
                <c:pt idx="0">
                  <c:v>6989.0780000000004</c:v>
                </c:pt>
                <c:pt idx="1">
                  <c:v>2820.5680000000002</c:v>
                </c:pt>
                <c:pt idx="2">
                  <c:v>788.57299999999998</c:v>
                </c:pt>
              </c:numCache>
            </c:numRef>
          </c:val>
          <c:extLs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Duben</c:v>
                </c:pt>
                <c:pt idx="1">
                  <c:v>Květen</c:v>
                </c:pt>
                <c:pt idx="2">
                  <c:v>Červen</c:v>
                </c:pt>
              </c:strCache>
            </c:strRef>
          </c:cat>
          <c:val>
            <c:numRef>
              <c:f>'8.8'!$L$31:$N$31</c:f>
              <c:numCache>
                <c:formatCode>#\ ##0.0</c:formatCode>
                <c:ptCount val="3"/>
                <c:pt idx="0">
                  <c:v>0</c:v>
                </c:pt>
                <c:pt idx="1">
                  <c:v>0</c:v>
                </c:pt>
                <c:pt idx="2">
                  <c:v>0</c:v>
                </c:pt>
              </c:numCache>
            </c:numRef>
          </c:val>
          <c:extLs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Duben</c:v>
                </c:pt>
                <c:pt idx="1">
                  <c:v>Květen</c:v>
                </c:pt>
                <c:pt idx="2">
                  <c:v>Červen</c:v>
                </c:pt>
              </c:strCache>
            </c:strRef>
          </c:cat>
          <c:val>
            <c:numRef>
              <c:f>'8.8'!$L$32:$N$32</c:f>
              <c:numCache>
                <c:formatCode>#\ ##0.0</c:formatCode>
                <c:ptCount val="3"/>
                <c:pt idx="0">
                  <c:v>638091.24199999997</c:v>
                </c:pt>
                <c:pt idx="1">
                  <c:v>400204.14399999991</c:v>
                </c:pt>
                <c:pt idx="2">
                  <c:v>201647.06500000003</c:v>
                </c:pt>
              </c:numCache>
            </c:numRef>
          </c:val>
          <c:extLs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Duben</c:v>
                </c:pt>
                <c:pt idx="1">
                  <c:v>Květen</c:v>
                </c:pt>
                <c:pt idx="2">
                  <c:v>Červen</c:v>
                </c:pt>
              </c:strCache>
            </c:strRef>
          </c:cat>
          <c:val>
            <c:numRef>
              <c:f>'8.8'!$L$33:$N$33</c:f>
              <c:numCache>
                <c:formatCode>#\ ##0.0</c:formatCode>
                <c:ptCount val="3"/>
                <c:pt idx="0">
                  <c:v>309934.49500000005</c:v>
                </c:pt>
                <c:pt idx="1">
                  <c:v>176833.78499999995</c:v>
                </c:pt>
                <c:pt idx="2">
                  <c:v>62451.433000000005</c:v>
                </c:pt>
              </c:numCache>
            </c:numRef>
          </c:val>
          <c:extLs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Duben</c:v>
                </c:pt>
                <c:pt idx="1">
                  <c:v>Květen</c:v>
                </c:pt>
                <c:pt idx="2">
                  <c:v>Červen</c:v>
                </c:pt>
              </c:strCache>
            </c:strRef>
          </c:cat>
          <c:val>
            <c:numRef>
              <c:f>'8.8'!$L$34:$N$34</c:f>
              <c:numCache>
                <c:formatCode>#\ ##0.0</c:formatCode>
                <c:ptCount val="3"/>
                <c:pt idx="0">
                  <c:v>5562.4009999999998</c:v>
                </c:pt>
                <c:pt idx="1">
                  <c:v>3359.7879999999996</c:v>
                </c:pt>
                <c:pt idx="2">
                  <c:v>1402.4709999999998</c:v>
                </c:pt>
              </c:numCache>
            </c:numRef>
          </c:val>
          <c:extLs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58119808"/>
        <c:axId val="158121344"/>
      </c:barChart>
      <c:catAx>
        <c:axId val="158119808"/>
        <c:scaling>
          <c:orientation val="minMax"/>
        </c:scaling>
        <c:delete val="0"/>
        <c:axPos val="b"/>
        <c:numFmt formatCode="General" sourceLinked="1"/>
        <c:majorTickMark val="none"/>
        <c:minorTickMark val="none"/>
        <c:tickLblPos val="nextTo"/>
        <c:txPr>
          <a:bodyPr/>
          <a:lstStyle/>
          <a:p>
            <a:pPr>
              <a:defRPr sz="900"/>
            </a:pPr>
            <a:endParaRPr lang="cs-CZ"/>
          </a:p>
        </c:txPr>
        <c:crossAx val="158121344"/>
        <c:crosses val="autoZero"/>
        <c:auto val="1"/>
        <c:lblAlgn val="ctr"/>
        <c:lblOffset val="100"/>
        <c:noMultiLvlLbl val="0"/>
      </c:catAx>
      <c:valAx>
        <c:axId val="1581213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811980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0.16690337429351526</c:v>
                </c:pt>
              </c:numCache>
            </c:numRef>
          </c:val>
          <c:extLs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0.20620877675012231</c:v>
                </c:pt>
              </c:numCache>
            </c:numRef>
          </c:val>
          <c:extLs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0.16744764186644545</c:v>
                </c:pt>
              </c:numCache>
            </c:numRef>
          </c:val>
          <c:extLs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58148480"/>
        <c:axId val="158150016"/>
      </c:barChart>
      <c:catAx>
        <c:axId val="158148480"/>
        <c:scaling>
          <c:orientation val="maxMin"/>
        </c:scaling>
        <c:delete val="0"/>
        <c:axPos val="l"/>
        <c:numFmt formatCode="General" sourceLinked="1"/>
        <c:majorTickMark val="none"/>
        <c:minorTickMark val="none"/>
        <c:tickLblPos val="none"/>
        <c:crossAx val="158150016"/>
        <c:crosses val="autoZero"/>
        <c:auto val="1"/>
        <c:lblAlgn val="ctr"/>
        <c:lblOffset val="100"/>
        <c:noMultiLvlLbl val="0"/>
      </c:catAx>
      <c:valAx>
        <c:axId val="1581500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581484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Duben</c:v>
                </c:pt>
                <c:pt idx="1">
                  <c:v>Květen</c:v>
                </c:pt>
                <c:pt idx="2">
                  <c:v>Červen</c:v>
                </c:pt>
              </c:strCache>
            </c:strRef>
          </c:cat>
          <c:val>
            <c:numRef>
              <c:f>'8.8'!$L$10:$N$10</c:f>
              <c:numCache>
                <c:formatCode>#\ ##0.0</c:formatCode>
                <c:ptCount val="3"/>
                <c:pt idx="0">
                  <c:v>121457.568</c:v>
                </c:pt>
                <c:pt idx="1">
                  <c:v>84002.718000000008</c:v>
                </c:pt>
                <c:pt idx="2">
                  <c:v>50089.913</c:v>
                </c:pt>
              </c:numCache>
            </c:numRef>
          </c:val>
          <c:extLs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Duben</c:v>
                </c:pt>
                <c:pt idx="1">
                  <c:v>Květen</c:v>
                </c:pt>
                <c:pt idx="2">
                  <c:v>Červen</c:v>
                </c:pt>
              </c:strCache>
            </c:strRef>
          </c:cat>
          <c:val>
            <c:numRef>
              <c:f>'8.8'!$L$11:$N$11</c:f>
              <c:numCache>
                <c:formatCode>#\ ##0.0</c:formatCode>
                <c:ptCount val="3"/>
                <c:pt idx="0">
                  <c:v>36.057000000000002</c:v>
                </c:pt>
                <c:pt idx="1">
                  <c:v>65.034999999999997</c:v>
                </c:pt>
                <c:pt idx="2">
                  <c:v>32.14</c:v>
                </c:pt>
              </c:numCache>
            </c:numRef>
          </c:val>
          <c:extLs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Duben</c:v>
                </c:pt>
                <c:pt idx="1">
                  <c:v>Květen</c:v>
                </c:pt>
                <c:pt idx="2">
                  <c:v>Červen</c:v>
                </c:pt>
              </c:strCache>
            </c:strRef>
          </c:cat>
          <c:val>
            <c:numRef>
              <c:f>'8.8'!$L$12:$N$12</c:f>
              <c:numCache>
                <c:formatCode>#\ ##0.0</c:formatCode>
                <c:ptCount val="3"/>
                <c:pt idx="0">
                  <c:v>840081.11300000001</c:v>
                </c:pt>
                <c:pt idx="1">
                  <c:v>451603.53700000001</c:v>
                </c:pt>
                <c:pt idx="2">
                  <c:v>202194.36200000002</c:v>
                </c:pt>
              </c:numCache>
            </c:numRef>
          </c:val>
          <c:extLs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Duben</c:v>
                </c:pt>
                <c:pt idx="1">
                  <c:v>Květen</c:v>
                </c:pt>
                <c:pt idx="2">
                  <c:v>Červen</c:v>
                </c:pt>
              </c:strCache>
            </c:strRef>
          </c:cat>
          <c:val>
            <c:numRef>
              <c:f>'8.8'!$L$13:$N$13</c:f>
              <c:numCache>
                <c:formatCode>#\ ##0.0</c:formatCode>
                <c:ptCount val="3"/>
                <c:pt idx="0">
                  <c:v>140</c:v>
                </c:pt>
                <c:pt idx="1">
                  <c:v>91.757000000000005</c:v>
                </c:pt>
                <c:pt idx="2">
                  <c:v>27.841000000000001</c:v>
                </c:pt>
              </c:numCache>
            </c:numRef>
          </c:val>
          <c:extLs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Duben</c:v>
                </c:pt>
                <c:pt idx="1">
                  <c:v>Květen</c:v>
                </c:pt>
                <c:pt idx="2">
                  <c:v>Červen</c:v>
                </c:pt>
              </c:strCache>
            </c:strRef>
          </c:cat>
          <c:val>
            <c:numRef>
              <c:f>'8.8'!$L$14:$N$14</c:f>
              <c:numCache>
                <c:formatCode>#\ ##0.0</c:formatCode>
                <c:ptCount val="3"/>
                <c:pt idx="0">
                  <c:v>0</c:v>
                </c:pt>
                <c:pt idx="1">
                  <c:v>0</c:v>
                </c:pt>
                <c:pt idx="2">
                  <c:v>0</c:v>
                </c:pt>
              </c:numCache>
            </c:numRef>
          </c:val>
          <c:extLs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Duben</c:v>
                </c:pt>
                <c:pt idx="1">
                  <c:v>Květen</c:v>
                </c:pt>
                <c:pt idx="2">
                  <c:v>Červen</c:v>
                </c:pt>
              </c:strCache>
            </c:strRef>
          </c:cat>
          <c:val>
            <c:numRef>
              <c:f>'8.8'!$L$15:$N$15</c:f>
              <c:numCache>
                <c:formatCode>#\ ##0.0</c:formatCode>
                <c:ptCount val="3"/>
                <c:pt idx="0">
                  <c:v>0</c:v>
                </c:pt>
                <c:pt idx="1">
                  <c:v>0</c:v>
                </c:pt>
                <c:pt idx="2">
                  <c:v>0</c:v>
                </c:pt>
              </c:numCache>
            </c:numRef>
          </c:val>
          <c:extLs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Duben</c:v>
                </c:pt>
                <c:pt idx="1">
                  <c:v>Květen</c:v>
                </c:pt>
                <c:pt idx="2">
                  <c:v>Červen</c:v>
                </c:pt>
              </c:strCache>
            </c:strRef>
          </c:cat>
          <c:val>
            <c:numRef>
              <c:f>'8.8'!$L$16:$N$16</c:f>
              <c:numCache>
                <c:formatCode>#\ ##0.0</c:formatCode>
                <c:ptCount val="3"/>
                <c:pt idx="0">
                  <c:v>23848.347000000002</c:v>
                </c:pt>
                <c:pt idx="1">
                  <c:v>12825.321</c:v>
                </c:pt>
                <c:pt idx="2">
                  <c:v>5079.92</c:v>
                </c:pt>
              </c:numCache>
            </c:numRef>
          </c:val>
          <c:extLs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Duben</c:v>
                </c:pt>
                <c:pt idx="1">
                  <c:v>Květen</c:v>
                </c:pt>
                <c:pt idx="2">
                  <c:v>Červen</c:v>
                </c:pt>
              </c:strCache>
            </c:strRef>
          </c:cat>
          <c:val>
            <c:numRef>
              <c:f>'8.8'!$L$17:$N$17</c:f>
              <c:numCache>
                <c:formatCode>#\ ##0.0</c:formatCode>
                <c:ptCount val="3"/>
                <c:pt idx="0">
                  <c:v>0</c:v>
                </c:pt>
                <c:pt idx="1">
                  <c:v>0</c:v>
                </c:pt>
                <c:pt idx="2">
                  <c:v>0</c:v>
                </c:pt>
              </c:numCache>
            </c:numRef>
          </c:val>
          <c:extLs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Duben</c:v>
                </c:pt>
                <c:pt idx="1">
                  <c:v>Květen</c:v>
                </c:pt>
                <c:pt idx="2">
                  <c:v>Červen</c:v>
                </c:pt>
              </c:strCache>
            </c:strRef>
          </c:cat>
          <c:val>
            <c:numRef>
              <c:f>'8.8'!$L$18:$N$18</c:f>
              <c:numCache>
                <c:formatCode>#\ ##0.0</c:formatCode>
                <c:ptCount val="3"/>
                <c:pt idx="0">
                  <c:v>0</c:v>
                </c:pt>
                <c:pt idx="1">
                  <c:v>0</c:v>
                </c:pt>
                <c:pt idx="2">
                  <c:v>0</c:v>
                </c:pt>
              </c:numCache>
            </c:numRef>
          </c:val>
          <c:extLs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Duben</c:v>
                </c:pt>
                <c:pt idx="1">
                  <c:v>Květen</c:v>
                </c:pt>
                <c:pt idx="2">
                  <c:v>Červen</c:v>
                </c:pt>
              </c:strCache>
            </c:strRef>
          </c:cat>
          <c:val>
            <c:numRef>
              <c:f>'8.8'!$L$19:$N$19</c:f>
              <c:numCache>
                <c:formatCode>#\ ##0.0</c:formatCode>
                <c:ptCount val="3"/>
                <c:pt idx="0">
                  <c:v>59857.55</c:v>
                </c:pt>
                <c:pt idx="1">
                  <c:v>59828.1</c:v>
                </c:pt>
                <c:pt idx="2">
                  <c:v>52759.67</c:v>
                </c:pt>
              </c:numCache>
            </c:numRef>
          </c:val>
          <c:extLs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Duben</c:v>
                </c:pt>
                <c:pt idx="1">
                  <c:v>Květen</c:v>
                </c:pt>
                <c:pt idx="2">
                  <c:v>Červen</c:v>
                </c:pt>
              </c:strCache>
            </c:strRef>
          </c:cat>
          <c:val>
            <c:numRef>
              <c:f>'8.8'!$L$20:$N$20</c:f>
              <c:numCache>
                <c:formatCode>#\ ##0.0</c:formatCode>
                <c:ptCount val="3"/>
                <c:pt idx="0">
                  <c:v>0</c:v>
                </c:pt>
                <c:pt idx="1">
                  <c:v>0</c:v>
                </c:pt>
                <c:pt idx="2">
                  <c:v>0</c:v>
                </c:pt>
              </c:numCache>
            </c:numRef>
          </c:val>
          <c:extLs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Duben</c:v>
                </c:pt>
                <c:pt idx="1">
                  <c:v>Květen</c:v>
                </c:pt>
                <c:pt idx="2">
                  <c:v>Červen</c:v>
                </c:pt>
              </c:strCache>
            </c:strRef>
          </c:cat>
          <c:val>
            <c:numRef>
              <c:f>'8.8'!$L$21:$N$21</c:f>
              <c:numCache>
                <c:formatCode>#\ ##0.0</c:formatCode>
                <c:ptCount val="3"/>
                <c:pt idx="0">
                  <c:v>419</c:v>
                </c:pt>
                <c:pt idx="1">
                  <c:v>107</c:v>
                </c:pt>
                <c:pt idx="2">
                  <c:v>162</c:v>
                </c:pt>
              </c:numCache>
            </c:numRef>
          </c:val>
          <c:extLs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Duben</c:v>
                </c:pt>
                <c:pt idx="1">
                  <c:v>Květen</c:v>
                </c:pt>
                <c:pt idx="2">
                  <c:v>Červen</c:v>
                </c:pt>
              </c:strCache>
            </c:strRef>
          </c:cat>
          <c:val>
            <c:numRef>
              <c:f>'8.8'!$L$22:$N$22</c:f>
              <c:numCache>
                <c:formatCode>#\ ##0.0</c:formatCode>
                <c:ptCount val="3"/>
                <c:pt idx="0">
                  <c:v>259251.55999999997</c:v>
                </c:pt>
                <c:pt idx="1">
                  <c:v>212913.30100000001</c:v>
                </c:pt>
                <c:pt idx="2">
                  <c:v>146139.40099999998</c:v>
                </c:pt>
              </c:numCache>
            </c:numRef>
          </c:val>
          <c:extLs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Duben</c:v>
                </c:pt>
                <c:pt idx="1">
                  <c:v>Květen</c:v>
                </c:pt>
                <c:pt idx="2">
                  <c:v>Červen</c:v>
                </c:pt>
              </c:strCache>
            </c:strRef>
          </c:cat>
          <c:val>
            <c:numRef>
              <c:f>'8.8'!$L$23:$N$23</c:f>
              <c:numCache>
                <c:formatCode>#\ ##0.0</c:formatCode>
                <c:ptCount val="3"/>
                <c:pt idx="0">
                  <c:v>0</c:v>
                </c:pt>
                <c:pt idx="1">
                  <c:v>0</c:v>
                </c:pt>
                <c:pt idx="2">
                  <c:v>0</c:v>
                </c:pt>
              </c:numCache>
            </c:numRef>
          </c:val>
          <c:extLs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Duben</c:v>
                </c:pt>
                <c:pt idx="1">
                  <c:v>Květen</c:v>
                </c:pt>
                <c:pt idx="2">
                  <c:v>Červen</c:v>
                </c:pt>
              </c:strCache>
            </c:strRef>
          </c:cat>
          <c:val>
            <c:numRef>
              <c:f>'8.8'!$L$24:$N$24</c:f>
              <c:numCache>
                <c:formatCode>#\ ##0.0</c:formatCode>
                <c:ptCount val="3"/>
                <c:pt idx="0">
                  <c:v>697.03099999999995</c:v>
                </c:pt>
                <c:pt idx="1">
                  <c:v>296.04700000000003</c:v>
                </c:pt>
                <c:pt idx="2">
                  <c:v>249.76</c:v>
                </c:pt>
              </c:numCache>
            </c:numRef>
          </c:val>
          <c:extLs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Duben</c:v>
                </c:pt>
                <c:pt idx="1">
                  <c:v>Květen</c:v>
                </c:pt>
                <c:pt idx="2">
                  <c:v>Červen</c:v>
                </c:pt>
              </c:strCache>
            </c:strRef>
          </c:cat>
          <c:val>
            <c:numRef>
              <c:f>'8.8'!$L$25:$N$25</c:f>
              <c:numCache>
                <c:formatCode>#\ ##0.0</c:formatCode>
                <c:ptCount val="3"/>
                <c:pt idx="0">
                  <c:v>191664.20099999997</c:v>
                </c:pt>
                <c:pt idx="1">
                  <c:v>117958.393</c:v>
                </c:pt>
                <c:pt idx="2">
                  <c:v>46952.966999999997</c:v>
                </c:pt>
              </c:numCache>
            </c:numRef>
          </c:val>
          <c:extLs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61081216"/>
        <c:axId val="161082752"/>
      </c:barChart>
      <c:catAx>
        <c:axId val="161081216"/>
        <c:scaling>
          <c:orientation val="minMax"/>
        </c:scaling>
        <c:delete val="0"/>
        <c:axPos val="b"/>
        <c:numFmt formatCode="General" sourceLinked="1"/>
        <c:majorTickMark val="none"/>
        <c:minorTickMark val="none"/>
        <c:tickLblPos val="nextTo"/>
        <c:txPr>
          <a:bodyPr/>
          <a:lstStyle/>
          <a:p>
            <a:pPr>
              <a:defRPr sz="900"/>
            </a:pPr>
            <a:endParaRPr lang="cs-CZ"/>
          </a:p>
        </c:txPr>
        <c:crossAx val="161082752"/>
        <c:crosses val="autoZero"/>
        <c:auto val="1"/>
        <c:lblAlgn val="ctr"/>
        <c:lblOffset val="100"/>
        <c:noMultiLvlLbl val="0"/>
      </c:catAx>
      <c:valAx>
        <c:axId val="161082752"/>
        <c:scaling>
          <c:orientation val="minMax"/>
          <c:max val="1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081216"/>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c:ext xmlns:c16="http://schemas.microsoft.com/office/drawing/2014/chart" uri="{C3380CC4-5D6E-409C-BE32-E72D297353CC}">
                <c16:uniqueId val="{00000003-8742-4CD7-8606-EB5EFAF64ECB}"/>
              </c:ext>
            </c:extLst>
          </c:dPt>
          <c:dPt>
            <c:idx val="2"/>
            <c:bubble3D val="0"/>
            <c:spPr>
              <a:solidFill>
                <a:sysClr val="windowText" lastClr="000000"/>
              </a:solidFill>
            </c:spPr>
            <c:extLst>
              <c:ext xmlns:c16="http://schemas.microsoft.com/office/drawing/2014/chart" uri="{C3380CC4-5D6E-409C-BE32-E72D297353CC}">
                <c16:uniqueId val="{00000005-8742-4CD7-8606-EB5EFAF64ECB}"/>
              </c:ext>
            </c:extLst>
          </c:dPt>
          <c:dPt>
            <c:idx val="5"/>
            <c:bubble3D val="0"/>
            <c:extLst>
              <c:ext xmlns:c16="http://schemas.microsoft.com/office/drawing/2014/chart" uri="{C3380CC4-5D6E-409C-BE32-E72D297353CC}">
                <c16:uniqueId val="{00000006-8742-4CD7-8606-EB5EFAF64ECB}"/>
              </c:ext>
            </c:extLst>
          </c:dPt>
          <c:dPt>
            <c:idx val="6"/>
            <c:bubble3D val="0"/>
            <c:spPr>
              <a:solidFill>
                <a:srgbClr val="6E4932"/>
              </a:solidFill>
            </c:spPr>
            <c:extLst>
              <c:ext xmlns:c16="http://schemas.microsoft.com/office/drawing/2014/chart" uri="{C3380CC4-5D6E-409C-BE32-E72D297353CC}">
                <c16:uniqueId val="{00000008-8742-4CD7-8606-EB5EFAF64ECB}"/>
              </c:ext>
            </c:extLst>
          </c:dPt>
          <c:dPt>
            <c:idx val="7"/>
            <c:bubble3D val="0"/>
            <c:extLst>
              <c:ext xmlns:c16="http://schemas.microsoft.com/office/drawing/2014/chart" uri="{C3380CC4-5D6E-409C-BE32-E72D297353CC}">
                <c16:uniqueId val="{00000009-8742-4CD7-8606-EB5EFAF64ECB}"/>
              </c:ext>
            </c:extLst>
          </c:dPt>
          <c:dPt>
            <c:idx val="15"/>
            <c:bubble3D val="0"/>
            <c:spPr>
              <a:solidFill>
                <a:srgbClr val="EBE600"/>
              </a:solidFill>
            </c:spPr>
            <c:extLs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099F-4AC2-808A-6108FA4CFA3E}"/>
              </c:ext>
            </c:extLst>
          </c:dPt>
          <c:cat>
            <c:numRef>
              <c:f>'8.8'!$O$27:$O$34</c:f>
              <c:numCache>
                <c:formatCode>#\ ##0.0</c:formatCode>
                <c:ptCount val="8"/>
              </c:numCache>
            </c:numRef>
          </c:cat>
          <c:val>
            <c:numRef>
              <c:f>'8.8'!$J$27:$J$34</c:f>
              <c:numCache>
                <c:formatCode>0.0</c:formatCode>
                <c:ptCount val="8"/>
              </c:numCache>
            </c:numRef>
          </c:val>
          <c:extLs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Duben</c:v>
                </c:pt>
                <c:pt idx="1">
                  <c:v>Květen</c:v>
                </c:pt>
                <c:pt idx="2">
                  <c:v>Červen</c:v>
                </c:pt>
              </c:strCache>
            </c:strRef>
          </c:cat>
          <c:val>
            <c:numRef>
              <c:f>'8.9'!$L$27:$N$27</c:f>
              <c:numCache>
                <c:formatCode>#\ ##0.0</c:formatCode>
                <c:ptCount val="3"/>
                <c:pt idx="0">
                  <c:v>42288.227000000006</c:v>
                </c:pt>
                <c:pt idx="1">
                  <c:v>24720.100000000006</c:v>
                </c:pt>
                <c:pt idx="2">
                  <c:v>16683.048999999999</c:v>
                </c:pt>
              </c:numCache>
            </c:numRef>
          </c:val>
          <c:extLs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Duben</c:v>
                </c:pt>
                <c:pt idx="1">
                  <c:v>Květen</c:v>
                </c:pt>
                <c:pt idx="2">
                  <c:v>Červen</c:v>
                </c:pt>
              </c:strCache>
            </c:strRef>
          </c:cat>
          <c:val>
            <c:numRef>
              <c:f>'8.9'!$L$28:$N$28</c:f>
              <c:numCache>
                <c:formatCode>#\ ##0.0</c:formatCode>
                <c:ptCount val="3"/>
                <c:pt idx="0">
                  <c:v>7266.6980000000003</c:v>
                </c:pt>
                <c:pt idx="1">
                  <c:v>4136.16</c:v>
                </c:pt>
                <c:pt idx="2">
                  <c:v>3617.6489999999999</c:v>
                </c:pt>
              </c:numCache>
            </c:numRef>
          </c:val>
          <c:extLs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Duben</c:v>
                </c:pt>
                <c:pt idx="1">
                  <c:v>Květen</c:v>
                </c:pt>
                <c:pt idx="2">
                  <c:v>Červen</c:v>
                </c:pt>
              </c:strCache>
            </c:strRef>
          </c:cat>
          <c:val>
            <c:numRef>
              <c:f>'8.9'!$L$29:$N$29</c:f>
              <c:numCache>
                <c:formatCode>#\ ##0.0</c:formatCode>
                <c:ptCount val="3"/>
                <c:pt idx="0">
                  <c:v>126</c:v>
                </c:pt>
                <c:pt idx="1">
                  <c:v>28.7</c:v>
                </c:pt>
                <c:pt idx="2">
                  <c:v>8</c:v>
                </c:pt>
              </c:numCache>
            </c:numRef>
          </c:val>
          <c:extLs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Duben</c:v>
                </c:pt>
                <c:pt idx="1">
                  <c:v>Květen</c:v>
                </c:pt>
                <c:pt idx="2">
                  <c:v>Červen</c:v>
                </c:pt>
              </c:strCache>
            </c:strRef>
          </c:cat>
          <c:val>
            <c:numRef>
              <c:f>'8.9'!$L$30:$N$30</c:f>
              <c:numCache>
                <c:formatCode>#\ ##0.0</c:formatCode>
                <c:ptCount val="3"/>
                <c:pt idx="0">
                  <c:v>1966.701</c:v>
                </c:pt>
                <c:pt idx="1">
                  <c:v>1042.451</c:v>
                </c:pt>
                <c:pt idx="2">
                  <c:v>194.01</c:v>
                </c:pt>
              </c:numCache>
            </c:numRef>
          </c:val>
          <c:extLs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Duben</c:v>
                </c:pt>
                <c:pt idx="1">
                  <c:v>Květen</c:v>
                </c:pt>
                <c:pt idx="2">
                  <c:v>Červen</c:v>
                </c:pt>
              </c:strCache>
            </c:strRef>
          </c:cat>
          <c:val>
            <c:numRef>
              <c:f>'8.9'!$L$31:$N$31</c:f>
              <c:numCache>
                <c:formatCode>#\ ##0.0</c:formatCode>
                <c:ptCount val="3"/>
                <c:pt idx="0">
                  <c:v>1710.028</c:v>
                </c:pt>
                <c:pt idx="1">
                  <c:v>900.83600000000001</c:v>
                </c:pt>
                <c:pt idx="2">
                  <c:v>435.52499999999998</c:v>
                </c:pt>
              </c:numCache>
            </c:numRef>
          </c:val>
          <c:extLs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Duben</c:v>
                </c:pt>
                <c:pt idx="1">
                  <c:v>Květen</c:v>
                </c:pt>
                <c:pt idx="2">
                  <c:v>Červen</c:v>
                </c:pt>
              </c:strCache>
            </c:strRef>
          </c:cat>
          <c:val>
            <c:numRef>
              <c:f>'8.9'!$L$32:$N$32</c:f>
              <c:numCache>
                <c:formatCode>#\ ##0.0</c:formatCode>
                <c:ptCount val="3"/>
                <c:pt idx="0">
                  <c:v>156415.34600000002</c:v>
                </c:pt>
                <c:pt idx="1">
                  <c:v>95537.57699999999</c:v>
                </c:pt>
                <c:pt idx="2">
                  <c:v>43368.467000000004</c:v>
                </c:pt>
              </c:numCache>
            </c:numRef>
          </c:val>
          <c:extLs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Duben</c:v>
                </c:pt>
                <c:pt idx="1">
                  <c:v>Květen</c:v>
                </c:pt>
                <c:pt idx="2">
                  <c:v>Červen</c:v>
                </c:pt>
              </c:strCache>
            </c:strRef>
          </c:cat>
          <c:val>
            <c:numRef>
              <c:f>'8.9'!$L$33:$N$33</c:f>
              <c:numCache>
                <c:formatCode>#\ ##0.0</c:formatCode>
                <c:ptCount val="3"/>
                <c:pt idx="0">
                  <c:v>64316.277999999991</c:v>
                </c:pt>
                <c:pt idx="1">
                  <c:v>37222.034</c:v>
                </c:pt>
                <c:pt idx="2">
                  <c:v>17208.005999999998</c:v>
                </c:pt>
              </c:numCache>
            </c:numRef>
          </c:val>
          <c:extLs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Duben</c:v>
                </c:pt>
                <c:pt idx="1">
                  <c:v>Květen</c:v>
                </c:pt>
                <c:pt idx="2">
                  <c:v>Červen</c:v>
                </c:pt>
              </c:strCache>
            </c:strRef>
          </c:cat>
          <c:val>
            <c:numRef>
              <c:f>'8.9'!$L$34:$N$34</c:f>
              <c:numCache>
                <c:formatCode>#\ ##0.0</c:formatCode>
                <c:ptCount val="3"/>
                <c:pt idx="0">
                  <c:v>1583.4599999999998</c:v>
                </c:pt>
                <c:pt idx="1">
                  <c:v>939.73</c:v>
                </c:pt>
                <c:pt idx="2">
                  <c:v>270.3</c:v>
                </c:pt>
              </c:numCache>
            </c:numRef>
          </c:val>
          <c:extLs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61630848"/>
        <c:axId val="161640832"/>
      </c:barChart>
      <c:catAx>
        <c:axId val="161630848"/>
        <c:scaling>
          <c:orientation val="minMax"/>
        </c:scaling>
        <c:delete val="0"/>
        <c:axPos val="b"/>
        <c:numFmt formatCode="General" sourceLinked="1"/>
        <c:majorTickMark val="none"/>
        <c:minorTickMark val="none"/>
        <c:tickLblPos val="nextTo"/>
        <c:txPr>
          <a:bodyPr/>
          <a:lstStyle/>
          <a:p>
            <a:pPr>
              <a:defRPr sz="900"/>
            </a:pPr>
            <a:endParaRPr lang="cs-CZ"/>
          </a:p>
        </c:txPr>
        <c:crossAx val="161640832"/>
        <c:crosses val="autoZero"/>
        <c:auto val="1"/>
        <c:lblAlgn val="ctr"/>
        <c:lblOffset val="100"/>
        <c:noMultiLvlLbl val="0"/>
      </c:catAx>
      <c:valAx>
        <c:axId val="161640832"/>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63084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3.269892011948753E-2</c:v>
                </c:pt>
              </c:numCache>
            </c:numRef>
          </c:val>
          <c:extLs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3.8083852082834567E-2</c:v>
                </c:pt>
              </c:numCache>
            </c:numRef>
          </c:val>
          <c:extLs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3.4981947461082276E-2</c:v>
                </c:pt>
              </c:numCache>
            </c:numRef>
          </c:val>
          <c:extLs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61659520"/>
        <c:axId val="161284480"/>
      </c:barChart>
      <c:catAx>
        <c:axId val="161659520"/>
        <c:scaling>
          <c:orientation val="maxMin"/>
        </c:scaling>
        <c:delete val="0"/>
        <c:axPos val="l"/>
        <c:numFmt formatCode="General" sourceLinked="1"/>
        <c:majorTickMark val="none"/>
        <c:minorTickMark val="none"/>
        <c:tickLblPos val="none"/>
        <c:crossAx val="161284480"/>
        <c:crosses val="autoZero"/>
        <c:auto val="1"/>
        <c:lblAlgn val="ctr"/>
        <c:lblOffset val="100"/>
        <c:noMultiLvlLbl val="0"/>
      </c:catAx>
      <c:valAx>
        <c:axId val="1612844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6595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Duben</c:v>
                </c:pt>
                <c:pt idx="1">
                  <c:v>Květen</c:v>
                </c:pt>
                <c:pt idx="2">
                  <c:v>Červen</c:v>
                </c:pt>
              </c:strCache>
            </c:strRef>
          </c:cat>
          <c:val>
            <c:numRef>
              <c:f>'8.9'!$L$10:$N$10</c:f>
              <c:numCache>
                <c:formatCode>#\ ##0.0</c:formatCode>
                <c:ptCount val="3"/>
                <c:pt idx="0">
                  <c:v>21629.404999999999</c:v>
                </c:pt>
                <c:pt idx="1">
                  <c:v>18771.749</c:v>
                </c:pt>
                <c:pt idx="2">
                  <c:v>7888.2620000000006</c:v>
                </c:pt>
              </c:numCache>
            </c:numRef>
          </c:val>
          <c:extLs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Duben</c:v>
                </c:pt>
                <c:pt idx="1">
                  <c:v>Květen</c:v>
                </c:pt>
                <c:pt idx="2">
                  <c:v>Červen</c:v>
                </c:pt>
              </c:strCache>
            </c:strRef>
          </c:cat>
          <c:val>
            <c:numRef>
              <c:f>'8.9'!$L$11:$N$11</c:f>
              <c:numCache>
                <c:formatCode>#\ ##0.0</c:formatCode>
                <c:ptCount val="3"/>
                <c:pt idx="0">
                  <c:v>6058.2249999999995</c:v>
                </c:pt>
                <c:pt idx="1">
                  <c:v>4896.13</c:v>
                </c:pt>
                <c:pt idx="2">
                  <c:v>3414.248</c:v>
                </c:pt>
              </c:numCache>
            </c:numRef>
          </c:val>
          <c:extLs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Duben</c:v>
                </c:pt>
                <c:pt idx="1">
                  <c:v>Květen</c:v>
                </c:pt>
                <c:pt idx="2">
                  <c:v>Červen</c:v>
                </c:pt>
              </c:strCache>
            </c:strRef>
          </c:cat>
          <c:val>
            <c:numRef>
              <c:f>'8.9'!$L$12:$N$12</c:f>
              <c:numCache>
                <c:formatCode>#\ ##0.0</c:formatCode>
                <c:ptCount val="3"/>
                <c:pt idx="0">
                  <c:v>54322.330999999998</c:v>
                </c:pt>
                <c:pt idx="1">
                  <c:v>0</c:v>
                </c:pt>
                <c:pt idx="2">
                  <c:v>0</c:v>
                </c:pt>
              </c:numCache>
            </c:numRef>
          </c:val>
          <c:extLs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Duben</c:v>
                </c:pt>
                <c:pt idx="1">
                  <c:v>Květen</c:v>
                </c:pt>
                <c:pt idx="2">
                  <c:v>Červen</c:v>
                </c:pt>
              </c:strCache>
            </c:strRef>
          </c:cat>
          <c:val>
            <c:numRef>
              <c:f>'8.9'!$L$13:$N$13</c:f>
              <c:numCache>
                <c:formatCode>#\ ##0.0</c:formatCode>
                <c:ptCount val="3"/>
                <c:pt idx="0">
                  <c:v>0</c:v>
                </c:pt>
                <c:pt idx="1">
                  <c:v>7.484</c:v>
                </c:pt>
                <c:pt idx="2">
                  <c:v>161.61099999999999</c:v>
                </c:pt>
              </c:numCache>
            </c:numRef>
          </c:val>
          <c:extLs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Duben</c:v>
                </c:pt>
                <c:pt idx="1">
                  <c:v>Květen</c:v>
                </c:pt>
                <c:pt idx="2">
                  <c:v>Červen</c:v>
                </c:pt>
              </c:strCache>
            </c:strRef>
          </c:cat>
          <c:val>
            <c:numRef>
              <c:f>'8.9'!$L$14:$N$14</c:f>
              <c:numCache>
                <c:formatCode>#\ ##0.0</c:formatCode>
                <c:ptCount val="3"/>
                <c:pt idx="0">
                  <c:v>0</c:v>
                </c:pt>
                <c:pt idx="1">
                  <c:v>0</c:v>
                </c:pt>
                <c:pt idx="2">
                  <c:v>0</c:v>
                </c:pt>
              </c:numCache>
            </c:numRef>
          </c:val>
          <c:extLs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Duben</c:v>
                </c:pt>
                <c:pt idx="1">
                  <c:v>Květen</c:v>
                </c:pt>
                <c:pt idx="2">
                  <c:v>Červen</c:v>
                </c:pt>
              </c:strCache>
            </c:strRef>
          </c:cat>
          <c:val>
            <c:numRef>
              <c:f>'8.9'!$L$15:$N$15</c:f>
              <c:numCache>
                <c:formatCode>#\ ##0.0</c:formatCode>
                <c:ptCount val="3"/>
                <c:pt idx="0">
                  <c:v>0</c:v>
                </c:pt>
                <c:pt idx="1">
                  <c:v>0</c:v>
                </c:pt>
                <c:pt idx="2">
                  <c:v>0</c:v>
                </c:pt>
              </c:numCache>
            </c:numRef>
          </c:val>
          <c:extLs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Duben</c:v>
                </c:pt>
                <c:pt idx="1">
                  <c:v>Květen</c:v>
                </c:pt>
                <c:pt idx="2">
                  <c:v>Červen</c:v>
                </c:pt>
              </c:strCache>
            </c:strRef>
          </c:cat>
          <c:val>
            <c:numRef>
              <c:f>'8.9'!$L$16:$N$16</c:f>
              <c:numCache>
                <c:formatCode>#\ ##0.0</c:formatCode>
                <c:ptCount val="3"/>
                <c:pt idx="0">
                  <c:v>142927.39199999999</c:v>
                </c:pt>
                <c:pt idx="1">
                  <c:v>84193.481000000014</c:v>
                </c:pt>
                <c:pt idx="2">
                  <c:v>29631.670999999998</c:v>
                </c:pt>
              </c:numCache>
            </c:numRef>
          </c:val>
          <c:extLs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Duben</c:v>
                </c:pt>
                <c:pt idx="1">
                  <c:v>Květen</c:v>
                </c:pt>
                <c:pt idx="2">
                  <c:v>Červen</c:v>
                </c:pt>
              </c:strCache>
            </c:strRef>
          </c:cat>
          <c:val>
            <c:numRef>
              <c:f>'8.9'!$L$17:$N$17</c:f>
              <c:numCache>
                <c:formatCode>#\ ##0.0</c:formatCode>
                <c:ptCount val="3"/>
                <c:pt idx="0">
                  <c:v>0</c:v>
                </c:pt>
                <c:pt idx="1">
                  <c:v>0</c:v>
                </c:pt>
                <c:pt idx="2">
                  <c:v>0</c:v>
                </c:pt>
              </c:numCache>
            </c:numRef>
          </c:val>
          <c:extLs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Duben</c:v>
                </c:pt>
                <c:pt idx="1">
                  <c:v>Květen</c:v>
                </c:pt>
                <c:pt idx="2">
                  <c:v>Červen</c:v>
                </c:pt>
              </c:strCache>
            </c:strRef>
          </c:cat>
          <c:val>
            <c:numRef>
              <c:f>'8.9'!$L$18:$N$18</c:f>
              <c:numCache>
                <c:formatCode>#\ ##0.0</c:formatCode>
                <c:ptCount val="3"/>
                <c:pt idx="0">
                  <c:v>0</c:v>
                </c:pt>
                <c:pt idx="1">
                  <c:v>0</c:v>
                </c:pt>
                <c:pt idx="2">
                  <c:v>0</c:v>
                </c:pt>
              </c:numCache>
            </c:numRef>
          </c:val>
          <c:extLs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Duben</c:v>
                </c:pt>
                <c:pt idx="1">
                  <c:v>Květen</c:v>
                </c:pt>
                <c:pt idx="2">
                  <c:v>Červen</c:v>
                </c:pt>
              </c:strCache>
            </c:strRef>
          </c:cat>
          <c:val>
            <c:numRef>
              <c:f>'8.9'!$L$19:$N$19</c:f>
              <c:numCache>
                <c:formatCode>#\ ##0.0</c:formatCode>
                <c:ptCount val="3"/>
                <c:pt idx="0">
                  <c:v>0</c:v>
                </c:pt>
                <c:pt idx="1">
                  <c:v>0</c:v>
                </c:pt>
                <c:pt idx="2">
                  <c:v>0</c:v>
                </c:pt>
              </c:numCache>
            </c:numRef>
          </c:val>
          <c:extLs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Duben</c:v>
                </c:pt>
                <c:pt idx="1">
                  <c:v>Květen</c:v>
                </c:pt>
                <c:pt idx="2">
                  <c:v>Červen</c:v>
                </c:pt>
              </c:strCache>
            </c:strRef>
          </c:cat>
          <c:val>
            <c:numRef>
              <c:f>'8.9'!$L$20:$N$20</c:f>
              <c:numCache>
                <c:formatCode>#\ ##0.0</c:formatCode>
                <c:ptCount val="3"/>
                <c:pt idx="0">
                  <c:v>0</c:v>
                </c:pt>
                <c:pt idx="1">
                  <c:v>0</c:v>
                </c:pt>
                <c:pt idx="2">
                  <c:v>0</c:v>
                </c:pt>
              </c:numCache>
            </c:numRef>
          </c:val>
          <c:extLs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Duben</c:v>
                </c:pt>
                <c:pt idx="1">
                  <c:v>Květen</c:v>
                </c:pt>
                <c:pt idx="2">
                  <c:v>Červen</c:v>
                </c:pt>
              </c:strCache>
            </c:strRef>
          </c:cat>
          <c:val>
            <c:numRef>
              <c:f>'8.9'!$L$21:$N$21</c:f>
              <c:numCache>
                <c:formatCode>#\ ##0.0</c:formatCode>
                <c:ptCount val="3"/>
                <c:pt idx="0">
                  <c:v>0</c:v>
                </c:pt>
                <c:pt idx="1">
                  <c:v>0</c:v>
                </c:pt>
                <c:pt idx="2">
                  <c:v>0</c:v>
                </c:pt>
              </c:numCache>
            </c:numRef>
          </c:val>
          <c:extLs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Duben</c:v>
                </c:pt>
                <c:pt idx="1">
                  <c:v>Květen</c:v>
                </c:pt>
                <c:pt idx="2">
                  <c:v>Červen</c:v>
                </c:pt>
              </c:strCache>
            </c:strRef>
          </c:cat>
          <c:val>
            <c:numRef>
              <c:f>'8.9'!$L$22:$N$22</c:f>
              <c:numCache>
                <c:formatCode>#\ ##0.0</c:formatCode>
                <c:ptCount val="3"/>
                <c:pt idx="0">
                  <c:v>0</c:v>
                </c:pt>
                <c:pt idx="1">
                  <c:v>0</c:v>
                </c:pt>
                <c:pt idx="2">
                  <c:v>0</c:v>
                </c:pt>
              </c:numCache>
            </c:numRef>
          </c:val>
          <c:extLs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Duben</c:v>
                </c:pt>
                <c:pt idx="1">
                  <c:v>Květen</c:v>
                </c:pt>
                <c:pt idx="2">
                  <c:v>Červen</c:v>
                </c:pt>
              </c:strCache>
            </c:strRef>
          </c:cat>
          <c:val>
            <c:numRef>
              <c:f>'8.9'!$L$23:$N$23</c:f>
              <c:numCache>
                <c:formatCode>#\ ##0.0</c:formatCode>
                <c:ptCount val="3"/>
                <c:pt idx="0">
                  <c:v>0</c:v>
                </c:pt>
                <c:pt idx="1">
                  <c:v>0</c:v>
                </c:pt>
                <c:pt idx="2">
                  <c:v>0</c:v>
                </c:pt>
              </c:numCache>
            </c:numRef>
          </c:val>
          <c:extLs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Duben</c:v>
                </c:pt>
                <c:pt idx="1">
                  <c:v>Květen</c:v>
                </c:pt>
                <c:pt idx="2">
                  <c:v>Červen</c:v>
                </c:pt>
              </c:strCache>
            </c:strRef>
          </c:cat>
          <c:val>
            <c:numRef>
              <c:f>'8.9'!$L$24:$N$24</c:f>
              <c:numCache>
                <c:formatCode>#\ ##0.0</c:formatCode>
                <c:ptCount val="3"/>
                <c:pt idx="0">
                  <c:v>1421.461</c:v>
                </c:pt>
                <c:pt idx="1">
                  <c:v>776</c:v>
                </c:pt>
                <c:pt idx="2">
                  <c:v>26936.269</c:v>
                </c:pt>
              </c:numCache>
            </c:numRef>
          </c:val>
          <c:extLs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Duben</c:v>
                </c:pt>
                <c:pt idx="1">
                  <c:v>Květen</c:v>
                </c:pt>
                <c:pt idx="2">
                  <c:v>Červen</c:v>
                </c:pt>
              </c:strCache>
            </c:strRef>
          </c:cat>
          <c:val>
            <c:numRef>
              <c:f>'8.9'!$L$25:$N$25</c:f>
              <c:numCache>
                <c:formatCode>#\ ##0.0</c:formatCode>
                <c:ptCount val="3"/>
                <c:pt idx="0">
                  <c:v>87963.228000000003</c:v>
                </c:pt>
                <c:pt idx="1">
                  <c:v>85722.688999999998</c:v>
                </c:pt>
                <c:pt idx="2">
                  <c:v>37655.584999999999</c:v>
                </c:pt>
              </c:numCache>
            </c:numRef>
          </c:val>
          <c:extLs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61356416"/>
        <c:axId val="161358208"/>
      </c:barChart>
      <c:catAx>
        <c:axId val="161356416"/>
        <c:scaling>
          <c:orientation val="minMax"/>
        </c:scaling>
        <c:delete val="0"/>
        <c:axPos val="b"/>
        <c:numFmt formatCode="General" sourceLinked="1"/>
        <c:majorTickMark val="none"/>
        <c:minorTickMark val="none"/>
        <c:tickLblPos val="nextTo"/>
        <c:txPr>
          <a:bodyPr/>
          <a:lstStyle/>
          <a:p>
            <a:pPr>
              <a:defRPr sz="900"/>
            </a:pPr>
            <a:endParaRPr lang="cs-CZ"/>
          </a:p>
        </c:txPr>
        <c:crossAx val="161358208"/>
        <c:crosses val="autoZero"/>
        <c:auto val="1"/>
        <c:lblAlgn val="ctr"/>
        <c:lblOffset val="100"/>
        <c:noMultiLvlLbl val="0"/>
      </c:catAx>
      <c:valAx>
        <c:axId val="161358208"/>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35641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c:ext xmlns:c16="http://schemas.microsoft.com/office/drawing/2014/chart" uri="{C3380CC4-5D6E-409C-BE32-E72D297353CC}">
                <c16:uniqueId val="{00000003-CD27-46DD-9E0F-EEA2C600ED16}"/>
              </c:ext>
            </c:extLst>
          </c:dPt>
          <c:dPt>
            <c:idx val="2"/>
            <c:bubble3D val="0"/>
            <c:spPr>
              <a:solidFill>
                <a:sysClr val="windowText" lastClr="000000"/>
              </a:solidFill>
            </c:spPr>
            <c:extLst>
              <c:ext xmlns:c16="http://schemas.microsoft.com/office/drawing/2014/chart" uri="{C3380CC4-5D6E-409C-BE32-E72D297353CC}">
                <c16:uniqueId val="{00000005-CD27-46DD-9E0F-EEA2C600ED16}"/>
              </c:ext>
            </c:extLst>
          </c:dPt>
          <c:dPt>
            <c:idx val="5"/>
            <c:bubble3D val="0"/>
            <c:extLst>
              <c:ext xmlns:c16="http://schemas.microsoft.com/office/drawing/2014/chart" uri="{C3380CC4-5D6E-409C-BE32-E72D297353CC}">
                <c16:uniqueId val="{00000006-CD27-46DD-9E0F-EEA2C600ED16}"/>
              </c:ext>
            </c:extLst>
          </c:dPt>
          <c:dPt>
            <c:idx val="6"/>
            <c:bubble3D val="0"/>
            <c:spPr>
              <a:solidFill>
                <a:srgbClr val="6E4932"/>
              </a:solidFill>
            </c:spPr>
            <c:extLst>
              <c:ext xmlns:c16="http://schemas.microsoft.com/office/drawing/2014/chart" uri="{C3380CC4-5D6E-409C-BE32-E72D297353CC}">
                <c16:uniqueId val="{00000008-CD27-46DD-9E0F-EEA2C600ED16}"/>
              </c:ext>
            </c:extLst>
          </c:dPt>
          <c:dPt>
            <c:idx val="7"/>
            <c:bubble3D val="0"/>
            <c:extLst>
              <c:ext xmlns:c16="http://schemas.microsoft.com/office/drawing/2014/chart" uri="{C3380CC4-5D6E-409C-BE32-E72D297353CC}">
                <c16:uniqueId val="{00000009-CD27-46DD-9E0F-EEA2C600ED16}"/>
              </c:ext>
            </c:extLst>
          </c:dPt>
          <c:dPt>
            <c:idx val="15"/>
            <c:bubble3D val="0"/>
            <c:spPr>
              <a:solidFill>
                <a:srgbClr val="EBE600"/>
              </a:solidFill>
            </c:spPr>
            <c:extLs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 ##0.0</c:formatCode>
                <c:ptCount val="12"/>
                <c:pt idx="0">
                  <c:v>798.06623899999988</c:v>
                </c:pt>
                <c:pt idx="1">
                  <c:v>788.71839900000009</c:v>
                </c:pt>
                <c:pt idx="2">
                  <c:v>630.84804700000029</c:v>
                </c:pt>
                <c:pt idx="3">
                  <c:v>507.29259299999995</c:v>
                </c:pt>
                <c:pt idx="4">
                  <c:v>362.82766200000003</c:v>
                </c:pt>
                <c:pt idx="5">
                  <c:v>213.57028000000003</c:v>
                </c:pt>
                <c:pt idx="6">
                  <c:v>0</c:v>
                </c:pt>
                <c:pt idx="7">
                  <c:v>0</c:v>
                </c:pt>
                <c:pt idx="8">
                  <c:v>0</c:v>
                </c:pt>
                <c:pt idx="9">
                  <c:v>0</c:v>
                </c:pt>
                <c:pt idx="10">
                  <c:v>0</c:v>
                </c:pt>
                <c:pt idx="11">
                  <c:v>0</c:v>
                </c:pt>
              </c:numCache>
            </c:numRef>
          </c:val>
          <c:extLs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 ##0.0</c:formatCode>
                <c:ptCount val="12"/>
                <c:pt idx="0">
                  <c:v>1010.90724</c:v>
                </c:pt>
                <c:pt idx="1">
                  <c:v>869.57538700000009</c:v>
                </c:pt>
                <c:pt idx="2">
                  <c:v>862.36632299999974</c:v>
                </c:pt>
                <c:pt idx="3">
                  <c:v>659.46655300000032</c:v>
                </c:pt>
                <c:pt idx="4">
                  <c:v>529.52519400000006</c:v>
                </c:pt>
                <c:pt idx="5">
                  <c:v>331.31693699999988</c:v>
                </c:pt>
                <c:pt idx="6">
                  <c:v>0</c:v>
                </c:pt>
                <c:pt idx="7">
                  <c:v>0</c:v>
                </c:pt>
                <c:pt idx="8">
                  <c:v>0</c:v>
                </c:pt>
                <c:pt idx="9">
                  <c:v>0</c:v>
                </c:pt>
                <c:pt idx="10">
                  <c:v>0</c:v>
                </c:pt>
                <c:pt idx="11">
                  <c:v>0</c:v>
                </c:pt>
              </c:numCache>
            </c:numRef>
          </c:val>
          <c:extLs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 ##0.0</c:formatCode>
                <c:ptCount val="12"/>
                <c:pt idx="0">
                  <c:v>1102.4363860000001</c:v>
                </c:pt>
                <c:pt idx="1">
                  <c:v>1003.2309429999998</c:v>
                </c:pt>
                <c:pt idx="2">
                  <c:v>902.18554499999982</c:v>
                </c:pt>
                <c:pt idx="3">
                  <c:v>702.70736399999953</c:v>
                </c:pt>
                <c:pt idx="4">
                  <c:v>488.30424200000004</c:v>
                </c:pt>
                <c:pt idx="5">
                  <c:v>293.42914699999989</c:v>
                </c:pt>
                <c:pt idx="6">
                  <c:v>0</c:v>
                </c:pt>
                <c:pt idx="7">
                  <c:v>0</c:v>
                </c:pt>
                <c:pt idx="8">
                  <c:v>0</c:v>
                </c:pt>
                <c:pt idx="9">
                  <c:v>0</c:v>
                </c:pt>
                <c:pt idx="10">
                  <c:v>0</c:v>
                </c:pt>
                <c:pt idx="11">
                  <c:v>0</c:v>
                </c:pt>
              </c:numCache>
            </c:numRef>
          </c:val>
          <c:extLs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 ##0.0</c:formatCode>
                <c:ptCount val="12"/>
                <c:pt idx="0">
                  <c:v>930.15145300000006</c:v>
                </c:pt>
                <c:pt idx="1">
                  <c:v>883.41019000000006</c:v>
                </c:pt>
                <c:pt idx="2">
                  <c:v>842.92196899999988</c:v>
                </c:pt>
                <c:pt idx="3">
                  <c:v>710.69928699999991</c:v>
                </c:pt>
                <c:pt idx="4">
                  <c:v>597.94664900000032</c:v>
                </c:pt>
                <c:pt idx="5">
                  <c:v>416.00759400000004</c:v>
                </c:pt>
                <c:pt idx="6">
                  <c:v>0</c:v>
                </c:pt>
                <c:pt idx="7">
                  <c:v>0</c:v>
                </c:pt>
                <c:pt idx="8">
                  <c:v>0</c:v>
                </c:pt>
                <c:pt idx="9">
                  <c:v>0</c:v>
                </c:pt>
                <c:pt idx="10">
                  <c:v>0</c:v>
                </c:pt>
                <c:pt idx="11">
                  <c:v>0</c:v>
                </c:pt>
              </c:numCache>
            </c:numRef>
          </c:val>
          <c:extLs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 ##0.0</c:formatCode>
                <c:ptCount val="12"/>
                <c:pt idx="0">
                  <c:v>501.82435199999998</c:v>
                </c:pt>
                <c:pt idx="1">
                  <c:v>444.58351700000009</c:v>
                </c:pt>
                <c:pt idx="2">
                  <c:v>421.18101199999995</c:v>
                </c:pt>
                <c:pt idx="3">
                  <c:v>352.89540199999999</c:v>
                </c:pt>
                <c:pt idx="4">
                  <c:v>273.68879700000002</c:v>
                </c:pt>
                <c:pt idx="5">
                  <c:v>182.98947000000004</c:v>
                </c:pt>
                <c:pt idx="6">
                  <c:v>0</c:v>
                </c:pt>
                <c:pt idx="7">
                  <c:v>0</c:v>
                </c:pt>
                <c:pt idx="8">
                  <c:v>0</c:v>
                </c:pt>
                <c:pt idx="9">
                  <c:v>0</c:v>
                </c:pt>
                <c:pt idx="10">
                  <c:v>0</c:v>
                </c:pt>
                <c:pt idx="11">
                  <c:v>0</c:v>
                </c:pt>
              </c:numCache>
            </c:numRef>
          </c:val>
          <c:extLs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 ##0.0</c:formatCode>
                <c:ptCount val="12"/>
                <c:pt idx="0">
                  <c:v>601.01063000000033</c:v>
                </c:pt>
                <c:pt idx="1">
                  <c:v>500.68779399999971</c:v>
                </c:pt>
                <c:pt idx="2">
                  <c:v>470.78855599999991</c:v>
                </c:pt>
                <c:pt idx="3">
                  <c:v>377.93023399999987</c:v>
                </c:pt>
                <c:pt idx="4">
                  <c:v>296.26155400000005</c:v>
                </c:pt>
                <c:pt idx="5">
                  <c:v>197.46016400000002</c:v>
                </c:pt>
                <c:pt idx="6">
                  <c:v>0</c:v>
                </c:pt>
                <c:pt idx="7">
                  <c:v>0</c:v>
                </c:pt>
                <c:pt idx="8">
                  <c:v>0</c:v>
                </c:pt>
                <c:pt idx="9">
                  <c:v>0</c:v>
                </c:pt>
                <c:pt idx="10">
                  <c:v>0</c:v>
                </c:pt>
                <c:pt idx="11">
                  <c:v>0</c:v>
                </c:pt>
              </c:numCache>
            </c:numRef>
          </c:val>
          <c:extLs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 ##0.0</c:formatCode>
                <c:ptCount val="12"/>
                <c:pt idx="0">
                  <c:v>354.18580500000007</c:v>
                </c:pt>
                <c:pt idx="1">
                  <c:v>313.72887200000002</c:v>
                </c:pt>
                <c:pt idx="2">
                  <c:v>285.43587400000001</c:v>
                </c:pt>
                <c:pt idx="3">
                  <c:v>246.98878400000004</c:v>
                </c:pt>
                <c:pt idx="4">
                  <c:v>167.990994</c:v>
                </c:pt>
                <c:pt idx="5">
                  <c:v>107.73312799999999</c:v>
                </c:pt>
                <c:pt idx="6">
                  <c:v>0</c:v>
                </c:pt>
                <c:pt idx="7">
                  <c:v>0</c:v>
                </c:pt>
                <c:pt idx="8">
                  <c:v>0</c:v>
                </c:pt>
                <c:pt idx="9">
                  <c:v>0</c:v>
                </c:pt>
                <c:pt idx="10">
                  <c:v>0</c:v>
                </c:pt>
                <c:pt idx="11">
                  <c:v>0</c:v>
                </c:pt>
              </c:numCache>
            </c:numRef>
          </c:val>
          <c:extLs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 ##0.0</c:formatCode>
                <c:ptCount val="12"/>
                <c:pt idx="0">
                  <c:v>3997.3382720000013</c:v>
                </c:pt>
                <c:pt idx="1">
                  <c:v>3526.5939079999998</c:v>
                </c:pt>
                <c:pt idx="2">
                  <c:v>3298.2002159999993</c:v>
                </c:pt>
                <c:pt idx="3">
                  <c:v>2833.789534</c:v>
                </c:pt>
                <c:pt idx="4">
                  <c:v>2322.2023039999995</c:v>
                </c:pt>
                <c:pt idx="5">
                  <c:v>1763.2761639999994</c:v>
                </c:pt>
                <c:pt idx="6">
                  <c:v>0</c:v>
                </c:pt>
                <c:pt idx="7">
                  <c:v>0</c:v>
                </c:pt>
                <c:pt idx="8">
                  <c:v>0</c:v>
                </c:pt>
                <c:pt idx="9">
                  <c:v>0</c:v>
                </c:pt>
                <c:pt idx="10">
                  <c:v>0</c:v>
                </c:pt>
                <c:pt idx="11">
                  <c:v>0</c:v>
                </c:pt>
              </c:numCache>
            </c:numRef>
          </c:val>
          <c:extLs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 ##0.0</c:formatCode>
                <c:ptCount val="12"/>
                <c:pt idx="0">
                  <c:v>888.14135400000021</c:v>
                </c:pt>
                <c:pt idx="1">
                  <c:v>748.70947499999966</c:v>
                </c:pt>
                <c:pt idx="2">
                  <c:v>687.01697199999956</c:v>
                </c:pt>
                <c:pt idx="3">
                  <c:v>551.47387700000036</c:v>
                </c:pt>
                <c:pt idx="4">
                  <c:v>420.00779000000006</c:v>
                </c:pt>
                <c:pt idx="5">
                  <c:v>306.40952299999992</c:v>
                </c:pt>
                <c:pt idx="6">
                  <c:v>0</c:v>
                </c:pt>
                <c:pt idx="7">
                  <c:v>0</c:v>
                </c:pt>
                <c:pt idx="8">
                  <c:v>0</c:v>
                </c:pt>
                <c:pt idx="9">
                  <c:v>0</c:v>
                </c:pt>
                <c:pt idx="10">
                  <c:v>0</c:v>
                </c:pt>
                <c:pt idx="11">
                  <c:v>0</c:v>
                </c:pt>
              </c:numCache>
            </c:numRef>
          </c:val>
          <c:extLs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 ##0.0</c:formatCode>
                <c:ptCount val="12"/>
                <c:pt idx="0">
                  <c:v>956.90927299999998</c:v>
                </c:pt>
                <c:pt idx="1">
                  <c:v>878.18854099999999</c:v>
                </c:pt>
                <c:pt idx="2">
                  <c:v>819.49220200000013</c:v>
                </c:pt>
                <c:pt idx="3">
                  <c:v>649.15593800000011</c:v>
                </c:pt>
                <c:pt idx="4">
                  <c:v>462.18465399999985</c:v>
                </c:pt>
                <c:pt idx="5">
                  <c:v>260.84462099999996</c:v>
                </c:pt>
                <c:pt idx="6">
                  <c:v>0</c:v>
                </c:pt>
                <c:pt idx="7">
                  <c:v>0</c:v>
                </c:pt>
                <c:pt idx="8">
                  <c:v>0</c:v>
                </c:pt>
                <c:pt idx="9">
                  <c:v>0</c:v>
                </c:pt>
                <c:pt idx="10">
                  <c:v>0</c:v>
                </c:pt>
                <c:pt idx="11">
                  <c:v>0</c:v>
                </c:pt>
              </c:numCache>
            </c:numRef>
          </c:val>
          <c:extLs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 ##0.0</c:formatCode>
                <c:ptCount val="12"/>
                <c:pt idx="0">
                  <c:v>814.35561700000005</c:v>
                </c:pt>
                <c:pt idx="1">
                  <c:v>726.99310300000013</c:v>
                </c:pt>
                <c:pt idx="2">
                  <c:v>683.69138799999962</c:v>
                </c:pt>
                <c:pt idx="3">
                  <c:v>545.64449100000013</c:v>
                </c:pt>
                <c:pt idx="4">
                  <c:v>403.17040500000007</c:v>
                </c:pt>
                <c:pt idx="5">
                  <c:v>233.00966199999999</c:v>
                </c:pt>
                <c:pt idx="6">
                  <c:v>0</c:v>
                </c:pt>
                <c:pt idx="7">
                  <c:v>0</c:v>
                </c:pt>
                <c:pt idx="8">
                  <c:v>0</c:v>
                </c:pt>
                <c:pt idx="9">
                  <c:v>0</c:v>
                </c:pt>
                <c:pt idx="10">
                  <c:v>0</c:v>
                </c:pt>
                <c:pt idx="11">
                  <c:v>0</c:v>
                </c:pt>
              </c:numCache>
            </c:numRef>
          </c:val>
          <c:extLs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 ##0.0</c:formatCode>
                <c:ptCount val="12"/>
                <c:pt idx="0">
                  <c:v>3551.1893510000023</c:v>
                </c:pt>
                <c:pt idx="1">
                  <c:v>3085.2188710000005</c:v>
                </c:pt>
                <c:pt idx="2">
                  <c:v>2968.0447689999996</c:v>
                </c:pt>
                <c:pt idx="3">
                  <c:v>2463.7734108743366</c:v>
                </c:pt>
                <c:pt idx="4">
                  <c:v>1962.7910160000008</c:v>
                </c:pt>
                <c:pt idx="5">
                  <c:v>1236.2594469999999</c:v>
                </c:pt>
                <c:pt idx="6">
                  <c:v>0</c:v>
                </c:pt>
                <c:pt idx="7">
                  <c:v>0</c:v>
                </c:pt>
                <c:pt idx="8">
                  <c:v>0</c:v>
                </c:pt>
                <c:pt idx="9">
                  <c:v>0</c:v>
                </c:pt>
                <c:pt idx="10">
                  <c:v>0</c:v>
                </c:pt>
                <c:pt idx="11">
                  <c:v>0</c:v>
                </c:pt>
              </c:numCache>
            </c:numRef>
          </c:val>
          <c:extLs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 ##0.0</c:formatCode>
                <c:ptCount val="12"/>
                <c:pt idx="0">
                  <c:v>3583.2832540000004</c:v>
                </c:pt>
                <c:pt idx="1">
                  <c:v>3435.2348919999981</c:v>
                </c:pt>
                <c:pt idx="2">
                  <c:v>3389.6466709999991</c:v>
                </c:pt>
                <c:pt idx="3">
                  <c:v>2908.6889239999996</c:v>
                </c:pt>
                <c:pt idx="4">
                  <c:v>2645.5903870000006</c:v>
                </c:pt>
                <c:pt idx="5">
                  <c:v>1971.1065029999997</c:v>
                </c:pt>
                <c:pt idx="6">
                  <c:v>0</c:v>
                </c:pt>
                <c:pt idx="7">
                  <c:v>0</c:v>
                </c:pt>
                <c:pt idx="8">
                  <c:v>0</c:v>
                </c:pt>
                <c:pt idx="9">
                  <c:v>0</c:v>
                </c:pt>
                <c:pt idx="10">
                  <c:v>0</c:v>
                </c:pt>
                <c:pt idx="11">
                  <c:v>0</c:v>
                </c:pt>
              </c:numCache>
            </c:numRef>
          </c:val>
          <c:extLs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 ##0.0</c:formatCode>
                <c:ptCount val="12"/>
                <c:pt idx="0">
                  <c:v>932.38309300000014</c:v>
                </c:pt>
                <c:pt idx="1">
                  <c:v>872.72160700000029</c:v>
                </c:pt>
                <c:pt idx="2">
                  <c:v>851.92993300000001</c:v>
                </c:pt>
                <c:pt idx="3">
                  <c:v>678.6241990000002</c:v>
                </c:pt>
                <c:pt idx="4">
                  <c:v>518.15933700000005</c:v>
                </c:pt>
                <c:pt idx="5">
                  <c:v>401.47843700000016</c:v>
                </c:pt>
                <c:pt idx="6">
                  <c:v>0</c:v>
                </c:pt>
                <c:pt idx="7">
                  <c:v>0</c:v>
                </c:pt>
                <c:pt idx="8">
                  <c:v>0</c:v>
                </c:pt>
                <c:pt idx="9">
                  <c:v>0</c:v>
                </c:pt>
                <c:pt idx="10">
                  <c:v>0</c:v>
                </c:pt>
                <c:pt idx="11">
                  <c:v>0</c:v>
                </c:pt>
              </c:numCache>
            </c:numRef>
          </c:val>
          <c:extLs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97940736"/>
        <c:axId val="197942272"/>
      </c:barChart>
      <c:catAx>
        <c:axId val="197940736"/>
        <c:scaling>
          <c:orientation val="minMax"/>
        </c:scaling>
        <c:delete val="0"/>
        <c:axPos val="b"/>
        <c:majorTickMark val="none"/>
        <c:minorTickMark val="none"/>
        <c:tickLblPos val="nextTo"/>
        <c:txPr>
          <a:bodyPr/>
          <a:lstStyle/>
          <a:p>
            <a:pPr>
              <a:defRPr sz="900"/>
            </a:pPr>
            <a:endParaRPr lang="cs-CZ"/>
          </a:p>
        </c:txPr>
        <c:crossAx val="197942272"/>
        <c:crosses val="autoZero"/>
        <c:auto val="1"/>
        <c:lblAlgn val="ctr"/>
        <c:lblOffset val="100"/>
        <c:noMultiLvlLbl val="0"/>
      </c:catAx>
      <c:valAx>
        <c:axId val="19794227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979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71BC-4051-8BDE-986C4B912E9A}"/>
              </c:ext>
            </c:extLst>
          </c:dPt>
          <c:cat>
            <c:numRef>
              <c:f>'8.9'!$O$27:$O$34</c:f>
              <c:numCache>
                <c:formatCode>#\ ##0.0</c:formatCode>
                <c:ptCount val="8"/>
              </c:numCache>
            </c:numRef>
          </c:cat>
          <c:val>
            <c:numRef>
              <c:f>'8.9'!$J$27:$J$34</c:f>
              <c:numCache>
                <c:formatCode>0.0</c:formatCode>
                <c:ptCount val="8"/>
              </c:numCache>
            </c:numRef>
          </c:val>
          <c:extLs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Duben</c:v>
                </c:pt>
                <c:pt idx="1">
                  <c:v>Květen</c:v>
                </c:pt>
                <c:pt idx="2">
                  <c:v>Červen</c:v>
                </c:pt>
              </c:strCache>
            </c:strRef>
          </c:cat>
          <c:val>
            <c:numRef>
              <c:f>'8.10'!$L$28:$N$28</c:f>
              <c:numCache>
                <c:formatCode>#\ ##0.0</c:formatCode>
                <c:ptCount val="3"/>
                <c:pt idx="0">
                  <c:v>46800.436000000002</c:v>
                </c:pt>
                <c:pt idx="1">
                  <c:v>24334.204999999998</c:v>
                </c:pt>
                <c:pt idx="2">
                  <c:v>10143.571</c:v>
                </c:pt>
              </c:numCache>
            </c:numRef>
          </c:val>
          <c:extLs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Duben</c:v>
                </c:pt>
                <c:pt idx="1">
                  <c:v>Květen</c:v>
                </c:pt>
                <c:pt idx="2">
                  <c:v>Červen</c:v>
                </c:pt>
              </c:strCache>
            </c:strRef>
          </c:cat>
          <c:val>
            <c:numRef>
              <c:f>'8.10'!$L$29:$N$29</c:f>
              <c:numCache>
                <c:formatCode>#\ ##0.0</c:formatCode>
                <c:ptCount val="3"/>
                <c:pt idx="0">
                  <c:v>5902.6900000000005</c:v>
                </c:pt>
                <c:pt idx="1">
                  <c:v>5210.99</c:v>
                </c:pt>
                <c:pt idx="2">
                  <c:v>3099.4700000000003</c:v>
                </c:pt>
              </c:numCache>
            </c:numRef>
          </c:val>
          <c:extLs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Duben</c:v>
                </c:pt>
                <c:pt idx="1">
                  <c:v>Květen</c:v>
                </c:pt>
                <c:pt idx="2">
                  <c:v>Červen</c:v>
                </c:pt>
              </c:strCache>
            </c:strRef>
          </c:cat>
          <c:val>
            <c:numRef>
              <c:f>'8.10'!$L$30:$N$30</c:f>
              <c:numCache>
                <c:formatCode>#\ ##0.0</c:formatCode>
                <c:ptCount val="3"/>
                <c:pt idx="0">
                  <c:v>6544.4</c:v>
                </c:pt>
                <c:pt idx="1">
                  <c:v>3527.7</c:v>
                </c:pt>
                <c:pt idx="2">
                  <c:v>574.29999999999995</c:v>
                </c:pt>
              </c:numCache>
            </c:numRef>
          </c:val>
          <c:extLs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Duben</c:v>
                </c:pt>
                <c:pt idx="1">
                  <c:v>Květen</c:v>
                </c:pt>
                <c:pt idx="2">
                  <c:v>Červen</c:v>
                </c:pt>
              </c:strCache>
            </c:strRef>
          </c:cat>
          <c:val>
            <c:numRef>
              <c:f>'8.10'!$L$31:$N$31</c:f>
              <c:numCache>
                <c:formatCode>#\ ##0.0</c:formatCode>
                <c:ptCount val="3"/>
                <c:pt idx="0">
                  <c:v>2593.4859999999999</c:v>
                </c:pt>
                <c:pt idx="1">
                  <c:v>1273.261</c:v>
                </c:pt>
                <c:pt idx="2">
                  <c:v>394.13299999999998</c:v>
                </c:pt>
              </c:numCache>
            </c:numRef>
          </c:val>
          <c:extLs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Duben</c:v>
                </c:pt>
                <c:pt idx="1">
                  <c:v>Květen</c:v>
                </c:pt>
                <c:pt idx="2">
                  <c:v>Červen</c:v>
                </c:pt>
              </c:strCache>
            </c:strRef>
          </c:cat>
          <c:val>
            <c:numRef>
              <c:f>'8.10'!$L$32:$N$32</c:f>
              <c:numCache>
                <c:formatCode>#\ ##0.0</c:formatCode>
                <c:ptCount val="3"/>
                <c:pt idx="0">
                  <c:v>4112.1799999999994</c:v>
                </c:pt>
                <c:pt idx="1">
                  <c:v>3090.21</c:v>
                </c:pt>
                <c:pt idx="2">
                  <c:v>2402.9900000000002</c:v>
                </c:pt>
              </c:numCache>
            </c:numRef>
          </c:val>
          <c:extLs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Duben</c:v>
                </c:pt>
                <c:pt idx="1">
                  <c:v>Květen</c:v>
                </c:pt>
                <c:pt idx="2">
                  <c:v>Červen</c:v>
                </c:pt>
              </c:strCache>
            </c:strRef>
          </c:cat>
          <c:val>
            <c:numRef>
              <c:f>'8.10'!$L$33:$N$33</c:f>
              <c:numCache>
                <c:formatCode>#\ ##0.0</c:formatCode>
                <c:ptCount val="3"/>
                <c:pt idx="0">
                  <c:v>123732.02100000002</c:v>
                </c:pt>
                <c:pt idx="1">
                  <c:v>76952.046000000017</c:v>
                </c:pt>
                <c:pt idx="2">
                  <c:v>29772.396000000004</c:v>
                </c:pt>
              </c:numCache>
            </c:numRef>
          </c:val>
          <c:extLs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Duben</c:v>
                </c:pt>
                <c:pt idx="1">
                  <c:v>Květen</c:v>
                </c:pt>
                <c:pt idx="2">
                  <c:v>Červen</c:v>
                </c:pt>
              </c:strCache>
            </c:strRef>
          </c:cat>
          <c:val>
            <c:numRef>
              <c:f>'8.10'!$L$34:$N$34</c:f>
              <c:numCache>
                <c:formatCode>#\ ##0.0</c:formatCode>
                <c:ptCount val="3"/>
                <c:pt idx="0">
                  <c:v>77248.479999999996</c:v>
                </c:pt>
                <c:pt idx="1">
                  <c:v>42274.229999999989</c:v>
                </c:pt>
                <c:pt idx="2">
                  <c:v>13425.035999999998</c:v>
                </c:pt>
              </c:numCache>
            </c:numRef>
          </c:val>
          <c:extLs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Duben</c:v>
                </c:pt>
                <c:pt idx="1">
                  <c:v>Květen</c:v>
                </c:pt>
                <c:pt idx="2">
                  <c:v>Červen</c:v>
                </c:pt>
              </c:strCache>
            </c:strRef>
          </c:cat>
          <c:val>
            <c:numRef>
              <c:f>'8.10'!$L$35:$N$35</c:f>
              <c:numCache>
                <c:formatCode>#\ ##0.0</c:formatCode>
                <c:ptCount val="3"/>
                <c:pt idx="0">
                  <c:v>20257.337</c:v>
                </c:pt>
                <c:pt idx="1">
                  <c:v>9630.7240000000002</c:v>
                </c:pt>
                <c:pt idx="2">
                  <c:v>2747.45</c:v>
                </c:pt>
              </c:numCache>
            </c:numRef>
          </c:val>
          <c:extLs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61755136"/>
        <c:axId val="161756672"/>
      </c:barChart>
      <c:catAx>
        <c:axId val="161755136"/>
        <c:scaling>
          <c:orientation val="minMax"/>
        </c:scaling>
        <c:delete val="0"/>
        <c:axPos val="b"/>
        <c:numFmt formatCode="General" sourceLinked="1"/>
        <c:majorTickMark val="none"/>
        <c:minorTickMark val="none"/>
        <c:tickLblPos val="nextTo"/>
        <c:txPr>
          <a:bodyPr/>
          <a:lstStyle/>
          <a:p>
            <a:pPr>
              <a:defRPr sz="900"/>
            </a:pPr>
            <a:endParaRPr lang="cs-CZ"/>
          </a:p>
        </c:txPr>
        <c:crossAx val="161756672"/>
        <c:crosses val="autoZero"/>
        <c:auto val="1"/>
        <c:lblAlgn val="ctr"/>
        <c:lblOffset val="100"/>
        <c:noMultiLvlLbl val="0"/>
      </c:catAx>
      <c:valAx>
        <c:axId val="161756672"/>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75513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9.4103067137561183E-2</c:v>
                </c:pt>
              </c:numCache>
            </c:numRef>
          </c:val>
          <c:extLs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4.0894012800999767E-2</c:v>
                </c:pt>
              </c:numCache>
            </c:numRef>
          </c:val>
          <c:extLs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4.1900612986832605E-2</c:v>
                </c:pt>
              </c:numCache>
            </c:numRef>
          </c:val>
          <c:extLs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61787904"/>
        <c:axId val="161789440"/>
      </c:barChart>
      <c:catAx>
        <c:axId val="161787904"/>
        <c:scaling>
          <c:orientation val="maxMin"/>
        </c:scaling>
        <c:delete val="0"/>
        <c:axPos val="l"/>
        <c:numFmt formatCode="General" sourceLinked="1"/>
        <c:majorTickMark val="none"/>
        <c:minorTickMark val="none"/>
        <c:tickLblPos val="none"/>
        <c:crossAx val="161789440"/>
        <c:crosses val="autoZero"/>
        <c:auto val="1"/>
        <c:lblAlgn val="ctr"/>
        <c:lblOffset val="100"/>
        <c:noMultiLvlLbl val="0"/>
      </c:catAx>
      <c:valAx>
        <c:axId val="1617894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78790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Duben</c:v>
                </c:pt>
                <c:pt idx="1">
                  <c:v>Květen</c:v>
                </c:pt>
                <c:pt idx="2">
                  <c:v>Červen</c:v>
                </c:pt>
              </c:strCache>
            </c:strRef>
          </c:cat>
          <c:val>
            <c:numRef>
              <c:f>'8.10'!$L$10:$N$10</c:f>
              <c:numCache>
                <c:formatCode>#\ ##0.0</c:formatCode>
                <c:ptCount val="3"/>
                <c:pt idx="0">
                  <c:v>4035.2629999999999</c:v>
                </c:pt>
                <c:pt idx="1">
                  <c:v>2568.9540000000002</c:v>
                </c:pt>
                <c:pt idx="2">
                  <c:v>734.72500000000002</c:v>
                </c:pt>
              </c:numCache>
            </c:numRef>
          </c:val>
          <c:extLs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Duben</c:v>
                </c:pt>
                <c:pt idx="1">
                  <c:v>Květen</c:v>
                </c:pt>
                <c:pt idx="2">
                  <c:v>Červen</c:v>
                </c:pt>
              </c:strCache>
            </c:strRef>
          </c:cat>
          <c:val>
            <c:numRef>
              <c:f>'8.10'!$L$11:$N$11</c:f>
              <c:numCache>
                <c:formatCode>#\ ##0.0</c:formatCode>
                <c:ptCount val="3"/>
                <c:pt idx="0">
                  <c:v>4562.6260000000002</c:v>
                </c:pt>
                <c:pt idx="1">
                  <c:v>3368.1599999999994</c:v>
                </c:pt>
                <c:pt idx="2">
                  <c:v>2551.8549999999996</c:v>
                </c:pt>
              </c:numCache>
            </c:numRef>
          </c:val>
          <c:extLs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Duben</c:v>
                </c:pt>
                <c:pt idx="1">
                  <c:v>Květen</c:v>
                </c:pt>
                <c:pt idx="2">
                  <c:v>Červen</c:v>
                </c:pt>
              </c:strCache>
            </c:strRef>
          </c:cat>
          <c:val>
            <c:numRef>
              <c:f>'8.10'!$L$12:$N$12</c:f>
              <c:numCache>
                <c:formatCode>#\ ##0.0</c:formatCode>
                <c:ptCount val="3"/>
                <c:pt idx="0">
                  <c:v>2298</c:v>
                </c:pt>
                <c:pt idx="1">
                  <c:v>1445</c:v>
                </c:pt>
                <c:pt idx="2">
                  <c:v>1026</c:v>
                </c:pt>
              </c:numCache>
            </c:numRef>
          </c:val>
          <c:extLs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Duben</c:v>
                </c:pt>
                <c:pt idx="1">
                  <c:v>Květen</c:v>
                </c:pt>
                <c:pt idx="2">
                  <c:v>Červen</c:v>
                </c:pt>
              </c:strCache>
            </c:strRef>
          </c:cat>
          <c:val>
            <c:numRef>
              <c:f>'8.10'!$L$13:$N$13</c:f>
              <c:numCache>
                <c:formatCode>#\ ##0.0</c:formatCode>
                <c:ptCount val="3"/>
                <c:pt idx="0">
                  <c:v>2375</c:v>
                </c:pt>
                <c:pt idx="1">
                  <c:v>1970</c:v>
                </c:pt>
                <c:pt idx="2">
                  <c:v>1371</c:v>
                </c:pt>
              </c:numCache>
            </c:numRef>
          </c:val>
          <c:extLs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Duben</c:v>
                </c:pt>
                <c:pt idx="1">
                  <c:v>Květen</c:v>
                </c:pt>
                <c:pt idx="2">
                  <c:v>Červen</c:v>
                </c:pt>
              </c:strCache>
            </c:strRef>
          </c:cat>
          <c:val>
            <c:numRef>
              <c:f>'8.10'!$L$14:$N$14</c:f>
              <c:numCache>
                <c:formatCode>#\ ##0.0</c:formatCode>
                <c:ptCount val="3"/>
                <c:pt idx="0">
                  <c:v>0</c:v>
                </c:pt>
                <c:pt idx="1">
                  <c:v>0</c:v>
                </c:pt>
                <c:pt idx="2">
                  <c:v>0</c:v>
                </c:pt>
              </c:numCache>
            </c:numRef>
          </c:val>
          <c:extLs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Duben</c:v>
                </c:pt>
                <c:pt idx="1">
                  <c:v>Květen</c:v>
                </c:pt>
                <c:pt idx="2">
                  <c:v>Červen</c:v>
                </c:pt>
              </c:strCache>
            </c:strRef>
          </c:cat>
          <c:val>
            <c:numRef>
              <c:f>'8.10'!$L$15:$N$15</c:f>
              <c:numCache>
                <c:formatCode>#\ ##0.0</c:formatCode>
                <c:ptCount val="3"/>
                <c:pt idx="0">
                  <c:v>0</c:v>
                </c:pt>
                <c:pt idx="1">
                  <c:v>0</c:v>
                </c:pt>
                <c:pt idx="2">
                  <c:v>0</c:v>
                </c:pt>
              </c:numCache>
            </c:numRef>
          </c:val>
          <c:extLs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Duben</c:v>
                </c:pt>
                <c:pt idx="1">
                  <c:v>Květen</c:v>
                </c:pt>
                <c:pt idx="2">
                  <c:v>Červen</c:v>
                </c:pt>
              </c:strCache>
            </c:strRef>
          </c:cat>
          <c:val>
            <c:numRef>
              <c:f>'8.10'!$L$16:$N$16</c:f>
              <c:numCache>
                <c:formatCode>#\ ##0.0</c:formatCode>
                <c:ptCount val="3"/>
                <c:pt idx="0">
                  <c:v>355125.30499999999</c:v>
                </c:pt>
                <c:pt idx="1">
                  <c:v>207768.07499999998</c:v>
                </c:pt>
                <c:pt idx="2">
                  <c:v>67357.234000000011</c:v>
                </c:pt>
              </c:numCache>
            </c:numRef>
          </c:val>
          <c:extLs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Duben</c:v>
                </c:pt>
                <c:pt idx="1">
                  <c:v>Květen</c:v>
                </c:pt>
                <c:pt idx="2">
                  <c:v>Červen</c:v>
                </c:pt>
              </c:strCache>
            </c:strRef>
          </c:cat>
          <c:val>
            <c:numRef>
              <c:f>'8.10'!$L$17:$N$17</c:f>
              <c:numCache>
                <c:formatCode>#\ ##0.0</c:formatCode>
                <c:ptCount val="3"/>
                <c:pt idx="0">
                  <c:v>0</c:v>
                </c:pt>
                <c:pt idx="1">
                  <c:v>0</c:v>
                </c:pt>
                <c:pt idx="2">
                  <c:v>0</c:v>
                </c:pt>
              </c:numCache>
            </c:numRef>
          </c:val>
          <c:extLs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Duben</c:v>
                </c:pt>
                <c:pt idx="1">
                  <c:v>Květen</c:v>
                </c:pt>
                <c:pt idx="2">
                  <c:v>Červen</c:v>
                </c:pt>
              </c:strCache>
            </c:strRef>
          </c:cat>
          <c:val>
            <c:numRef>
              <c:f>'8.10'!$L$18:$N$18</c:f>
              <c:numCache>
                <c:formatCode>#\ ##0.0</c:formatCode>
                <c:ptCount val="3"/>
                <c:pt idx="0">
                  <c:v>0</c:v>
                </c:pt>
                <c:pt idx="1">
                  <c:v>0</c:v>
                </c:pt>
                <c:pt idx="2">
                  <c:v>0</c:v>
                </c:pt>
              </c:numCache>
            </c:numRef>
          </c:val>
          <c:extLs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Duben</c:v>
                </c:pt>
                <c:pt idx="1">
                  <c:v>Květen</c:v>
                </c:pt>
                <c:pt idx="2">
                  <c:v>Červen</c:v>
                </c:pt>
              </c:strCache>
            </c:strRef>
          </c:cat>
          <c:val>
            <c:numRef>
              <c:f>'8.10'!$L$19:$N$19</c:f>
              <c:numCache>
                <c:formatCode>#\ ##0.0</c:formatCode>
                <c:ptCount val="3"/>
                <c:pt idx="0">
                  <c:v>3995</c:v>
                </c:pt>
                <c:pt idx="1">
                  <c:v>2356</c:v>
                </c:pt>
                <c:pt idx="2">
                  <c:v>1706</c:v>
                </c:pt>
              </c:numCache>
            </c:numRef>
          </c:val>
          <c:extLs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Duben</c:v>
                </c:pt>
                <c:pt idx="1">
                  <c:v>Květen</c:v>
                </c:pt>
                <c:pt idx="2">
                  <c:v>Červen</c:v>
                </c:pt>
              </c:strCache>
            </c:strRef>
          </c:cat>
          <c:val>
            <c:numRef>
              <c:f>'8.10'!$L$20:$N$20</c:f>
              <c:numCache>
                <c:formatCode>#\ ##0.0</c:formatCode>
                <c:ptCount val="3"/>
                <c:pt idx="0">
                  <c:v>0</c:v>
                </c:pt>
                <c:pt idx="1">
                  <c:v>0</c:v>
                </c:pt>
                <c:pt idx="2">
                  <c:v>0</c:v>
                </c:pt>
              </c:numCache>
            </c:numRef>
          </c:val>
          <c:extLs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Duben</c:v>
                </c:pt>
                <c:pt idx="1">
                  <c:v>Květen</c:v>
                </c:pt>
                <c:pt idx="2">
                  <c:v>Červen</c:v>
                </c:pt>
              </c:strCache>
            </c:strRef>
          </c:cat>
          <c:val>
            <c:numRef>
              <c:f>'8.10'!$L$21:$N$21</c:f>
              <c:numCache>
                <c:formatCode>#\ ##0.0</c:formatCode>
                <c:ptCount val="3"/>
                <c:pt idx="0">
                  <c:v>0</c:v>
                </c:pt>
                <c:pt idx="1">
                  <c:v>0</c:v>
                </c:pt>
                <c:pt idx="2">
                  <c:v>0</c:v>
                </c:pt>
              </c:numCache>
            </c:numRef>
          </c:val>
          <c:extLs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Duben</c:v>
                </c:pt>
                <c:pt idx="1">
                  <c:v>Květen</c:v>
                </c:pt>
                <c:pt idx="2">
                  <c:v>Červen</c:v>
                </c:pt>
              </c:strCache>
            </c:strRef>
          </c:cat>
          <c:val>
            <c:numRef>
              <c:f>'8.10'!$L$22:$N$22</c:f>
              <c:numCache>
                <c:formatCode>#\ ##0.0</c:formatCode>
                <c:ptCount val="3"/>
                <c:pt idx="0">
                  <c:v>0</c:v>
                </c:pt>
                <c:pt idx="1">
                  <c:v>0</c:v>
                </c:pt>
                <c:pt idx="2">
                  <c:v>0</c:v>
                </c:pt>
              </c:numCache>
            </c:numRef>
          </c:val>
          <c:extLs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Duben</c:v>
                </c:pt>
                <c:pt idx="1">
                  <c:v>Květen</c:v>
                </c:pt>
                <c:pt idx="2">
                  <c:v>Červen</c:v>
                </c:pt>
              </c:strCache>
            </c:strRef>
          </c:cat>
          <c:val>
            <c:numRef>
              <c:f>'8.10'!$L$23:$N$23</c:f>
              <c:numCache>
                <c:formatCode>#\ ##0.0</c:formatCode>
                <c:ptCount val="3"/>
                <c:pt idx="0">
                  <c:v>0</c:v>
                </c:pt>
                <c:pt idx="1">
                  <c:v>0</c:v>
                </c:pt>
                <c:pt idx="2">
                  <c:v>0</c:v>
                </c:pt>
              </c:numCache>
            </c:numRef>
          </c:val>
          <c:extLs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Duben</c:v>
                </c:pt>
                <c:pt idx="1">
                  <c:v>Květen</c:v>
                </c:pt>
                <c:pt idx="2">
                  <c:v>Červen</c:v>
                </c:pt>
              </c:strCache>
            </c:strRef>
          </c:cat>
          <c:val>
            <c:numRef>
              <c:f>'8.10'!$L$24:$N$24</c:f>
              <c:numCache>
                <c:formatCode>#\ ##0.0</c:formatCode>
                <c:ptCount val="3"/>
                <c:pt idx="0">
                  <c:v>0</c:v>
                </c:pt>
                <c:pt idx="1">
                  <c:v>0</c:v>
                </c:pt>
                <c:pt idx="2">
                  <c:v>0</c:v>
                </c:pt>
              </c:numCache>
            </c:numRef>
          </c:val>
          <c:extLs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Duben</c:v>
                </c:pt>
                <c:pt idx="1">
                  <c:v>Květen</c:v>
                </c:pt>
                <c:pt idx="2">
                  <c:v>Červen</c:v>
                </c:pt>
              </c:strCache>
            </c:strRef>
          </c:cat>
          <c:val>
            <c:numRef>
              <c:f>'8.10'!$L$25:$N$25</c:f>
              <c:numCache>
                <c:formatCode>#\ ##0.0</c:formatCode>
                <c:ptCount val="3"/>
                <c:pt idx="0">
                  <c:v>33580.096000000005</c:v>
                </c:pt>
                <c:pt idx="1">
                  <c:v>23868.637000000002</c:v>
                </c:pt>
                <c:pt idx="2">
                  <c:v>11824.692999999997</c:v>
                </c:pt>
              </c:numCache>
            </c:numRef>
          </c:val>
          <c:extLs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63266560"/>
        <c:axId val="163268096"/>
      </c:barChart>
      <c:catAx>
        <c:axId val="163266560"/>
        <c:scaling>
          <c:orientation val="minMax"/>
        </c:scaling>
        <c:delete val="0"/>
        <c:axPos val="b"/>
        <c:numFmt formatCode="General" sourceLinked="1"/>
        <c:majorTickMark val="none"/>
        <c:minorTickMark val="none"/>
        <c:tickLblPos val="nextTo"/>
        <c:txPr>
          <a:bodyPr/>
          <a:lstStyle/>
          <a:p>
            <a:pPr>
              <a:defRPr sz="900"/>
            </a:pPr>
            <a:endParaRPr lang="cs-CZ"/>
          </a:p>
        </c:txPr>
        <c:crossAx val="163268096"/>
        <c:crosses val="autoZero"/>
        <c:auto val="1"/>
        <c:lblAlgn val="ctr"/>
        <c:lblOffset val="100"/>
        <c:noMultiLvlLbl val="0"/>
      </c:catAx>
      <c:valAx>
        <c:axId val="163268096"/>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26656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8AF6-4E31-8F67-0E7731A8B3C6}"/>
              </c:ext>
            </c:extLst>
          </c:dPt>
          <c:cat>
            <c:numRef>
              <c:f>'8.10'!$O$28:$O$35</c:f>
              <c:numCache>
                <c:formatCode>#\ ##0.0</c:formatCode>
                <c:ptCount val="8"/>
              </c:numCache>
            </c:numRef>
          </c:cat>
          <c:val>
            <c:numRef>
              <c:f>'8.10'!$J$28:$J$35</c:f>
              <c:numCache>
                <c:formatCode>0.0</c:formatCode>
                <c:ptCount val="8"/>
              </c:numCache>
            </c:numRef>
          </c:val>
          <c:extLs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c:ext xmlns:c16="http://schemas.microsoft.com/office/drawing/2014/chart" uri="{C3380CC4-5D6E-409C-BE32-E72D297353CC}">
                <c16:uniqueId val="{00000003-C0D5-433C-8B6A-A1598AA9F7D0}"/>
              </c:ext>
            </c:extLst>
          </c:dPt>
          <c:dPt>
            <c:idx val="2"/>
            <c:bubble3D val="0"/>
            <c:spPr>
              <a:solidFill>
                <a:sysClr val="windowText" lastClr="000000"/>
              </a:solidFill>
            </c:spPr>
            <c:extLst>
              <c:ext xmlns:c16="http://schemas.microsoft.com/office/drawing/2014/chart" uri="{C3380CC4-5D6E-409C-BE32-E72D297353CC}">
                <c16:uniqueId val="{00000005-C0D5-433C-8B6A-A1598AA9F7D0}"/>
              </c:ext>
            </c:extLst>
          </c:dPt>
          <c:dPt>
            <c:idx val="5"/>
            <c:bubble3D val="0"/>
            <c:extLst>
              <c:ext xmlns:c16="http://schemas.microsoft.com/office/drawing/2014/chart" uri="{C3380CC4-5D6E-409C-BE32-E72D297353CC}">
                <c16:uniqueId val="{00000006-C0D5-433C-8B6A-A1598AA9F7D0}"/>
              </c:ext>
            </c:extLst>
          </c:dPt>
          <c:dPt>
            <c:idx val="6"/>
            <c:bubble3D val="0"/>
            <c:spPr>
              <a:solidFill>
                <a:srgbClr val="6E4932"/>
              </a:solidFill>
            </c:spPr>
            <c:extLst>
              <c:ext xmlns:c16="http://schemas.microsoft.com/office/drawing/2014/chart" uri="{C3380CC4-5D6E-409C-BE32-E72D297353CC}">
                <c16:uniqueId val="{00000008-C0D5-433C-8B6A-A1598AA9F7D0}"/>
              </c:ext>
            </c:extLst>
          </c:dPt>
          <c:dPt>
            <c:idx val="7"/>
            <c:bubble3D val="0"/>
            <c:extLst>
              <c:ext xmlns:c16="http://schemas.microsoft.com/office/drawing/2014/chart" uri="{C3380CC4-5D6E-409C-BE32-E72D297353CC}">
                <c16:uniqueId val="{00000009-C0D5-433C-8B6A-A1598AA9F7D0}"/>
              </c:ext>
            </c:extLst>
          </c:dPt>
          <c:dPt>
            <c:idx val="15"/>
            <c:bubble3D val="0"/>
            <c:spPr>
              <a:solidFill>
                <a:srgbClr val="EBE600"/>
              </a:solidFill>
            </c:spPr>
            <c:extLs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Duben</c:v>
                </c:pt>
                <c:pt idx="1">
                  <c:v>Květen</c:v>
                </c:pt>
                <c:pt idx="2">
                  <c:v>Červen</c:v>
                </c:pt>
              </c:strCache>
            </c:strRef>
          </c:cat>
          <c:val>
            <c:numRef>
              <c:f>'8.11'!$L$27:$N$27</c:f>
              <c:numCache>
                <c:formatCode>#\ ##0.0</c:formatCode>
                <c:ptCount val="3"/>
                <c:pt idx="0">
                  <c:v>85627.86</c:v>
                </c:pt>
                <c:pt idx="1">
                  <c:v>66283.81</c:v>
                </c:pt>
                <c:pt idx="2">
                  <c:v>46217.18</c:v>
                </c:pt>
              </c:numCache>
            </c:numRef>
          </c:val>
          <c:extLs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Duben</c:v>
                </c:pt>
                <c:pt idx="1">
                  <c:v>Květen</c:v>
                </c:pt>
                <c:pt idx="2">
                  <c:v>Červen</c:v>
                </c:pt>
              </c:strCache>
            </c:strRef>
          </c:cat>
          <c:val>
            <c:numRef>
              <c:f>'8.11'!$L$28:$N$28</c:f>
              <c:numCache>
                <c:formatCode>#\ ##0.0</c:formatCode>
                <c:ptCount val="3"/>
                <c:pt idx="0">
                  <c:v>257.39</c:v>
                </c:pt>
                <c:pt idx="1">
                  <c:v>264.92</c:v>
                </c:pt>
                <c:pt idx="2">
                  <c:v>294.63</c:v>
                </c:pt>
              </c:numCache>
            </c:numRef>
          </c:val>
          <c:extLs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Duben</c:v>
                </c:pt>
                <c:pt idx="1">
                  <c:v>Květen</c:v>
                </c:pt>
                <c:pt idx="2">
                  <c:v>Červen</c:v>
                </c:pt>
              </c:strCache>
            </c:strRef>
          </c:cat>
          <c:val>
            <c:numRef>
              <c:f>'8.11'!$L$29:$N$29</c:f>
              <c:numCache>
                <c:formatCode>#\ ##0.0</c:formatCode>
                <c:ptCount val="3"/>
                <c:pt idx="0">
                  <c:v>3395.29</c:v>
                </c:pt>
                <c:pt idx="1">
                  <c:v>496.65</c:v>
                </c:pt>
                <c:pt idx="2">
                  <c:v>64.55</c:v>
                </c:pt>
              </c:numCache>
            </c:numRef>
          </c:val>
          <c:extLs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Duben</c:v>
                </c:pt>
                <c:pt idx="1">
                  <c:v>Květen</c:v>
                </c:pt>
                <c:pt idx="2">
                  <c:v>Červen</c:v>
                </c:pt>
              </c:strCache>
            </c:strRef>
          </c:cat>
          <c:val>
            <c:numRef>
              <c:f>'8.11'!$L$30:$N$30</c:f>
              <c:numCache>
                <c:formatCode>#\ ##0.0</c:formatCode>
                <c:ptCount val="3"/>
                <c:pt idx="0">
                  <c:v>380.39</c:v>
                </c:pt>
                <c:pt idx="1">
                  <c:v>165.07900000000001</c:v>
                </c:pt>
                <c:pt idx="2">
                  <c:v>22.658000000000001</c:v>
                </c:pt>
              </c:numCache>
            </c:numRef>
          </c:val>
          <c:extLs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Duben</c:v>
                </c:pt>
                <c:pt idx="1">
                  <c:v>Květen</c:v>
                </c:pt>
                <c:pt idx="2">
                  <c:v>Červen</c:v>
                </c:pt>
              </c:strCache>
            </c:strRef>
          </c:cat>
          <c:val>
            <c:numRef>
              <c:f>'8.11'!$L$31:$N$31</c:f>
              <c:numCache>
                <c:formatCode>#\ ##0.0</c:formatCode>
                <c:ptCount val="3"/>
                <c:pt idx="0">
                  <c:v>5383.6799999999994</c:v>
                </c:pt>
                <c:pt idx="1">
                  <c:v>2433.6000000000004</c:v>
                </c:pt>
                <c:pt idx="2">
                  <c:v>1222.3</c:v>
                </c:pt>
              </c:numCache>
            </c:numRef>
          </c:val>
          <c:extLs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Duben</c:v>
                </c:pt>
                <c:pt idx="1">
                  <c:v>Květen</c:v>
                </c:pt>
                <c:pt idx="2">
                  <c:v>Červen</c:v>
                </c:pt>
              </c:strCache>
            </c:strRef>
          </c:cat>
          <c:val>
            <c:numRef>
              <c:f>'8.11'!$L$32:$N$32</c:f>
              <c:numCache>
                <c:formatCode>#\ ##0.0</c:formatCode>
                <c:ptCount val="3"/>
                <c:pt idx="0">
                  <c:v>205908.26499999998</c:v>
                </c:pt>
                <c:pt idx="1">
                  <c:v>138552.71999999997</c:v>
                </c:pt>
                <c:pt idx="2">
                  <c:v>54356.496000000006</c:v>
                </c:pt>
              </c:numCache>
            </c:numRef>
          </c:val>
          <c:extLs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Duben</c:v>
                </c:pt>
                <c:pt idx="1">
                  <c:v>Květen</c:v>
                </c:pt>
                <c:pt idx="2">
                  <c:v>Červen</c:v>
                </c:pt>
              </c:strCache>
            </c:strRef>
          </c:cat>
          <c:val>
            <c:numRef>
              <c:f>'8.11'!$L$33:$N$33</c:f>
              <c:numCache>
                <c:formatCode>#\ ##0.0</c:formatCode>
                <c:ptCount val="3"/>
                <c:pt idx="0">
                  <c:v>107319.85499999998</c:v>
                </c:pt>
                <c:pt idx="1">
                  <c:v>65264.339000000007</c:v>
                </c:pt>
                <c:pt idx="2">
                  <c:v>25218.632000000001</c:v>
                </c:pt>
              </c:numCache>
            </c:numRef>
          </c:val>
          <c:extLs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Duben</c:v>
                </c:pt>
                <c:pt idx="1">
                  <c:v>Květen</c:v>
                </c:pt>
                <c:pt idx="2">
                  <c:v>Červen</c:v>
                </c:pt>
              </c:strCache>
            </c:strRef>
          </c:cat>
          <c:val>
            <c:numRef>
              <c:f>'8.11'!$L$34:$N$34</c:f>
              <c:numCache>
                <c:formatCode>#\ ##0.0</c:formatCode>
                <c:ptCount val="3"/>
                <c:pt idx="0">
                  <c:v>5117.8</c:v>
                </c:pt>
                <c:pt idx="1">
                  <c:v>3669.4</c:v>
                </c:pt>
                <c:pt idx="2">
                  <c:v>1455.8</c:v>
                </c:pt>
              </c:numCache>
            </c:numRef>
          </c:val>
          <c:extLs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37335936"/>
        <c:axId val="137337472"/>
      </c:barChart>
      <c:catAx>
        <c:axId val="137335936"/>
        <c:scaling>
          <c:orientation val="minMax"/>
        </c:scaling>
        <c:delete val="0"/>
        <c:axPos val="b"/>
        <c:numFmt formatCode="General" sourceLinked="1"/>
        <c:majorTickMark val="none"/>
        <c:minorTickMark val="none"/>
        <c:tickLblPos val="nextTo"/>
        <c:txPr>
          <a:bodyPr/>
          <a:lstStyle/>
          <a:p>
            <a:pPr>
              <a:defRPr sz="900"/>
            </a:pPr>
            <a:endParaRPr lang="cs-CZ"/>
          </a:p>
        </c:txPr>
        <c:crossAx val="137337472"/>
        <c:crosses val="autoZero"/>
        <c:auto val="1"/>
        <c:lblAlgn val="ctr"/>
        <c:lblOffset val="100"/>
        <c:noMultiLvlLbl val="0"/>
      </c:catAx>
      <c:valAx>
        <c:axId val="137337472"/>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3733593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2.8966856126930361E-2</c:v>
                </c:pt>
              </c:numCache>
            </c:numRef>
          </c:val>
          <c:extLs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3.5220863878663515E-2</c:v>
                </c:pt>
              </c:numCache>
            </c:numRef>
          </c:val>
          <c:extLs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4.6759047602261426E-2</c:v>
                </c:pt>
              </c:numCache>
            </c:numRef>
          </c:val>
          <c:extLs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63718272"/>
        <c:axId val="163719808"/>
      </c:barChart>
      <c:catAx>
        <c:axId val="163718272"/>
        <c:scaling>
          <c:orientation val="maxMin"/>
        </c:scaling>
        <c:delete val="0"/>
        <c:axPos val="l"/>
        <c:numFmt formatCode="General" sourceLinked="1"/>
        <c:majorTickMark val="none"/>
        <c:minorTickMark val="none"/>
        <c:tickLblPos val="none"/>
        <c:crossAx val="163719808"/>
        <c:crosses val="autoZero"/>
        <c:auto val="1"/>
        <c:lblAlgn val="ctr"/>
        <c:lblOffset val="100"/>
        <c:noMultiLvlLbl val="0"/>
      </c:catAx>
      <c:valAx>
        <c:axId val="1637198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37182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Duben</c:v>
                </c:pt>
                <c:pt idx="1">
                  <c:v>Květen</c:v>
                </c:pt>
                <c:pt idx="2">
                  <c:v>Červen</c:v>
                </c:pt>
              </c:strCache>
            </c:strRef>
          </c:cat>
          <c:val>
            <c:numRef>
              <c:f>'8.11'!$L$10:$N$10</c:f>
              <c:numCache>
                <c:formatCode>#\ ##0.0</c:formatCode>
                <c:ptCount val="3"/>
                <c:pt idx="0">
                  <c:v>65844.047999999995</c:v>
                </c:pt>
                <c:pt idx="1">
                  <c:v>39020.458000000006</c:v>
                </c:pt>
                <c:pt idx="2">
                  <c:v>6400.0980000000009</c:v>
                </c:pt>
              </c:numCache>
            </c:numRef>
          </c:val>
          <c:extLs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Duben</c:v>
                </c:pt>
                <c:pt idx="1">
                  <c:v>Květen</c:v>
                </c:pt>
                <c:pt idx="2">
                  <c:v>Červen</c:v>
                </c:pt>
              </c:strCache>
            </c:strRef>
          </c:cat>
          <c:val>
            <c:numRef>
              <c:f>'8.11'!$L$11:$N$11</c:f>
              <c:numCache>
                <c:formatCode>#\ ##0.0</c:formatCode>
                <c:ptCount val="3"/>
                <c:pt idx="0">
                  <c:v>6489.28</c:v>
                </c:pt>
                <c:pt idx="1">
                  <c:v>5605.8999999999987</c:v>
                </c:pt>
                <c:pt idx="2">
                  <c:v>2781.5200000000004</c:v>
                </c:pt>
              </c:numCache>
            </c:numRef>
          </c:val>
          <c:extLs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Duben</c:v>
                </c:pt>
                <c:pt idx="1">
                  <c:v>Květen</c:v>
                </c:pt>
                <c:pt idx="2">
                  <c:v>Červen</c:v>
                </c:pt>
              </c:strCache>
            </c:strRef>
          </c:cat>
          <c:val>
            <c:numRef>
              <c:f>'8.11'!$L$12:$N$12</c:f>
              <c:numCache>
                <c:formatCode>#\ ##0.0</c:formatCode>
                <c:ptCount val="3"/>
                <c:pt idx="0">
                  <c:v>0</c:v>
                </c:pt>
                <c:pt idx="1">
                  <c:v>0</c:v>
                </c:pt>
                <c:pt idx="2">
                  <c:v>0</c:v>
                </c:pt>
              </c:numCache>
            </c:numRef>
          </c:val>
          <c:extLs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Duben</c:v>
                </c:pt>
                <c:pt idx="1">
                  <c:v>Květen</c:v>
                </c:pt>
                <c:pt idx="2">
                  <c:v>Červen</c:v>
                </c:pt>
              </c:strCache>
            </c:strRef>
          </c:cat>
          <c:val>
            <c:numRef>
              <c:f>'8.11'!$L$13:$N$13</c:f>
              <c:numCache>
                <c:formatCode>#\ ##0.0</c:formatCode>
                <c:ptCount val="3"/>
                <c:pt idx="0">
                  <c:v>210.54</c:v>
                </c:pt>
                <c:pt idx="1">
                  <c:v>196.32</c:v>
                </c:pt>
                <c:pt idx="2">
                  <c:v>299.8</c:v>
                </c:pt>
              </c:numCache>
            </c:numRef>
          </c:val>
          <c:extLs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Duben</c:v>
                </c:pt>
                <c:pt idx="1">
                  <c:v>Květen</c:v>
                </c:pt>
                <c:pt idx="2">
                  <c:v>Červen</c:v>
                </c:pt>
              </c:strCache>
            </c:strRef>
          </c:cat>
          <c:val>
            <c:numRef>
              <c:f>'8.11'!$L$14:$N$14</c:f>
              <c:numCache>
                <c:formatCode>#\ ##0.0</c:formatCode>
                <c:ptCount val="3"/>
                <c:pt idx="0">
                  <c:v>0</c:v>
                </c:pt>
                <c:pt idx="1">
                  <c:v>0</c:v>
                </c:pt>
                <c:pt idx="2">
                  <c:v>0</c:v>
                </c:pt>
              </c:numCache>
            </c:numRef>
          </c:val>
          <c:extLs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Duben</c:v>
                </c:pt>
                <c:pt idx="1">
                  <c:v>Květen</c:v>
                </c:pt>
                <c:pt idx="2">
                  <c:v>Červen</c:v>
                </c:pt>
              </c:strCache>
            </c:strRef>
          </c:cat>
          <c:val>
            <c:numRef>
              <c:f>'8.11'!$L$15:$N$15</c:f>
              <c:numCache>
                <c:formatCode>#\ ##0.0</c:formatCode>
                <c:ptCount val="3"/>
                <c:pt idx="0">
                  <c:v>0</c:v>
                </c:pt>
                <c:pt idx="1">
                  <c:v>0</c:v>
                </c:pt>
                <c:pt idx="2">
                  <c:v>0</c:v>
                </c:pt>
              </c:numCache>
            </c:numRef>
          </c:val>
          <c:extLs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Duben</c:v>
                </c:pt>
                <c:pt idx="1">
                  <c:v>Květen</c:v>
                </c:pt>
                <c:pt idx="2">
                  <c:v>Červen</c:v>
                </c:pt>
              </c:strCache>
            </c:strRef>
          </c:cat>
          <c:val>
            <c:numRef>
              <c:f>'8.11'!$L$16:$N$16</c:f>
              <c:numCache>
                <c:formatCode>#\ ##0.0</c:formatCode>
                <c:ptCount val="3"/>
                <c:pt idx="0">
                  <c:v>245144.34899999999</c:v>
                </c:pt>
                <c:pt idx="1">
                  <c:v>148740.57399999999</c:v>
                </c:pt>
                <c:pt idx="2">
                  <c:v>73886.032999999996</c:v>
                </c:pt>
              </c:numCache>
            </c:numRef>
          </c:val>
          <c:extLs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Duben</c:v>
                </c:pt>
                <c:pt idx="1">
                  <c:v>Květen</c:v>
                </c:pt>
                <c:pt idx="2">
                  <c:v>Červen</c:v>
                </c:pt>
              </c:strCache>
            </c:strRef>
          </c:cat>
          <c:val>
            <c:numRef>
              <c:f>'8.11'!$L$17:$N$17</c:f>
              <c:numCache>
                <c:formatCode>#\ ##0.0</c:formatCode>
                <c:ptCount val="3"/>
                <c:pt idx="0">
                  <c:v>0</c:v>
                </c:pt>
                <c:pt idx="1">
                  <c:v>0</c:v>
                </c:pt>
                <c:pt idx="2">
                  <c:v>0</c:v>
                </c:pt>
              </c:numCache>
            </c:numRef>
          </c:val>
          <c:extLs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Duben</c:v>
                </c:pt>
                <c:pt idx="1">
                  <c:v>Květen</c:v>
                </c:pt>
                <c:pt idx="2">
                  <c:v>Červen</c:v>
                </c:pt>
              </c:strCache>
            </c:strRef>
          </c:cat>
          <c:val>
            <c:numRef>
              <c:f>'8.11'!$L$18:$N$18</c:f>
              <c:numCache>
                <c:formatCode>#\ ##0.0</c:formatCode>
                <c:ptCount val="3"/>
                <c:pt idx="0">
                  <c:v>0</c:v>
                </c:pt>
                <c:pt idx="1">
                  <c:v>0</c:v>
                </c:pt>
                <c:pt idx="2">
                  <c:v>0</c:v>
                </c:pt>
              </c:numCache>
            </c:numRef>
          </c:val>
          <c:extLs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Duben</c:v>
                </c:pt>
                <c:pt idx="1">
                  <c:v>Květen</c:v>
                </c:pt>
                <c:pt idx="2">
                  <c:v>Červen</c:v>
                </c:pt>
              </c:strCache>
            </c:strRef>
          </c:cat>
          <c:val>
            <c:numRef>
              <c:f>'8.11'!$L$19:$N$19</c:f>
              <c:numCache>
                <c:formatCode>#\ ##0.0</c:formatCode>
                <c:ptCount val="3"/>
                <c:pt idx="0">
                  <c:v>0</c:v>
                </c:pt>
                <c:pt idx="1">
                  <c:v>0</c:v>
                </c:pt>
                <c:pt idx="2">
                  <c:v>0</c:v>
                </c:pt>
              </c:numCache>
            </c:numRef>
          </c:val>
          <c:extLs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Duben</c:v>
                </c:pt>
                <c:pt idx="1">
                  <c:v>Květen</c:v>
                </c:pt>
                <c:pt idx="2">
                  <c:v>Červen</c:v>
                </c:pt>
              </c:strCache>
            </c:strRef>
          </c:cat>
          <c:val>
            <c:numRef>
              <c:f>'8.11'!$L$20:$N$20</c:f>
              <c:numCache>
                <c:formatCode>#\ ##0.0</c:formatCode>
                <c:ptCount val="3"/>
                <c:pt idx="0">
                  <c:v>0</c:v>
                </c:pt>
                <c:pt idx="1">
                  <c:v>0</c:v>
                </c:pt>
                <c:pt idx="2">
                  <c:v>0</c:v>
                </c:pt>
              </c:numCache>
            </c:numRef>
          </c:val>
          <c:extLs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Duben</c:v>
                </c:pt>
                <c:pt idx="1">
                  <c:v>Květen</c:v>
                </c:pt>
                <c:pt idx="2">
                  <c:v>Červen</c:v>
                </c:pt>
              </c:strCache>
            </c:strRef>
          </c:cat>
          <c:val>
            <c:numRef>
              <c:f>'8.11'!$L$21:$N$21</c:f>
              <c:numCache>
                <c:formatCode>#\ ##0.0</c:formatCode>
                <c:ptCount val="3"/>
                <c:pt idx="0">
                  <c:v>28436.71</c:v>
                </c:pt>
                <c:pt idx="1">
                  <c:v>32190.377</c:v>
                </c:pt>
                <c:pt idx="2">
                  <c:v>23827.028999999999</c:v>
                </c:pt>
              </c:numCache>
            </c:numRef>
          </c:val>
          <c:extLs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Duben</c:v>
                </c:pt>
                <c:pt idx="1">
                  <c:v>Květen</c:v>
                </c:pt>
                <c:pt idx="2">
                  <c:v>Červen</c:v>
                </c:pt>
              </c:strCache>
            </c:strRef>
          </c:cat>
          <c:val>
            <c:numRef>
              <c:f>'8.11'!$L$22:$N$22</c:f>
              <c:numCache>
                <c:formatCode>#\ ##0.0</c:formatCode>
                <c:ptCount val="3"/>
                <c:pt idx="0">
                  <c:v>0</c:v>
                </c:pt>
                <c:pt idx="1">
                  <c:v>83</c:v>
                </c:pt>
                <c:pt idx="2">
                  <c:v>82</c:v>
                </c:pt>
              </c:numCache>
            </c:numRef>
          </c:val>
          <c:extLs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Duben</c:v>
                </c:pt>
                <c:pt idx="1">
                  <c:v>Květen</c:v>
                </c:pt>
                <c:pt idx="2">
                  <c:v>Červen</c:v>
                </c:pt>
              </c:strCache>
            </c:strRef>
          </c:cat>
          <c:val>
            <c:numRef>
              <c:f>'8.11'!$L$23:$N$23</c:f>
              <c:numCache>
                <c:formatCode>#\ ##0.0</c:formatCode>
                <c:ptCount val="3"/>
                <c:pt idx="0">
                  <c:v>0</c:v>
                </c:pt>
                <c:pt idx="1">
                  <c:v>0</c:v>
                </c:pt>
                <c:pt idx="2">
                  <c:v>0</c:v>
                </c:pt>
              </c:numCache>
            </c:numRef>
          </c:val>
          <c:extLs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Duben</c:v>
                </c:pt>
                <c:pt idx="1">
                  <c:v>Květen</c:v>
                </c:pt>
                <c:pt idx="2">
                  <c:v>Červen</c:v>
                </c:pt>
              </c:strCache>
            </c:strRef>
          </c:cat>
          <c:val>
            <c:numRef>
              <c:f>'8.11'!$L$24:$N$24</c:f>
              <c:numCache>
                <c:formatCode>#\ ##0.0</c:formatCode>
                <c:ptCount val="3"/>
                <c:pt idx="0">
                  <c:v>114.29</c:v>
                </c:pt>
                <c:pt idx="1">
                  <c:v>101.623</c:v>
                </c:pt>
                <c:pt idx="2">
                  <c:v>34.970999999999997</c:v>
                </c:pt>
              </c:numCache>
            </c:numRef>
          </c:val>
          <c:extLs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Duben</c:v>
                </c:pt>
                <c:pt idx="1">
                  <c:v>Květen</c:v>
                </c:pt>
                <c:pt idx="2">
                  <c:v>Červen</c:v>
                </c:pt>
              </c:strCache>
            </c:strRef>
          </c:cat>
          <c:val>
            <c:numRef>
              <c:f>'8.11'!$L$25:$N$25</c:f>
              <c:numCache>
                <c:formatCode>#\ ##0.0</c:formatCode>
                <c:ptCount val="3"/>
                <c:pt idx="0">
                  <c:v>68168.66899999998</c:v>
                </c:pt>
                <c:pt idx="1">
                  <c:v>51704.301999999996</c:v>
                </c:pt>
                <c:pt idx="2">
                  <c:v>21852.929999999997</c:v>
                </c:pt>
              </c:numCache>
            </c:numRef>
          </c:val>
          <c:extLs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44753792"/>
        <c:axId val="144755328"/>
      </c:barChart>
      <c:catAx>
        <c:axId val="144753792"/>
        <c:scaling>
          <c:orientation val="minMax"/>
        </c:scaling>
        <c:delete val="0"/>
        <c:axPos val="b"/>
        <c:numFmt formatCode="General" sourceLinked="1"/>
        <c:majorTickMark val="none"/>
        <c:minorTickMark val="none"/>
        <c:tickLblPos val="nextTo"/>
        <c:txPr>
          <a:bodyPr/>
          <a:lstStyle/>
          <a:p>
            <a:pPr>
              <a:defRPr sz="900"/>
            </a:pPr>
            <a:endParaRPr lang="cs-CZ"/>
          </a:p>
        </c:txPr>
        <c:crossAx val="144755328"/>
        <c:crosses val="autoZero"/>
        <c:auto val="1"/>
        <c:lblAlgn val="ctr"/>
        <c:lblOffset val="100"/>
        <c:noMultiLvlLbl val="0"/>
      </c:catAx>
      <c:valAx>
        <c:axId val="14475532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4475379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c:ext xmlns:c16="http://schemas.microsoft.com/office/drawing/2014/chart" uri="{C3380CC4-5D6E-409C-BE32-E72D297353CC}">
                <c16:uniqueId val="{00000003-3E27-49A3-973F-5AE82D86D262}"/>
              </c:ext>
            </c:extLst>
          </c:dPt>
          <c:dPt>
            <c:idx val="2"/>
            <c:bubble3D val="0"/>
            <c:spPr>
              <a:solidFill>
                <a:sysClr val="windowText" lastClr="000000"/>
              </a:solidFill>
            </c:spPr>
            <c:extLst>
              <c:ext xmlns:c16="http://schemas.microsoft.com/office/drawing/2014/chart" uri="{C3380CC4-5D6E-409C-BE32-E72D297353CC}">
                <c16:uniqueId val="{00000005-3E27-49A3-973F-5AE82D86D262}"/>
              </c:ext>
            </c:extLst>
          </c:dPt>
          <c:dPt>
            <c:idx val="5"/>
            <c:bubble3D val="0"/>
            <c:extLst>
              <c:ext xmlns:c16="http://schemas.microsoft.com/office/drawing/2014/chart" uri="{C3380CC4-5D6E-409C-BE32-E72D297353CC}">
                <c16:uniqueId val="{00000006-3E27-49A3-973F-5AE82D86D262}"/>
              </c:ext>
            </c:extLst>
          </c:dPt>
          <c:dPt>
            <c:idx val="6"/>
            <c:bubble3D val="0"/>
            <c:spPr>
              <a:solidFill>
                <a:srgbClr val="6E4932"/>
              </a:solidFill>
            </c:spPr>
            <c:extLst>
              <c:ext xmlns:c16="http://schemas.microsoft.com/office/drawing/2014/chart" uri="{C3380CC4-5D6E-409C-BE32-E72D297353CC}">
                <c16:uniqueId val="{00000008-3E27-49A3-973F-5AE82D86D262}"/>
              </c:ext>
            </c:extLst>
          </c:dPt>
          <c:dPt>
            <c:idx val="7"/>
            <c:bubble3D val="0"/>
            <c:extLst>
              <c:ext xmlns:c16="http://schemas.microsoft.com/office/drawing/2014/chart" uri="{C3380CC4-5D6E-409C-BE32-E72D297353CC}">
                <c16:uniqueId val="{00000009-3E27-49A3-973F-5AE82D86D262}"/>
              </c:ext>
            </c:extLst>
          </c:dPt>
          <c:dPt>
            <c:idx val="15"/>
            <c:bubble3D val="0"/>
            <c:spPr>
              <a:solidFill>
                <a:srgbClr val="EBE600"/>
              </a:solidFill>
            </c:spPr>
            <c:extLs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 ##0.0</c:formatCode>
                <c:ptCount val="14"/>
                <c:pt idx="0">
                  <c:v>0</c:v>
                </c:pt>
                <c:pt idx="1">
                  <c:v>445.11278399999998</c:v>
                </c:pt>
                <c:pt idx="2">
                  <c:v>103.88325</c:v>
                </c:pt>
                <c:pt idx="3">
                  <c:v>90.724503999999996</c:v>
                </c:pt>
                <c:pt idx="4">
                  <c:v>332.49993000000006</c:v>
                </c:pt>
                <c:pt idx="5">
                  <c:v>240.97484</c:v>
                </c:pt>
                <c:pt idx="6">
                  <c:v>1.6883349999999999</c:v>
                </c:pt>
                <c:pt idx="7">
                  <c:v>1635.950597</c:v>
                </c:pt>
                <c:pt idx="8">
                  <c:v>59.910661000000012</c:v>
                </c:pt>
                <c:pt idx="9">
                  <c:v>9.6206659999999999</c:v>
                </c:pt>
                <c:pt idx="10">
                  <c:v>206.46608999999998</c:v>
                </c:pt>
                <c:pt idx="11">
                  <c:v>272.07684999999998</c:v>
                </c:pt>
                <c:pt idx="12">
                  <c:v>2175.214449999999</c:v>
                </c:pt>
                <c:pt idx="13">
                  <c:v>98.068422999999996</c:v>
                </c:pt>
              </c:numCache>
            </c:numRef>
          </c:val>
          <c:extLs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 ##0.0</c:formatCode>
                <c:ptCount val="14"/>
                <c:pt idx="0">
                  <c:v>38.970999999999997</c:v>
                </c:pt>
                <c:pt idx="1">
                  <c:v>96.330452999999991</c:v>
                </c:pt>
                <c:pt idx="2">
                  <c:v>72.314896000000019</c:v>
                </c:pt>
                <c:pt idx="3">
                  <c:v>17.015305000000001</c:v>
                </c:pt>
                <c:pt idx="4">
                  <c:v>160.61713700000013</c:v>
                </c:pt>
                <c:pt idx="5">
                  <c:v>96.320645000000013</c:v>
                </c:pt>
                <c:pt idx="6">
                  <c:v>9.7035300000000007</c:v>
                </c:pt>
                <c:pt idx="7">
                  <c:v>90.105276999999958</c:v>
                </c:pt>
                <c:pt idx="8">
                  <c:v>84.693153000000009</c:v>
                </c:pt>
                <c:pt idx="9">
                  <c:v>91.81496199999998</c:v>
                </c:pt>
                <c:pt idx="10">
                  <c:v>89.448273</c:v>
                </c:pt>
                <c:pt idx="11">
                  <c:v>101.61957599999995</c:v>
                </c:pt>
                <c:pt idx="12">
                  <c:v>27.672681999999998</c:v>
                </c:pt>
                <c:pt idx="13">
                  <c:v>32.605648000000009</c:v>
                </c:pt>
              </c:numCache>
            </c:numRef>
          </c:val>
          <c:extLs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 ##0.0</c:formatCode>
                <c:ptCount val="14"/>
                <c:pt idx="0">
                  <c:v>0</c:v>
                </c:pt>
                <c:pt idx="1">
                  <c:v>0</c:v>
                </c:pt>
                <c:pt idx="2">
                  <c:v>0</c:v>
                </c:pt>
                <c:pt idx="3">
                  <c:v>0</c:v>
                </c:pt>
                <c:pt idx="4">
                  <c:v>0</c:v>
                </c:pt>
                <c:pt idx="5">
                  <c:v>3.9448400000000001</c:v>
                </c:pt>
                <c:pt idx="6">
                  <c:v>0</c:v>
                </c:pt>
                <c:pt idx="7">
                  <c:v>2467.9833950000007</c:v>
                </c:pt>
                <c:pt idx="8">
                  <c:v>65.406300000000002</c:v>
                </c:pt>
                <c:pt idx="9">
                  <c:v>42.533000000000001</c:v>
                </c:pt>
                <c:pt idx="10">
                  <c:v>0</c:v>
                </c:pt>
                <c:pt idx="11">
                  <c:v>2.1000000000000001E-2</c:v>
                </c:pt>
                <c:pt idx="12">
                  <c:v>0</c:v>
                </c:pt>
                <c:pt idx="13">
                  <c:v>46.219082999999998</c:v>
                </c:pt>
              </c:numCache>
            </c:numRef>
          </c:val>
          <c:extLs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 ##0.0</c:formatCode>
                <c:ptCount val="14"/>
                <c:pt idx="0">
                  <c:v>0.46600000000000003</c:v>
                </c:pt>
                <c:pt idx="1">
                  <c:v>0</c:v>
                </c:pt>
                <c:pt idx="2">
                  <c:v>0.879</c:v>
                </c:pt>
                <c:pt idx="3">
                  <c:v>0</c:v>
                </c:pt>
                <c:pt idx="4">
                  <c:v>0.01</c:v>
                </c:pt>
                <c:pt idx="5">
                  <c:v>0</c:v>
                </c:pt>
                <c:pt idx="6">
                  <c:v>0</c:v>
                </c:pt>
                <c:pt idx="7">
                  <c:v>0.33459800000000001</c:v>
                </c:pt>
                <c:pt idx="8">
                  <c:v>0.169095</c:v>
                </c:pt>
                <c:pt idx="9">
                  <c:v>5.870709999999999</c:v>
                </c:pt>
                <c:pt idx="10">
                  <c:v>1.58328</c:v>
                </c:pt>
                <c:pt idx="11">
                  <c:v>0</c:v>
                </c:pt>
                <c:pt idx="12">
                  <c:v>0</c:v>
                </c:pt>
                <c:pt idx="13">
                  <c:v>6.7399999999999988E-2</c:v>
                </c:pt>
              </c:numCache>
            </c:numRef>
          </c:val>
          <c:extLs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 ##0.0</c:formatCode>
                <c:ptCount val="14"/>
                <c:pt idx="0">
                  <c:v>2.891</c:v>
                </c:pt>
                <c:pt idx="1">
                  <c:v>0</c:v>
                </c:pt>
                <c:pt idx="2">
                  <c:v>0.127</c:v>
                </c:pt>
                <c:pt idx="3">
                  <c:v>1.2572000000000001</c:v>
                </c:pt>
                <c:pt idx="4">
                  <c:v>0</c:v>
                </c:pt>
                <c:pt idx="5">
                  <c:v>0</c:v>
                </c:pt>
                <c:pt idx="6">
                  <c:v>0</c:v>
                </c:pt>
                <c:pt idx="7">
                  <c:v>0</c:v>
                </c:pt>
                <c:pt idx="8">
                  <c:v>0</c:v>
                </c:pt>
                <c:pt idx="9">
                  <c:v>0</c:v>
                </c:pt>
                <c:pt idx="10">
                  <c:v>0</c:v>
                </c:pt>
                <c:pt idx="11">
                  <c:v>0</c:v>
                </c:pt>
                <c:pt idx="12">
                  <c:v>0.378</c:v>
                </c:pt>
                <c:pt idx="13">
                  <c:v>0</c:v>
                </c:pt>
              </c:numCache>
            </c:numRef>
          </c:val>
          <c:extLs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 ##0.0</c:formatCode>
                <c:ptCount val="14"/>
                <c:pt idx="0">
                  <c:v>0</c:v>
                </c:pt>
                <c:pt idx="1">
                  <c:v>0</c:v>
                </c:pt>
                <c:pt idx="2">
                  <c:v>6.0999999999999999E-2</c:v>
                </c:pt>
                <c:pt idx="3">
                  <c:v>5.7472999999999996E-2</c:v>
                </c:pt>
                <c:pt idx="4">
                  <c:v>6.4000000000000001E-2</c:v>
                </c:pt>
                <c:pt idx="5">
                  <c:v>0</c:v>
                </c:pt>
                <c:pt idx="6">
                  <c:v>0</c:v>
                </c:pt>
                <c:pt idx="7">
                  <c:v>0</c:v>
                </c:pt>
                <c:pt idx="8">
                  <c:v>0</c:v>
                </c:pt>
                <c:pt idx="9">
                  <c:v>0</c:v>
                </c:pt>
                <c:pt idx="10">
                  <c:v>0</c:v>
                </c:pt>
                <c:pt idx="11">
                  <c:v>0</c:v>
                </c:pt>
                <c:pt idx="12">
                  <c:v>3.3000000000000002E-2</c:v>
                </c:pt>
                <c:pt idx="13">
                  <c:v>0</c:v>
                </c:pt>
              </c:numCache>
            </c:numRef>
          </c:val>
          <c:extLs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 ##0.0</c:formatCode>
                <c:ptCount val="14"/>
                <c:pt idx="0">
                  <c:v>0</c:v>
                </c:pt>
                <c:pt idx="1">
                  <c:v>735.89167799999996</c:v>
                </c:pt>
                <c:pt idx="2">
                  <c:v>0.69299999999999995</c:v>
                </c:pt>
                <c:pt idx="3">
                  <c:v>1352.6591629999998</c:v>
                </c:pt>
                <c:pt idx="4">
                  <c:v>74.940556000000001</c:v>
                </c:pt>
                <c:pt idx="5">
                  <c:v>203.98692</c:v>
                </c:pt>
                <c:pt idx="6">
                  <c:v>19.350356000000001</c:v>
                </c:pt>
                <c:pt idx="7">
                  <c:v>114.45683799999998</c:v>
                </c:pt>
                <c:pt idx="8">
                  <c:v>405.14054000000004</c:v>
                </c:pt>
                <c:pt idx="9">
                  <c:v>1042.2459140000001</c:v>
                </c:pt>
                <c:pt idx="10">
                  <c:v>574.39690100000007</c:v>
                </c:pt>
                <c:pt idx="11">
                  <c:v>2594.9758910000005</c:v>
                </c:pt>
                <c:pt idx="12">
                  <c:v>4315.3708940000006</c:v>
                </c:pt>
                <c:pt idx="13">
                  <c:v>541.853116</c:v>
                </c:pt>
              </c:numCache>
            </c:numRef>
          </c:val>
          <c:extLs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 ##0.0</c:formatCode>
                <c:ptCount val="14"/>
                <c:pt idx="0">
                  <c:v>0</c:v>
                </c:pt>
                <c:pt idx="1">
                  <c:v>13.678000000000001</c:v>
                </c:pt>
                <c:pt idx="2">
                  <c:v>0</c:v>
                </c:pt>
                <c:pt idx="3">
                  <c:v>0</c:v>
                </c:pt>
                <c:pt idx="4">
                  <c:v>82.825999999999993</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 ##0.0</c:formatCode>
                <c:ptCount val="14"/>
                <c:pt idx="0">
                  <c:v>0</c:v>
                </c:pt>
                <c:pt idx="1">
                  <c:v>0</c:v>
                </c:pt>
                <c:pt idx="2">
                  <c:v>18.912279999999999</c:v>
                </c:pt>
                <c:pt idx="3">
                  <c:v>1.4565999999999999</c:v>
                </c:pt>
                <c:pt idx="4">
                  <c:v>10.895</c:v>
                </c:pt>
                <c:pt idx="5">
                  <c:v>0.65167000000000008</c:v>
                </c:pt>
                <c:pt idx="6">
                  <c:v>0.56379999999999997</c:v>
                </c:pt>
                <c:pt idx="7">
                  <c:v>587.30507999999998</c:v>
                </c:pt>
                <c:pt idx="8">
                  <c:v>166.38604000000001</c:v>
                </c:pt>
                <c:pt idx="9">
                  <c:v>71.346000000000004</c:v>
                </c:pt>
                <c:pt idx="10">
                  <c:v>0</c:v>
                </c:pt>
                <c:pt idx="11">
                  <c:v>932.09199999999998</c:v>
                </c:pt>
                <c:pt idx="12">
                  <c:v>342.16899999999998</c:v>
                </c:pt>
                <c:pt idx="13">
                  <c:v>49.691000000000003</c:v>
                </c:pt>
              </c:numCache>
            </c:numRef>
          </c:val>
          <c:extLs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 ##0.0</c:formatCode>
                <c:ptCount val="14"/>
                <c:pt idx="0">
                  <c:v>0</c:v>
                </c:pt>
                <c:pt idx="1">
                  <c:v>17.068000000000001</c:v>
                </c:pt>
                <c:pt idx="2">
                  <c:v>0</c:v>
                </c:pt>
                <c:pt idx="3">
                  <c:v>0</c:v>
                </c:pt>
                <c:pt idx="4">
                  <c:v>0</c:v>
                </c:pt>
                <c:pt idx="5">
                  <c:v>0</c:v>
                </c:pt>
                <c:pt idx="6">
                  <c:v>0</c:v>
                </c:pt>
                <c:pt idx="7">
                  <c:v>0</c:v>
                </c:pt>
                <c:pt idx="8">
                  <c:v>0</c:v>
                </c:pt>
                <c:pt idx="9">
                  <c:v>0</c:v>
                </c:pt>
                <c:pt idx="10">
                  <c:v>0</c:v>
                </c:pt>
                <c:pt idx="11">
                  <c:v>7.2192119999999997</c:v>
                </c:pt>
                <c:pt idx="12">
                  <c:v>0</c:v>
                </c:pt>
                <c:pt idx="13">
                  <c:v>18.074000000000002</c:v>
                </c:pt>
              </c:numCache>
            </c:numRef>
          </c:val>
          <c:extLs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 ##0.0</c:formatCode>
                <c:ptCount val="14"/>
                <c:pt idx="0">
                  <c:v>279.13451000000003</c:v>
                </c:pt>
                <c:pt idx="1">
                  <c:v>0</c:v>
                </c:pt>
                <c:pt idx="2">
                  <c:v>526.38400000000001</c:v>
                </c:pt>
                <c:pt idx="3">
                  <c:v>0</c:v>
                </c:pt>
                <c:pt idx="4">
                  <c:v>0</c:v>
                </c:pt>
                <c:pt idx="5">
                  <c:v>0</c:v>
                </c:pt>
                <c:pt idx="6">
                  <c:v>178.351</c:v>
                </c:pt>
                <c:pt idx="7">
                  <c:v>43.184778999999999</c:v>
                </c:pt>
                <c:pt idx="8">
                  <c:v>0</c:v>
                </c:pt>
                <c:pt idx="9">
                  <c:v>0</c:v>
                </c:pt>
                <c:pt idx="10">
                  <c:v>87.918974000000006</c:v>
                </c:pt>
                <c:pt idx="11">
                  <c:v>28.308799238949021</c:v>
                </c:pt>
                <c:pt idx="12">
                  <c:v>15.100959999999999</c:v>
                </c:pt>
                <c:pt idx="13">
                  <c:v>19.989000000000001</c:v>
                </c:pt>
              </c:numCache>
            </c:numRef>
          </c:val>
          <c:extLs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 ##0.0</c:formatCode>
                <c:ptCount val="14"/>
                <c:pt idx="0">
                  <c:v>0</c:v>
                </c:pt>
                <c:pt idx="1">
                  <c:v>0.22548199999999999</c:v>
                </c:pt>
                <c:pt idx="2">
                  <c:v>0</c:v>
                </c:pt>
                <c:pt idx="3">
                  <c:v>0</c:v>
                </c:pt>
                <c:pt idx="4">
                  <c:v>0</c:v>
                </c:pt>
                <c:pt idx="5">
                  <c:v>0</c:v>
                </c:pt>
                <c:pt idx="6">
                  <c:v>0</c:v>
                </c:pt>
                <c:pt idx="7">
                  <c:v>1510.5950069999997</c:v>
                </c:pt>
                <c:pt idx="8">
                  <c:v>0</c:v>
                </c:pt>
                <c:pt idx="9">
                  <c:v>0</c:v>
                </c:pt>
                <c:pt idx="10">
                  <c:v>0.17399999999999999</c:v>
                </c:pt>
                <c:pt idx="11">
                  <c:v>247.24931999999998</c:v>
                </c:pt>
                <c:pt idx="12">
                  <c:v>250.065</c:v>
                </c:pt>
                <c:pt idx="13">
                  <c:v>277.81900000000002</c:v>
                </c:pt>
              </c:numCache>
            </c:numRef>
          </c:val>
          <c:extLs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 ##0.0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 ##0.0</c:formatCode>
                <c:ptCount val="14"/>
                <c:pt idx="0">
                  <c:v>0</c:v>
                </c:pt>
                <c:pt idx="1">
                  <c:v>7.9154259999999992</c:v>
                </c:pt>
                <c:pt idx="2">
                  <c:v>0.21604799999999999</c:v>
                </c:pt>
                <c:pt idx="3">
                  <c:v>0</c:v>
                </c:pt>
                <c:pt idx="4">
                  <c:v>0.83751299999999995</c:v>
                </c:pt>
                <c:pt idx="5">
                  <c:v>0.15287199999999998</c:v>
                </c:pt>
                <c:pt idx="6">
                  <c:v>0</c:v>
                </c:pt>
                <c:pt idx="7">
                  <c:v>1.7769000000000001</c:v>
                </c:pt>
                <c:pt idx="8">
                  <c:v>41.809045000000005</c:v>
                </c:pt>
                <c:pt idx="9">
                  <c:v>0.43228800000000001</c:v>
                </c:pt>
                <c:pt idx="10">
                  <c:v>0.26102600000000004</c:v>
                </c:pt>
                <c:pt idx="11">
                  <c:v>0.85929100000000003</c:v>
                </c:pt>
                <c:pt idx="12">
                  <c:v>1.1871420000000001</c:v>
                </c:pt>
                <c:pt idx="13">
                  <c:v>0.41972900000000002</c:v>
                </c:pt>
              </c:numCache>
            </c:numRef>
          </c:val>
          <c:extLs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 ##0.0</c:formatCode>
                <c:ptCount val="14"/>
                <c:pt idx="0">
                  <c:v>762.22802499999977</c:v>
                </c:pt>
                <c:pt idx="1">
                  <c:v>204.08686100000003</c:v>
                </c:pt>
                <c:pt idx="2">
                  <c:v>760.97027899999932</c:v>
                </c:pt>
                <c:pt idx="3">
                  <c:v>261.48328500000008</c:v>
                </c:pt>
                <c:pt idx="4">
                  <c:v>146.883533</c:v>
                </c:pt>
                <c:pt idx="5">
                  <c:v>325.6201650000001</c:v>
                </c:pt>
                <c:pt idx="6">
                  <c:v>313.05588499999999</c:v>
                </c:pt>
                <c:pt idx="7">
                  <c:v>467.57553100000001</c:v>
                </c:pt>
                <c:pt idx="8">
                  <c:v>454.37635599999999</c:v>
                </c:pt>
                <c:pt idx="9">
                  <c:v>108.32167299999998</c:v>
                </c:pt>
                <c:pt idx="10">
                  <c:v>221.57601399999993</c:v>
                </c:pt>
                <c:pt idx="11">
                  <c:v>1478.4019346353907</c:v>
                </c:pt>
                <c:pt idx="12">
                  <c:v>398.19468599999993</c:v>
                </c:pt>
                <c:pt idx="13">
                  <c:v>513.45557400000018</c:v>
                </c:pt>
              </c:numCache>
            </c:numRef>
          </c:val>
          <c:extLs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98576000"/>
        <c:axId val="198577536"/>
      </c:barChart>
      <c:catAx>
        <c:axId val="19857600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98577536"/>
        <c:crosses val="autoZero"/>
        <c:auto val="1"/>
        <c:lblAlgn val="ctr"/>
        <c:lblOffset val="100"/>
        <c:noMultiLvlLbl val="0"/>
      </c:catAx>
      <c:valAx>
        <c:axId val="198577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85760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FE86-428C-84A4-A56B8EED7FEE}"/>
              </c:ext>
            </c:extLst>
          </c:dPt>
          <c:cat>
            <c:numRef>
              <c:f>'8.11'!$O$27:$O$34</c:f>
              <c:numCache>
                <c:formatCode>#\ ##0.0</c:formatCode>
                <c:ptCount val="8"/>
              </c:numCache>
            </c:numRef>
          </c:cat>
          <c:val>
            <c:numRef>
              <c:f>'8.11'!$J$27:$J$34</c:f>
              <c:numCache>
                <c:formatCode>0.0</c:formatCode>
                <c:ptCount val="8"/>
              </c:numCache>
            </c:numRef>
          </c:val>
          <c:extLs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Duben</c:v>
                </c:pt>
                <c:pt idx="1">
                  <c:v>Květen</c:v>
                </c:pt>
                <c:pt idx="2">
                  <c:v>Červen</c:v>
                </c:pt>
              </c:strCache>
            </c:strRef>
          </c:cat>
          <c:val>
            <c:numRef>
              <c:f>'8.12'!$L$28:$N$28</c:f>
              <c:numCache>
                <c:formatCode>#\ ##0.0</c:formatCode>
                <c:ptCount val="3"/>
                <c:pt idx="0">
                  <c:v>510166.50699999993</c:v>
                </c:pt>
                <c:pt idx="1">
                  <c:v>432391.571</c:v>
                </c:pt>
                <c:pt idx="2">
                  <c:v>295846.60700000002</c:v>
                </c:pt>
              </c:numCache>
            </c:numRef>
          </c:val>
          <c:extLs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Duben</c:v>
                </c:pt>
                <c:pt idx="1">
                  <c:v>Květen</c:v>
                </c:pt>
                <c:pt idx="2">
                  <c:v>Červen</c:v>
                </c:pt>
              </c:strCache>
            </c:strRef>
          </c:cat>
          <c:val>
            <c:numRef>
              <c:f>'8.12'!$L$29:$N$29</c:f>
              <c:numCache>
                <c:formatCode>#\ ##0.0</c:formatCode>
                <c:ptCount val="3"/>
                <c:pt idx="0">
                  <c:v>68920.844000000012</c:v>
                </c:pt>
                <c:pt idx="1">
                  <c:v>44143.555999999997</c:v>
                </c:pt>
                <c:pt idx="2">
                  <c:v>31516.850999999999</c:v>
                </c:pt>
              </c:numCache>
            </c:numRef>
          </c:val>
          <c:extLs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Duben</c:v>
                </c:pt>
                <c:pt idx="1">
                  <c:v>Květen</c:v>
                </c:pt>
                <c:pt idx="2">
                  <c:v>Červen</c:v>
                </c:pt>
              </c:strCache>
            </c:strRef>
          </c:cat>
          <c:val>
            <c:numRef>
              <c:f>'8.12'!$L$30:$N$30</c:f>
              <c:numCache>
                <c:formatCode>#\ ##0.0</c:formatCode>
                <c:ptCount val="3"/>
                <c:pt idx="0">
                  <c:v>2545.2999999999997</c:v>
                </c:pt>
                <c:pt idx="1">
                  <c:v>1589.9</c:v>
                </c:pt>
                <c:pt idx="2">
                  <c:v>228.4</c:v>
                </c:pt>
              </c:numCache>
            </c:numRef>
          </c:val>
          <c:extLs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Duben</c:v>
                </c:pt>
                <c:pt idx="1">
                  <c:v>Květen</c:v>
                </c:pt>
                <c:pt idx="2">
                  <c:v>Červen</c:v>
                </c:pt>
              </c:strCache>
            </c:strRef>
          </c:cat>
          <c:val>
            <c:numRef>
              <c:f>'8.12'!$L$31:$N$31</c:f>
              <c:numCache>
                <c:formatCode>#\ ##0.0</c:formatCode>
                <c:ptCount val="3"/>
                <c:pt idx="0">
                  <c:v>128.22999999999999</c:v>
                </c:pt>
                <c:pt idx="1">
                  <c:v>87.18</c:v>
                </c:pt>
                <c:pt idx="2">
                  <c:v>10</c:v>
                </c:pt>
              </c:numCache>
            </c:numRef>
          </c:val>
          <c:extLs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Duben</c:v>
                </c:pt>
                <c:pt idx="1">
                  <c:v>Květen</c:v>
                </c:pt>
                <c:pt idx="2">
                  <c:v>Červen</c:v>
                </c:pt>
              </c:strCache>
            </c:strRef>
          </c:cat>
          <c:val>
            <c:numRef>
              <c:f>'8.12'!$L$32:$N$32</c:f>
              <c:numCache>
                <c:formatCode>#\ ##0.0</c:formatCode>
                <c:ptCount val="3"/>
                <c:pt idx="0">
                  <c:v>1302.451</c:v>
                </c:pt>
                <c:pt idx="1">
                  <c:v>1449.97</c:v>
                </c:pt>
                <c:pt idx="2">
                  <c:v>1086.4769999999999</c:v>
                </c:pt>
              </c:numCache>
            </c:numRef>
          </c:val>
          <c:extLs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Duben</c:v>
                </c:pt>
                <c:pt idx="1">
                  <c:v>Květen</c:v>
                </c:pt>
                <c:pt idx="2">
                  <c:v>Červen</c:v>
                </c:pt>
              </c:strCache>
            </c:strRef>
          </c:cat>
          <c:val>
            <c:numRef>
              <c:f>'8.12'!$L$33:$N$33</c:f>
              <c:numCache>
                <c:formatCode>#\ ##0.0</c:formatCode>
                <c:ptCount val="3"/>
                <c:pt idx="0">
                  <c:v>254811.18400000001</c:v>
                </c:pt>
                <c:pt idx="1">
                  <c:v>173216.74300000002</c:v>
                </c:pt>
                <c:pt idx="2">
                  <c:v>70181.876999999979</c:v>
                </c:pt>
              </c:numCache>
            </c:numRef>
          </c:val>
          <c:extLs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Duben</c:v>
                </c:pt>
                <c:pt idx="1">
                  <c:v>Květen</c:v>
                </c:pt>
                <c:pt idx="2">
                  <c:v>Červen</c:v>
                </c:pt>
              </c:strCache>
            </c:strRef>
          </c:cat>
          <c:val>
            <c:numRef>
              <c:f>'8.12'!$L$34:$N$34</c:f>
              <c:numCache>
                <c:formatCode>#\ ##0.0</c:formatCode>
                <c:ptCount val="3"/>
                <c:pt idx="0">
                  <c:v>115296.87600000002</c:v>
                </c:pt>
                <c:pt idx="1">
                  <c:v>71258.612999999998</c:v>
                </c:pt>
                <c:pt idx="2">
                  <c:v>26015.898999999998</c:v>
                </c:pt>
              </c:numCache>
            </c:numRef>
          </c:val>
          <c:extLs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Duben</c:v>
                </c:pt>
                <c:pt idx="1">
                  <c:v>Květen</c:v>
                </c:pt>
                <c:pt idx="2">
                  <c:v>Červen</c:v>
                </c:pt>
              </c:strCache>
            </c:strRef>
          </c:cat>
          <c:val>
            <c:numRef>
              <c:f>'8.12'!$L$35:$N$35</c:f>
              <c:numCache>
                <c:formatCode>#\ ##0.0</c:formatCode>
                <c:ptCount val="3"/>
                <c:pt idx="0">
                  <c:v>2315.0129999999999</c:v>
                </c:pt>
                <c:pt idx="1">
                  <c:v>1032.6979999999999</c:v>
                </c:pt>
                <c:pt idx="2">
                  <c:v>224</c:v>
                </c:pt>
              </c:numCache>
            </c:numRef>
          </c:val>
          <c:extLs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63137792"/>
        <c:axId val="163155968"/>
      </c:barChart>
      <c:catAx>
        <c:axId val="163137792"/>
        <c:scaling>
          <c:orientation val="minMax"/>
        </c:scaling>
        <c:delete val="0"/>
        <c:axPos val="b"/>
        <c:numFmt formatCode="General" sourceLinked="1"/>
        <c:majorTickMark val="none"/>
        <c:minorTickMark val="none"/>
        <c:tickLblPos val="nextTo"/>
        <c:txPr>
          <a:bodyPr/>
          <a:lstStyle/>
          <a:p>
            <a:pPr>
              <a:defRPr sz="900"/>
            </a:pPr>
            <a:endParaRPr lang="cs-CZ"/>
          </a:p>
        </c:txPr>
        <c:crossAx val="163155968"/>
        <c:crossesAt val="0"/>
        <c:auto val="1"/>
        <c:lblAlgn val="ctr"/>
        <c:lblOffset val="100"/>
        <c:noMultiLvlLbl val="0"/>
      </c:catAx>
      <c:valAx>
        <c:axId val="163155968"/>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137792"/>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0.10956374466245244</c:v>
                </c:pt>
              </c:numCache>
            </c:numRef>
          </c:val>
          <c:extLs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0.16876409233541584</c:v>
                </c:pt>
              </c:numCache>
            </c:numRef>
          </c:val>
          <c:extLs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0.23922044087357308</c:v>
                </c:pt>
              </c:numCache>
            </c:numRef>
          </c:val>
          <c:extLs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64890880"/>
        <c:axId val="164892672"/>
      </c:barChart>
      <c:catAx>
        <c:axId val="164890880"/>
        <c:scaling>
          <c:orientation val="maxMin"/>
        </c:scaling>
        <c:delete val="0"/>
        <c:axPos val="l"/>
        <c:numFmt formatCode="General" sourceLinked="1"/>
        <c:majorTickMark val="none"/>
        <c:minorTickMark val="none"/>
        <c:tickLblPos val="none"/>
        <c:crossAx val="164892672"/>
        <c:crosses val="autoZero"/>
        <c:auto val="1"/>
        <c:lblAlgn val="ctr"/>
        <c:lblOffset val="100"/>
        <c:noMultiLvlLbl val="0"/>
      </c:catAx>
      <c:valAx>
        <c:axId val="164892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48908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Duben</c:v>
                </c:pt>
                <c:pt idx="1">
                  <c:v>Květen</c:v>
                </c:pt>
                <c:pt idx="2">
                  <c:v>Červen</c:v>
                </c:pt>
              </c:strCache>
            </c:strRef>
          </c:cat>
          <c:val>
            <c:numRef>
              <c:f>'8.12'!$L$10:$N$10</c:f>
              <c:numCache>
                <c:formatCode>#\ ##0.0</c:formatCode>
                <c:ptCount val="3"/>
                <c:pt idx="0">
                  <c:v>121102.33900000002</c:v>
                </c:pt>
                <c:pt idx="1">
                  <c:v>86327.429000000004</c:v>
                </c:pt>
                <c:pt idx="2">
                  <c:v>20443.175999999999</c:v>
                </c:pt>
              </c:numCache>
            </c:numRef>
          </c:val>
          <c:extLs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Duben</c:v>
                </c:pt>
                <c:pt idx="1">
                  <c:v>Květen</c:v>
                </c:pt>
                <c:pt idx="2">
                  <c:v>Červen</c:v>
                </c:pt>
              </c:strCache>
            </c:strRef>
          </c:cat>
          <c:val>
            <c:numRef>
              <c:f>'8.12'!$L$11:$N$11</c:f>
              <c:numCache>
                <c:formatCode>#\ ##0.0</c:formatCode>
                <c:ptCount val="3"/>
                <c:pt idx="0">
                  <c:v>3701.627</c:v>
                </c:pt>
                <c:pt idx="1">
                  <c:v>3345.375</c:v>
                </c:pt>
                <c:pt idx="2">
                  <c:v>2245.6559999999999</c:v>
                </c:pt>
              </c:numCache>
            </c:numRef>
          </c:val>
          <c:extLs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Duben</c:v>
                </c:pt>
                <c:pt idx="1">
                  <c:v>Květen</c:v>
                </c:pt>
                <c:pt idx="2">
                  <c:v>Červen</c:v>
                </c:pt>
              </c:strCache>
            </c:strRef>
          </c:cat>
          <c:val>
            <c:numRef>
              <c:f>'8.12'!$L$12:$N$12</c:f>
              <c:numCache>
                <c:formatCode>#\ ##0.0</c:formatCode>
                <c:ptCount val="3"/>
                <c:pt idx="0">
                  <c:v>21</c:v>
                </c:pt>
                <c:pt idx="1">
                  <c:v>0</c:v>
                </c:pt>
                <c:pt idx="2">
                  <c:v>0</c:v>
                </c:pt>
              </c:numCache>
            </c:numRef>
          </c:val>
          <c:extLs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Duben</c:v>
                </c:pt>
                <c:pt idx="1">
                  <c:v>Květen</c:v>
                </c:pt>
                <c:pt idx="2">
                  <c:v>Červen</c:v>
                </c:pt>
              </c:strCache>
            </c:strRef>
          </c:cat>
          <c:val>
            <c:numRef>
              <c:f>'8.12'!$L$13:$N$13</c:f>
              <c:numCache>
                <c:formatCode>#\ ##0.0</c:formatCode>
                <c:ptCount val="3"/>
                <c:pt idx="0">
                  <c:v>0</c:v>
                </c:pt>
                <c:pt idx="1">
                  <c:v>0</c:v>
                </c:pt>
                <c:pt idx="2">
                  <c:v>0</c:v>
                </c:pt>
              </c:numCache>
            </c:numRef>
          </c:val>
          <c:extLs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Duben</c:v>
                </c:pt>
                <c:pt idx="1">
                  <c:v>Květen</c:v>
                </c:pt>
                <c:pt idx="2">
                  <c:v>Červen</c:v>
                </c:pt>
              </c:strCache>
            </c:strRef>
          </c:cat>
          <c:val>
            <c:numRef>
              <c:f>'8.12'!$L$14:$N$14</c:f>
              <c:numCache>
                <c:formatCode>#\ ##0.0</c:formatCode>
                <c:ptCount val="3"/>
                <c:pt idx="0">
                  <c:v>0</c:v>
                </c:pt>
                <c:pt idx="1">
                  <c:v>0</c:v>
                </c:pt>
                <c:pt idx="2">
                  <c:v>0</c:v>
                </c:pt>
              </c:numCache>
            </c:numRef>
          </c:val>
          <c:extLs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Duben</c:v>
                </c:pt>
                <c:pt idx="1">
                  <c:v>Květen</c:v>
                </c:pt>
                <c:pt idx="2">
                  <c:v>Červen</c:v>
                </c:pt>
              </c:strCache>
            </c:strRef>
          </c:cat>
          <c:val>
            <c:numRef>
              <c:f>'8.12'!$L$15:$N$15</c:f>
              <c:numCache>
                <c:formatCode>#\ ##0.0</c:formatCode>
                <c:ptCount val="3"/>
                <c:pt idx="0">
                  <c:v>0</c:v>
                </c:pt>
                <c:pt idx="1">
                  <c:v>0</c:v>
                </c:pt>
                <c:pt idx="2">
                  <c:v>0</c:v>
                </c:pt>
              </c:numCache>
            </c:numRef>
          </c:val>
          <c:extLs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Duben</c:v>
                </c:pt>
                <c:pt idx="1">
                  <c:v>Květen</c:v>
                </c:pt>
                <c:pt idx="2">
                  <c:v>Červen</c:v>
                </c:pt>
              </c:strCache>
            </c:strRef>
          </c:cat>
          <c:val>
            <c:numRef>
              <c:f>'8.12'!$L$16:$N$16</c:f>
              <c:numCache>
                <c:formatCode>#\ ##0.0</c:formatCode>
                <c:ptCount val="3"/>
                <c:pt idx="0">
                  <c:v>1277877.1570000001</c:v>
                </c:pt>
                <c:pt idx="1">
                  <c:v>842912.29</c:v>
                </c:pt>
                <c:pt idx="2">
                  <c:v>332321.68800000002</c:v>
                </c:pt>
              </c:numCache>
            </c:numRef>
          </c:val>
          <c:extLs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Duben</c:v>
                </c:pt>
                <c:pt idx="1">
                  <c:v>Květen</c:v>
                </c:pt>
                <c:pt idx="2">
                  <c:v>Červen</c:v>
                </c:pt>
              </c:strCache>
            </c:strRef>
          </c:cat>
          <c:val>
            <c:numRef>
              <c:f>'8.12'!$L$17:$N$17</c:f>
              <c:numCache>
                <c:formatCode>#\ ##0.0</c:formatCode>
                <c:ptCount val="3"/>
                <c:pt idx="0">
                  <c:v>0</c:v>
                </c:pt>
                <c:pt idx="1">
                  <c:v>0</c:v>
                </c:pt>
                <c:pt idx="2">
                  <c:v>0</c:v>
                </c:pt>
              </c:numCache>
            </c:numRef>
          </c:val>
          <c:extLs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Duben</c:v>
                </c:pt>
                <c:pt idx="1">
                  <c:v>Květen</c:v>
                </c:pt>
                <c:pt idx="2">
                  <c:v>Červen</c:v>
                </c:pt>
              </c:strCache>
            </c:strRef>
          </c:cat>
          <c:val>
            <c:numRef>
              <c:f>'8.12'!$L$18:$N$18</c:f>
              <c:numCache>
                <c:formatCode>#\ ##0.0</c:formatCode>
                <c:ptCount val="3"/>
                <c:pt idx="0">
                  <c:v>0</c:v>
                </c:pt>
                <c:pt idx="1">
                  <c:v>0</c:v>
                </c:pt>
                <c:pt idx="2">
                  <c:v>0</c:v>
                </c:pt>
              </c:numCache>
            </c:numRef>
          </c:val>
          <c:extLs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Duben</c:v>
                </c:pt>
                <c:pt idx="1">
                  <c:v>Květen</c:v>
                </c:pt>
                <c:pt idx="2">
                  <c:v>Červen</c:v>
                </c:pt>
              </c:strCache>
            </c:strRef>
          </c:cat>
          <c:val>
            <c:numRef>
              <c:f>'8.12'!$L$19:$N$19</c:f>
              <c:numCache>
                <c:formatCode>#\ ##0.0</c:formatCode>
                <c:ptCount val="3"/>
                <c:pt idx="0">
                  <c:v>9690.8610000000008</c:v>
                </c:pt>
                <c:pt idx="1">
                  <c:v>13448.669</c:v>
                </c:pt>
                <c:pt idx="2">
                  <c:v>9941.7919999999995</c:v>
                </c:pt>
              </c:numCache>
            </c:numRef>
          </c:val>
          <c:extLs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Duben</c:v>
                </c:pt>
                <c:pt idx="1">
                  <c:v>Květen</c:v>
                </c:pt>
                <c:pt idx="2">
                  <c:v>Červen</c:v>
                </c:pt>
              </c:strCache>
            </c:strRef>
          </c:cat>
          <c:val>
            <c:numRef>
              <c:f>'8.12'!$L$20:$N$20</c:f>
              <c:numCache>
                <c:formatCode>#\ ##0.0</c:formatCode>
                <c:ptCount val="3"/>
                <c:pt idx="0">
                  <c:v>2265.1080000000002</c:v>
                </c:pt>
                <c:pt idx="1">
                  <c:v>1227.7930000000001</c:v>
                </c:pt>
                <c:pt idx="2">
                  <c:v>673.22299999999996</c:v>
                </c:pt>
              </c:numCache>
            </c:numRef>
          </c:val>
          <c:extLs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Duben</c:v>
                </c:pt>
                <c:pt idx="1">
                  <c:v>Květen</c:v>
                </c:pt>
                <c:pt idx="2">
                  <c:v>Červen</c:v>
                </c:pt>
              </c:strCache>
            </c:strRef>
          </c:cat>
          <c:val>
            <c:numRef>
              <c:f>'8.12'!$L$21:$N$21</c:f>
              <c:numCache>
                <c:formatCode>#\ ##0.0</c:formatCode>
                <c:ptCount val="3"/>
                <c:pt idx="0">
                  <c:v>7093.2030791366997</c:v>
                </c:pt>
                <c:pt idx="1">
                  <c:v>6604.1822399292432</c:v>
                </c:pt>
                <c:pt idx="2">
                  <c:v>7586.0168988516416</c:v>
                </c:pt>
              </c:numCache>
            </c:numRef>
          </c:val>
          <c:extLs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Duben</c:v>
                </c:pt>
                <c:pt idx="1">
                  <c:v>Květen</c:v>
                </c:pt>
                <c:pt idx="2">
                  <c:v>Červen</c:v>
                </c:pt>
              </c:strCache>
            </c:strRef>
          </c:cat>
          <c:val>
            <c:numRef>
              <c:f>'8.12'!$L$22:$N$22</c:f>
              <c:numCache>
                <c:formatCode>#\ ##0.0</c:formatCode>
                <c:ptCount val="3"/>
                <c:pt idx="0">
                  <c:v>52281.682999999997</c:v>
                </c:pt>
                <c:pt idx="1">
                  <c:v>79173.198000000004</c:v>
                </c:pt>
                <c:pt idx="2">
                  <c:v>67409.867000000013</c:v>
                </c:pt>
              </c:numCache>
            </c:numRef>
          </c:val>
          <c:extLs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Duben</c:v>
                </c:pt>
                <c:pt idx="1">
                  <c:v>Květen</c:v>
                </c:pt>
                <c:pt idx="2">
                  <c:v>Červen</c:v>
                </c:pt>
              </c:strCache>
            </c:strRef>
          </c:cat>
          <c:val>
            <c:numRef>
              <c:f>'8.12'!$L$23:$N$23</c:f>
              <c:numCache>
                <c:formatCode>#\ ##0.0</c:formatCode>
                <c:ptCount val="3"/>
                <c:pt idx="0">
                  <c:v>0</c:v>
                </c:pt>
                <c:pt idx="1">
                  <c:v>0</c:v>
                </c:pt>
                <c:pt idx="2">
                  <c:v>0</c:v>
                </c:pt>
              </c:numCache>
            </c:numRef>
          </c:val>
          <c:extLs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Duben</c:v>
                </c:pt>
                <c:pt idx="1">
                  <c:v>Květen</c:v>
                </c:pt>
                <c:pt idx="2">
                  <c:v>Červen</c:v>
                </c:pt>
              </c:strCache>
            </c:strRef>
          </c:cat>
          <c:val>
            <c:numRef>
              <c:f>'8.12'!$L$24:$N$24</c:f>
              <c:numCache>
                <c:formatCode>#\ ##0.0</c:formatCode>
                <c:ptCount val="3"/>
                <c:pt idx="0">
                  <c:v>312.89999999999998</c:v>
                </c:pt>
                <c:pt idx="1">
                  <c:v>219.21</c:v>
                </c:pt>
                <c:pt idx="2">
                  <c:v>31.2</c:v>
                </c:pt>
              </c:numCache>
            </c:numRef>
          </c:val>
          <c:extLs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Duben</c:v>
                </c:pt>
                <c:pt idx="1">
                  <c:v>Květen</c:v>
                </c:pt>
                <c:pt idx="2">
                  <c:v>Červen</c:v>
                </c:pt>
              </c:strCache>
            </c:strRef>
          </c:cat>
          <c:val>
            <c:numRef>
              <c:f>'8.12'!$L$25:$N$25</c:f>
              <c:numCache>
                <c:formatCode>#\ ##0.0</c:formatCode>
                <c:ptCount val="3"/>
                <c:pt idx="0">
                  <c:v>519252.85392086336</c:v>
                </c:pt>
                <c:pt idx="1">
                  <c:v>412687.29776007071</c:v>
                </c:pt>
                <c:pt idx="2">
                  <c:v>321158.48510114831</c:v>
                </c:pt>
              </c:numCache>
            </c:numRef>
          </c:val>
          <c:extLs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65579008"/>
        <c:axId val="165593088"/>
      </c:barChart>
      <c:catAx>
        <c:axId val="165579008"/>
        <c:scaling>
          <c:orientation val="minMax"/>
        </c:scaling>
        <c:delete val="0"/>
        <c:axPos val="b"/>
        <c:numFmt formatCode="General" sourceLinked="1"/>
        <c:majorTickMark val="none"/>
        <c:minorTickMark val="none"/>
        <c:tickLblPos val="nextTo"/>
        <c:txPr>
          <a:bodyPr/>
          <a:lstStyle/>
          <a:p>
            <a:pPr>
              <a:defRPr sz="900"/>
            </a:pPr>
            <a:endParaRPr lang="cs-CZ"/>
          </a:p>
        </c:txPr>
        <c:crossAx val="165593088"/>
        <c:crosses val="autoZero"/>
        <c:auto val="1"/>
        <c:lblAlgn val="ctr"/>
        <c:lblOffset val="100"/>
        <c:noMultiLvlLbl val="0"/>
      </c:catAx>
      <c:valAx>
        <c:axId val="165593088"/>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57900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c:ext xmlns:c16="http://schemas.microsoft.com/office/drawing/2014/chart" uri="{C3380CC4-5D6E-409C-BE32-E72D297353CC}">
                <c16:uniqueId val="{00000000-AF25-484B-92F1-8EF446706F13}"/>
              </c:ext>
            </c:extLst>
          </c:dPt>
          <c:cat>
            <c:numRef>
              <c:f>'8.12'!$O$28:$O$35</c:f>
              <c:numCache>
                <c:formatCode>#\ ##0.0</c:formatCode>
                <c:ptCount val="8"/>
              </c:numCache>
            </c:numRef>
          </c:cat>
          <c:val>
            <c:numRef>
              <c:f>'8.12'!$J$28:$J$35</c:f>
              <c:numCache>
                <c:formatCode>0.0</c:formatCode>
                <c:ptCount val="8"/>
              </c:numCache>
            </c:numRef>
          </c:val>
          <c:extLs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c:ext xmlns:c16="http://schemas.microsoft.com/office/drawing/2014/chart" uri="{C3380CC4-5D6E-409C-BE32-E72D297353CC}">
                <c16:uniqueId val="{00000003-0AB6-4789-99FE-040A7D52FAF1}"/>
              </c:ext>
            </c:extLst>
          </c:dPt>
          <c:dPt>
            <c:idx val="2"/>
            <c:bubble3D val="0"/>
            <c:spPr>
              <a:solidFill>
                <a:sysClr val="windowText" lastClr="000000"/>
              </a:solidFill>
            </c:spPr>
            <c:extLst>
              <c:ext xmlns:c16="http://schemas.microsoft.com/office/drawing/2014/chart" uri="{C3380CC4-5D6E-409C-BE32-E72D297353CC}">
                <c16:uniqueId val="{00000005-0AB6-4789-99FE-040A7D52FAF1}"/>
              </c:ext>
            </c:extLst>
          </c:dPt>
          <c:dPt>
            <c:idx val="5"/>
            <c:bubble3D val="0"/>
            <c:extLst>
              <c:ext xmlns:c16="http://schemas.microsoft.com/office/drawing/2014/chart" uri="{C3380CC4-5D6E-409C-BE32-E72D297353CC}">
                <c16:uniqueId val="{00000006-0AB6-4789-99FE-040A7D52FAF1}"/>
              </c:ext>
            </c:extLst>
          </c:dPt>
          <c:dPt>
            <c:idx val="6"/>
            <c:bubble3D val="0"/>
            <c:spPr>
              <a:solidFill>
                <a:srgbClr val="6E4932"/>
              </a:solidFill>
            </c:spPr>
            <c:extLst>
              <c:ext xmlns:c16="http://schemas.microsoft.com/office/drawing/2014/chart" uri="{C3380CC4-5D6E-409C-BE32-E72D297353CC}">
                <c16:uniqueId val="{00000008-0AB6-4789-99FE-040A7D52FAF1}"/>
              </c:ext>
            </c:extLst>
          </c:dPt>
          <c:dPt>
            <c:idx val="7"/>
            <c:bubble3D val="0"/>
            <c:extLst>
              <c:ext xmlns:c16="http://schemas.microsoft.com/office/drawing/2014/chart" uri="{C3380CC4-5D6E-409C-BE32-E72D297353CC}">
                <c16:uniqueId val="{00000009-0AB6-4789-99FE-040A7D52FAF1}"/>
              </c:ext>
            </c:extLst>
          </c:dPt>
          <c:dPt>
            <c:idx val="15"/>
            <c:bubble3D val="0"/>
            <c:spPr>
              <a:solidFill>
                <a:srgbClr val="EBE600"/>
              </a:solidFill>
            </c:spPr>
            <c:extLs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Duben</c:v>
                </c:pt>
                <c:pt idx="1">
                  <c:v>Květen</c:v>
                </c:pt>
                <c:pt idx="2">
                  <c:v>Červen</c:v>
                </c:pt>
              </c:strCache>
            </c:strRef>
          </c:cat>
          <c:val>
            <c:numRef>
              <c:f>'8.13'!$L$27:$N$27</c:f>
              <c:numCache>
                <c:formatCode>#\ ##0.0</c:formatCode>
                <c:ptCount val="3"/>
                <c:pt idx="0">
                  <c:v>347399.86900000006</c:v>
                </c:pt>
                <c:pt idx="1">
                  <c:v>340733.65900000004</c:v>
                </c:pt>
                <c:pt idx="2">
                  <c:v>277532.29100000003</c:v>
                </c:pt>
              </c:numCache>
            </c:numRef>
          </c:val>
          <c:extLs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Duben</c:v>
                </c:pt>
                <c:pt idx="1">
                  <c:v>Květen</c:v>
                </c:pt>
                <c:pt idx="2">
                  <c:v>Červen</c:v>
                </c:pt>
              </c:strCache>
            </c:strRef>
          </c:cat>
          <c:val>
            <c:numRef>
              <c:f>'8.13'!$L$28:$N$28</c:f>
              <c:numCache>
                <c:formatCode>#\ ##0.0</c:formatCode>
                <c:ptCount val="3"/>
                <c:pt idx="0">
                  <c:v>58589.395000000004</c:v>
                </c:pt>
                <c:pt idx="1">
                  <c:v>41215.980000000003</c:v>
                </c:pt>
                <c:pt idx="2">
                  <c:v>20590.616000000002</c:v>
                </c:pt>
              </c:numCache>
            </c:numRef>
          </c:val>
          <c:extLs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Duben</c:v>
                </c:pt>
                <c:pt idx="1">
                  <c:v>Květen</c:v>
                </c:pt>
                <c:pt idx="2">
                  <c:v>Červen</c:v>
                </c:pt>
              </c:strCache>
            </c:strRef>
          </c:cat>
          <c:val>
            <c:numRef>
              <c:f>'8.13'!$L$29:$N$29</c:f>
              <c:numCache>
                <c:formatCode>#\ ##0.0</c:formatCode>
                <c:ptCount val="3"/>
                <c:pt idx="0">
                  <c:v>15556.289999999999</c:v>
                </c:pt>
                <c:pt idx="1">
                  <c:v>7312.7699999999995</c:v>
                </c:pt>
                <c:pt idx="2">
                  <c:v>2044.0500000000002</c:v>
                </c:pt>
              </c:numCache>
            </c:numRef>
          </c:val>
          <c:extLs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Duben</c:v>
                </c:pt>
                <c:pt idx="1">
                  <c:v>Květen</c:v>
                </c:pt>
                <c:pt idx="2">
                  <c:v>Červen</c:v>
                </c:pt>
              </c:strCache>
            </c:strRef>
          </c:cat>
          <c:val>
            <c:numRef>
              <c:f>'8.13'!$L$30:$N$30</c:f>
              <c:numCache>
                <c:formatCode>#\ ##0.0</c:formatCode>
                <c:ptCount val="3"/>
                <c:pt idx="0">
                  <c:v>1266.1579999999999</c:v>
                </c:pt>
                <c:pt idx="1">
                  <c:v>708.08199999999999</c:v>
                </c:pt>
                <c:pt idx="2">
                  <c:v>30.890999999999998</c:v>
                </c:pt>
              </c:numCache>
            </c:numRef>
          </c:val>
          <c:extLs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Duben</c:v>
                </c:pt>
                <c:pt idx="1">
                  <c:v>Květen</c:v>
                </c:pt>
                <c:pt idx="2">
                  <c:v>Červen</c:v>
                </c:pt>
              </c:strCache>
            </c:strRef>
          </c:cat>
          <c:val>
            <c:numRef>
              <c:f>'8.13'!$L$31:$N$31</c:f>
              <c:numCache>
                <c:formatCode>#\ ##0.0</c:formatCode>
                <c:ptCount val="3"/>
                <c:pt idx="0">
                  <c:v>13464.710000000001</c:v>
                </c:pt>
                <c:pt idx="1">
                  <c:v>6231.2199999999993</c:v>
                </c:pt>
                <c:pt idx="2">
                  <c:v>1957.66</c:v>
                </c:pt>
              </c:numCache>
            </c:numRef>
          </c:val>
          <c:extLs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Duben</c:v>
                </c:pt>
                <c:pt idx="1">
                  <c:v>Květen</c:v>
                </c:pt>
                <c:pt idx="2">
                  <c:v>Červen</c:v>
                </c:pt>
              </c:strCache>
            </c:strRef>
          </c:cat>
          <c:val>
            <c:numRef>
              <c:f>'8.13'!$L$32:$N$32</c:f>
              <c:numCache>
                <c:formatCode>#\ ##0.0</c:formatCode>
                <c:ptCount val="3"/>
                <c:pt idx="0">
                  <c:v>397313.27</c:v>
                </c:pt>
                <c:pt idx="1">
                  <c:v>272706.01699999999</c:v>
                </c:pt>
                <c:pt idx="2">
                  <c:v>105503.806</c:v>
                </c:pt>
              </c:numCache>
            </c:numRef>
          </c:val>
          <c:extLs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Duben</c:v>
                </c:pt>
                <c:pt idx="1">
                  <c:v>Květen</c:v>
                </c:pt>
                <c:pt idx="2">
                  <c:v>Červen</c:v>
                </c:pt>
              </c:strCache>
            </c:strRef>
          </c:cat>
          <c:val>
            <c:numRef>
              <c:f>'8.13'!$L$33:$N$33</c:f>
              <c:numCache>
                <c:formatCode>#\ ##0.0</c:formatCode>
                <c:ptCount val="3"/>
                <c:pt idx="0">
                  <c:v>174419.13699999999</c:v>
                </c:pt>
                <c:pt idx="1">
                  <c:v>109542.202</c:v>
                </c:pt>
                <c:pt idx="2">
                  <c:v>38882.789000000004</c:v>
                </c:pt>
              </c:numCache>
            </c:numRef>
          </c:val>
          <c:extLs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Duben</c:v>
                </c:pt>
                <c:pt idx="1">
                  <c:v>Květen</c:v>
                </c:pt>
                <c:pt idx="2">
                  <c:v>Červen</c:v>
                </c:pt>
              </c:strCache>
            </c:strRef>
          </c:cat>
          <c:val>
            <c:numRef>
              <c:f>'8.13'!$L$34:$N$34</c:f>
              <c:numCache>
                <c:formatCode>#\ ##0.0</c:formatCode>
                <c:ptCount val="3"/>
                <c:pt idx="0">
                  <c:v>17711.138999999999</c:v>
                </c:pt>
                <c:pt idx="1">
                  <c:v>11398.446</c:v>
                </c:pt>
                <c:pt idx="2">
                  <c:v>4131.1390000000001</c:v>
                </c:pt>
              </c:numCache>
            </c:numRef>
          </c:val>
          <c:extLs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65416320"/>
        <c:axId val="165418112"/>
      </c:barChart>
      <c:catAx>
        <c:axId val="165416320"/>
        <c:scaling>
          <c:orientation val="minMax"/>
        </c:scaling>
        <c:delete val="0"/>
        <c:axPos val="b"/>
        <c:numFmt formatCode="General" sourceLinked="1"/>
        <c:majorTickMark val="none"/>
        <c:minorTickMark val="none"/>
        <c:tickLblPos val="nextTo"/>
        <c:txPr>
          <a:bodyPr/>
          <a:lstStyle/>
          <a:p>
            <a:pPr>
              <a:defRPr sz="900"/>
            </a:pPr>
            <a:endParaRPr lang="cs-CZ"/>
          </a:p>
        </c:txPr>
        <c:crossAx val="165418112"/>
        <c:crosses val="autoZero"/>
        <c:auto val="1"/>
        <c:lblAlgn val="ctr"/>
        <c:lblOffset val="100"/>
        <c:noMultiLvlLbl val="0"/>
      </c:catAx>
      <c:valAx>
        <c:axId val="165418112"/>
        <c:scaling>
          <c:orientation val="minMax"/>
          <c:max val="1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416320"/>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0.25099990458835642</c:v>
                </c:pt>
              </c:numCache>
            </c:numRef>
          </c:val>
          <c:extLs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0.22427236563594863</c:v>
                </c:pt>
              </c:numCache>
            </c:numRef>
          </c:val>
          <c:extLs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0.15228687782267344</c:v>
                </c:pt>
              </c:numCache>
            </c:numRef>
          </c:val>
          <c:extLs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65449088"/>
        <c:axId val="165459072"/>
      </c:barChart>
      <c:catAx>
        <c:axId val="165449088"/>
        <c:scaling>
          <c:orientation val="maxMin"/>
        </c:scaling>
        <c:delete val="0"/>
        <c:axPos val="l"/>
        <c:numFmt formatCode="General" sourceLinked="1"/>
        <c:majorTickMark val="none"/>
        <c:minorTickMark val="none"/>
        <c:tickLblPos val="none"/>
        <c:crossAx val="165459072"/>
        <c:crosses val="autoZero"/>
        <c:auto val="1"/>
        <c:lblAlgn val="ctr"/>
        <c:lblOffset val="100"/>
        <c:noMultiLvlLbl val="0"/>
      </c:catAx>
      <c:valAx>
        <c:axId val="1654590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54490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Duben</c:v>
                </c:pt>
                <c:pt idx="1">
                  <c:v>Květen</c:v>
                </c:pt>
                <c:pt idx="2">
                  <c:v>Červen</c:v>
                </c:pt>
              </c:strCache>
            </c:strRef>
          </c:cat>
          <c:val>
            <c:numRef>
              <c:f>'8.13'!$L$10:$N$10</c:f>
              <c:numCache>
                <c:formatCode>#\ ##0.0</c:formatCode>
                <c:ptCount val="3"/>
                <c:pt idx="0">
                  <c:v>107152.64</c:v>
                </c:pt>
                <c:pt idx="1">
                  <c:v>119956.54999999999</c:v>
                </c:pt>
                <c:pt idx="2">
                  <c:v>85247.376000000004</c:v>
                </c:pt>
              </c:numCache>
            </c:numRef>
          </c:val>
          <c:extLs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Duben</c:v>
                </c:pt>
                <c:pt idx="1">
                  <c:v>Květen</c:v>
                </c:pt>
                <c:pt idx="2">
                  <c:v>Červen</c:v>
                </c:pt>
              </c:strCache>
            </c:strRef>
          </c:cat>
          <c:val>
            <c:numRef>
              <c:f>'8.13'!$L$11:$N$11</c:f>
              <c:numCache>
                <c:formatCode>#\ ##0.0</c:formatCode>
                <c:ptCount val="3"/>
                <c:pt idx="0">
                  <c:v>3023.3710000000001</c:v>
                </c:pt>
                <c:pt idx="1">
                  <c:v>1874.787</c:v>
                </c:pt>
                <c:pt idx="2">
                  <c:v>1402.7639999999999</c:v>
                </c:pt>
              </c:numCache>
            </c:numRef>
          </c:val>
          <c:extLs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Duben</c:v>
                </c:pt>
                <c:pt idx="1">
                  <c:v>Květen</c:v>
                </c:pt>
                <c:pt idx="2">
                  <c:v>Červen</c:v>
                </c:pt>
              </c:strCache>
            </c:strRef>
          </c:cat>
          <c:val>
            <c:numRef>
              <c:f>'8.13'!$L$12:$N$12</c:f>
              <c:numCache>
                <c:formatCode>#\ ##0.0</c:formatCode>
                <c:ptCount val="3"/>
                <c:pt idx="0">
                  <c:v>0</c:v>
                </c:pt>
                <c:pt idx="1">
                  <c:v>0</c:v>
                </c:pt>
                <c:pt idx="2">
                  <c:v>0</c:v>
                </c:pt>
              </c:numCache>
            </c:numRef>
          </c:val>
          <c:extLs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Duben</c:v>
                </c:pt>
                <c:pt idx="1">
                  <c:v>Květen</c:v>
                </c:pt>
                <c:pt idx="2">
                  <c:v>Červen</c:v>
                </c:pt>
              </c:strCache>
            </c:strRef>
          </c:cat>
          <c:val>
            <c:numRef>
              <c:f>'8.13'!$L$13:$N$13</c:f>
              <c:numCache>
                <c:formatCode>#\ ##0.0</c:formatCode>
                <c:ptCount val="3"/>
                <c:pt idx="0">
                  <c:v>0</c:v>
                </c:pt>
                <c:pt idx="1">
                  <c:v>0</c:v>
                </c:pt>
                <c:pt idx="2">
                  <c:v>0</c:v>
                </c:pt>
              </c:numCache>
            </c:numRef>
          </c:val>
          <c:extLs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Duben</c:v>
                </c:pt>
                <c:pt idx="1">
                  <c:v>Květen</c:v>
                </c:pt>
                <c:pt idx="2">
                  <c:v>Červen</c:v>
                </c:pt>
              </c:strCache>
            </c:strRef>
          </c:cat>
          <c:val>
            <c:numRef>
              <c:f>'8.13'!$L$14:$N$14</c:f>
              <c:numCache>
                <c:formatCode>#\ ##0.0</c:formatCode>
                <c:ptCount val="3"/>
                <c:pt idx="0">
                  <c:v>125</c:v>
                </c:pt>
                <c:pt idx="1">
                  <c:v>129</c:v>
                </c:pt>
                <c:pt idx="2">
                  <c:v>124</c:v>
                </c:pt>
              </c:numCache>
            </c:numRef>
          </c:val>
          <c:extLs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Duben</c:v>
                </c:pt>
                <c:pt idx="1">
                  <c:v>Květen</c:v>
                </c:pt>
                <c:pt idx="2">
                  <c:v>Červen</c:v>
                </c:pt>
              </c:strCache>
            </c:strRef>
          </c:cat>
          <c:val>
            <c:numRef>
              <c:f>'8.13'!$L$15:$N$15</c:f>
              <c:numCache>
                <c:formatCode>#\ ##0.0</c:formatCode>
                <c:ptCount val="3"/>
                <c:pt idx="0">
                  <c:v>9</c:v>
                </c:pt>
                <c:pt idx="1">
                  <c:v>10</c:v>
                </c:pt>
                <c:pt idx="2">
                  <c:v>14</c:v>
                </c:pt>
              </c:numCache>
            </c:numRef>
          </c:val>
          <c:extLs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Duben</c:v>
                </c:pt>
                <c:pt idx="1">
                  <c:v>Květen</c:v>
                </c:pt>
                <c:pt idx="2">
                  <c:v>Červen</c:v>
                </c:pt>
              </c:strCache>
            </c:strRef>
          </c:cat>
          <c:val>
            <c:numRef>
              <c:f>'8.13'!$L$16:$N$16</c:f>
              <c:numCache>
                <c:formatCode>#\ ##0.0</c:formatCode>
                <c:ptCount val="3"/>
                <c:pt idx="0">
                  <c:v>905428.87699999998</c:v>
                </c:pt>
                <c:pt idx="1">
                  <c:v>678709.76800000004</c:v>
                </c:pt>
                <c:pt idx="2">
                  <c:v>390447.04</c:v>
                </c:pt>
              </c:numCache>
            </c:numRef>
          </c:val>
          <c:extLs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Duben</c:v>
                </c:pt>
                <c:pt idx="1">
                  <c:v>Květen</c:v>
                </c:pt>
                <c:pt idx="2">
                  <c:v>Červen</c:v>
                </c:pt>
              </c:strCache>
            </c:strRef>
          </c:cat>
          <c:val>
            <c:numRef>
              <c:f>'8.13'!$L$17:$N$17</c:f>
              <c:numCache>
                <c:formatCode>#\ ##0.0</c:formatCode>
                <c:ptCount val="3"/>
                <c:pt idx="0">
                  <c:v>0</c:v>
                </c:pt>
                <c:pt idx="1">
                  <c:v>0</c:v>
                </c:pt>
                <c:pt idx="2">
                  <c:v>0</c:v>
                </c:pt>
              </c:numCache>
            </c:numRef>
          </c:val>
          <c:extLs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Duben</c:v>
                </c:pt>
                <c:pt idx="1">
                  <c:v>Květen</c:v>
                </c:pt>
                <c:pt idx="2">
                  <c:v>Červen</c:v>
                </c:pt>
              </c:strCache>
            </c:strRef>
          </c:cat>
          <c:val>
            <c:numRef>
              <c:f>'8.13'!$L$18:$N$18</c:f>
              <c:numCache>
                <c:formatCode>#\ ##0.0</c:formatCode>
                <c:ptCount val="3"/>
                <c:pt idx="0">
                  <c:v>0</c:v>
                </c:pt>
                <c:pt idx="1">
                  <c:v>0</c:v>
                </c:pt>
                <c:pt idx="2">
                  <c:v>0</c:v>
                </c:pt>
              </c:numCache>
            </c:numRef>
          </c:val>
          <c:extLs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Duben</c:v>
                </c:pt>
                <c:pt idx="1">
                  <c:v>Květen</c:v>
                </c:pt>
                <c:pt idx="2">
                  <c:v>Červen</c:v>
                </c:pt>
              </c:strCache>
            </c:strRef>
          </c:cat>
          <c:val>
            <c:numRef>
              <c:f>'8.13'!$L$19:$N$19</c:f>
              <c:numCache>
                <c:formatCode>#\ ##0.0</c:formatCode>
                <c:ptCount val="3"/>
                <c:pt idx="0">
                  <c:v>774</c:v>
                </c:pt>
                <c:pt idx="1">
                  <c:v>198</c:v>
                </c:pt>
                <c:pt idx="2">
                  <c:v>13</c:v>
                </c:pt>
              </c:numCache>
            </c:numRef>
          </c:val>
          <c:extLs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Duben</c:v>
                </c:pt>
                <c:pt idx="1">
                  <c:v>Květen</c:v>
                </c:pt>
                <c:pt idx="2">
                  <c:v>Červen</c:v>
                </c:pt>
              </c:strCache>
            </c:strRef>
          </c:cat>
          <c:val>
            <c:numRef>
              <c:f>'8.13'!$L$20:$N$20</c:f>
              <c:numCache>
                <c:formatCode>#\ ##0.0</c:formatCode>
                <c:ptCount val="3"/>
                <c:pt idx="0">
                  <c:v>0</c:v>
                </c:pt>
                <c:pt idx="1">
                  <c:v>0</c:v>
                </c:pt>
                <c:pt idx="2">
                  <c:v>0</c:v>
                </c:pt>
              </c:numCache>
            </c:numRef>
          </c:val>
          <c:extLs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Duben</c:v>
                </c:pt>
                <c:pt idx="1">
                  <c:v>Květen</c:v>
                </c:pt>
                <c:pt idx="2">
                  <c:v>Červen</c:v>
                </c:pt>
              </c:strCache>
            </c:strRef>
          </c:cat>
          <c:val>
            <c:numRef>
              <c:f>'8.13'!$L$21:$N$21</c:f>
              <c:numCache>
                <c:formatCode>#\ ##0.0</c:formatCode>
                <c:ptCount val="3"/>
                <c:pt idx="0">
                  <c:v>1493.32</c:v>
                </c:pt>
                <c:pt idx="1">
                  <c:v>3212.35</c:v>
                </c:pt>
                <c:pt idx="2">
                  <c:v>2548.69</c:v>
                </c:pt>
              </c:numCache>
            </c:numRef>
          </c:val>
          <c:extLs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Duben</c:v>
                </c:pt>
                <c:pt idx="1">
                  <c:v>Květen</c:v>
                </c:pt>
                <c:pt idx="2">
                  <c:v>Červen</c:v>
                </c:pt>
              </c:strCache>
            </c:strRef>
          </c:cat>
          <c:val>
            <c:numRef>
              <c:f>'8.13'!$L$22:$N$22</c:f>
              <c:numCache>
                <c:formatCode>#\ ##0.0</c:formatCode>
                <c:ptCount val="3"/>
                <c:pt idx="0">
                  <c:v>5000</c:v>
                </c:pt>
                <c:pt idx="1">
                  <c:v>17000</c:v>
                </c:pt>
                <c:pt idx="2">
                  <c:v>7520</c:v>
                </c:pt>
              </c:numCache>
            </c:numRef>
          </c:val>
          <c:extLs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Duben</c:v>
                </c:pt>
                <c:pt idx="1">
                  <c:v>Květen</c:v>
                </c:pt>
                <c:pt idx="2">
                  <c:v>Červen</c:v>
                </c:pt>
              </c:strCache>
            </c:strRef>
          </c:cat>
          <c:val>
            <c:numRef>
              <c:f>'8.13'!$L$23:$N$23</c:f>
              <c:numCache>
                <c:formatCode>#\ ##0.0</c:formatCode>
                <c:ptCount val="3"/>
                <c:pt idx="0">
                  <c:v>0</c:v>
                </c:pt>
                <c:pt idx="1">
                  <c:v>0</c:v>
                </c:pt>
                <c:pt idx="2">
                  <c:v>0</c:v>
                </c:pt>
              </c:numCache>
            </c:numRef>
          </c:val>
          <c:extLs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Duben</c:v>
                </c:pt>
                <c:pt idx="1">
                  <c:v>Květen</c:v>
                </c:pt>
                <c:pt idx="2">
                  <c:v>Červen</c:v>
                </c:pt>
              </c:strCache>
            </c:strRef>
          </c:cat>
          <c:val>
            <c:numRef>
              <c:f>'8.13'!$L$24:$N$24</c:f>
              <c:numCache>
                <c:formatCode>#\ ##0.0</c:formatCode>
                <c:ptCount val="3"/>
                <c:pt idx="0">
                  <c:v>608.79699999999991</c:v>
                </c:pt>
                <c:pt idx="1">
                  <c:v>102.83099999999999</c:v>
                </c:pt>
                <c:pt idx="2">
                  <c:v>61.903000000000006</c:v>
                </c:pt>
              </c:numCache>
            </c:numRef>
          </c:val>
          <c:extLs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Duben</c:v>
                </c:pt>
                <c:pt idx="1">
                  <c:v>Květen</c:v>
                </c:pt>
                <c:pt idx="2">
                  <c:v>Červen</c:v>
                </c:pt>
              </c:strCache>
            </c:strRef>
          </c:cat>
          <c:val>
            <c:numRef>
              <c:f>'8.13'!$L$25:$N$25</c:f>
              <c:numCache>
                <c:formatCode>#\ ##0.0</c:formatCode>
                <c:ptCount val="3"/>
                <c:pt idx="0">
                  <c:v>169275.74000000005</c:v>
                </c:pt>
                <c:pt idx="1">
                  <c:v>123862.52700000002</c:v>
                </c:pt>
                <c:pt idx="2">
                  <c:v>49242.426999999996</c:v>
                </c:pt>
              </c:numCache>
            </c:numRef>
          </c:val>
          <c:extLs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65543296"/>
        <c:axId val="167072896"/>
      </c:barChart>
      <c:catAx>
        <c:axId val="165543296"/>
        <c:scaling>
          <c:orientation val="minMax"/>
        </c:scaling>
        <c:delete val="0"/>
        <c:axPos val="b"/>
        <c:numFmt formatCode="General" sourceLinked="1"/>
        <c:majorTickMark val="none"/>
        <c:minorTickMark val="none"/>
        <c:tickLblPos val="nextTo"/>
        <c:txPr>
          <a:bodyPr/>
          <a:lstStyle/>
          <a:p>
            <a:pPr>
              <a:defRPr sz="900"/>
            </a:pPr>
            <a:endParaRPr lang="cs-CZ"/>
          </a:p>
        </c:txPr>
        <c:crossAx val="167072896"/>
        <c:crosses val="autoZero"/>
        <c:auto val="1"/>
        <c:lblAlgn val="ctr"/>
        <c:lblOffset val="100"/>
        <c:noMultiLvlLbl val="0"/>
      </c:catAx>
      <c:valAx>
        <c:axId val="167072896"/>
        <c:scaling>
          <c:orientation val="minMax"/>
          <c:max val="1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543296"/>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c:ext xmlns:c16="http://schemas.microsoft.com/office/drawing/2014/chart" uri="{C3380CC4-5D6E-409C-BE32-E72D297353CC}">
                <c16:uniqueId val="{00000003-0899-4D1E-9F37-23137C0B6C71}"/>
              </c:ext>
            </c:extLst>
          </c:dPt>
          <c:dPt>
            <c:idx val="2"/>
            <c:bubble3D val="0"/>
            <c:spPr>
              <a:solidFill>
                <a:sysClr val="windowText" lastClr="000000"/>
              </a:solidFill>
            </c:spPr>
            <c:extLst>
              <c:ext xmlns:c16="http://schemas.microsoft.com/office/drawing/2014/chart" uri="{C3380CC4-5D6E-409C-BE32-E72D297353CC}">
                <c16:uniqueId val="{00000005-0899-4D1E-9F37-23137C0B6C71}"/>
              </c:ext>
            </c:extLst>
          </c:dPt>
          <c:dPt>
            <c:idx val="5"/>
            <c:bubble3D val="0"/>
            <c:extLst>
              <c:ext xmlns:c16="http://schemas.microsoft.com/office/drawing/2014/chart" uri="{C3380CC4-5D6E-409C-BE32-E72D297353CC}">
                <c16:uniqueId val="{00000006-0899-4D1E-9F37-23137C0B6C71}"/>
              </c:ext>
            </c:extLst>
          </c:dPt>
          <c:dPt>
            <c:idx val="6"/>
            <c:bubble3D val="0"/>
            <c:spPr>
              <a:solidFill>
                <a:srgbClr val="6E4932"/>
              </a:solidFill>
            </c:spPr>
            <c:extLst>
              <c:ext xmlns:c16="http://schemas.microsoft.com/office/drawing/2014/chart" uri="{C3380CC4-5D6E-409C-BE32-E72D297353CC}">
                <c16:uniqueId val="{00000008-0899-4D1E-9F37-23137C0B6C71}"/>
              </c:ext>
            </c:extLst>
          </c:dPt>
          <c:dPt>
            <c:idx val="7"/>
            <c:bubble3D val="0"/>
            <c:extLst>
              <c:ext xmlns:c16="http://schemas.microsoft.com/office/drawing/2014/chart" uri="{C3380CC4-5D6E-409C-BE32-E72D297353CC}">
                <c16:uniqueId val="{00000009-0899-4D1E-9F37-23137C0B6C71}"/>
              </c:ext>
            </c:extLst>
          </c:dPt>
          <c:dPt>
            <c:idx val="15"/>
            <c:bubble3D val="0"/>
            <c:spPr>
              <a:solidFill>
                <a:srgbClr val="EBE600"/>
              </a:solidFill>
            </c:spPr>
            <c:extLs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image" Target="../media/image4.png"/><Relationship Id="rId5" Type="http://schemas.openxmlformats.org/officeDocument/2006/relationships/chart" Target="../charts/chart50.xml"/><Relationship Id="rId4"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5.png"/><Relationship Id="rId5" Type="http://schemas.openxmlformats.org/officeDocument/2006/relationships/chart" Target="../charts/chart55.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image" Target="../media/image6.png"/><Relationship Id="rId5" Type="http://schemas.openxmlformats.org/officeDocument/2006/relationships/chart" Target="../charts/chart60.xml"/><Relationship Id="rId4" Type="http://schemas.openxmlformats.org/officeDocument/2006/relationships/chart" Target="../charts/chart5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7.png"/><Relationship Id="rId5" Type="http://schemas.openxmlformats.org/officeDocument/2006/relationships/chart" Target="../charts/chart65.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6" Type="http://schemas.openxmlformats.org/officeDocument/2006/relationships/image" Target="../media/image8.png"/><Relationship Id="rId5" Type="http://schemas.openxmlformats.org/officeDocument/2006/relationships/chart" Target="../charts/chart70.xml"/><Relationship Id="rId4"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image" Target="../media/image9.png"/><Relationship Id="rId5" Type="http://schemas.openxmlformats.org/officeDocument/2006/relationships/chart" Target="../charts/chart75.xml"/><Relationship Id="rId4" Type="http://schemas.openxmlformats.org/officeDocument/2006/relationships/chart" Target="../charts/chart7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image" Target="../media/image10.png"/><Relationship Id="rId5" Type="http://schemas.openxmlformats.org/officeDocument/2006/relationships/chart" Target="../charts/chart80.xml"/><Relationship Id="rId4"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11.png"/><Relationship Id="rId5" Type="http://schemas.openxmlformats.org/officeDocument/2006/relationships/chart" Target="../charts/chart85.xml"/><Relationship Id="rId4" Type="http://schemas.openxmlformats.org/officeDocument/2006/relationships/chart" Target="../charts/chart8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image" Target="../media/image12.png"/><Relationship Id="rId5" Type="http://schemas.openxmlformats.org/officeDocument/2006/relationships/chart" Target="../charts/chart90.xml"/><Relationship Id="rId4" Type="http://schemas.openxmlformats.org/officeDocument/2006/relationships/chart" Target="../charts/chart8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image" Target="../media/image13.png"/><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image" Target="../media/image14.png"/><Relationship Id="rId5" Type="http://schemas.openxmlformats.org/officeDocument/2006/relationships/chart" Target="../charts/chart100.xml"/><Relationship Id="rId4" Type="http://schemas.openxmlformats.org/officeDocument/2006/relationships/chart" Target="../charts/chart9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15.png"/><Relationship Id="rId5" Type="http://schemas.openxmlformats.org/officeDocument/2006/relationships/chart" Target="../charts/chart105.xml"/><Relationship Id="rId4" Type="http://schemas.openxmlformats.org/officeDocument/2006/relationships/chart" Target="../charts/chart104.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15.xml"/><Relationship Id="rId2" Type="http://schemas.openxmlformats.org/officeDocument/2006/relationships/chart" Target="../charts/chart114.xml"/><Relationship Id="rId1" Type="http://schemas.openxmlformats.org/officeDocument/2006/relationships/chart" Target="../charts/chart11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117.xml"/><Relationship Id="rId1"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3890135</xdr:rowOff>
    </xdr:from>
    <xdr:ext cx="2088000" cy="1287709"/>
    <xdr:pic>
      <xdr:nvPicPr>
        <xdr:cNvPr id="2" name="Obrázek 1">
          <a:extLst>
            <a:ext uri="{FF2B5EF4-FFF2-40B4-BE49-F238E27FC236}">
              <a16:creationId xmlns:a16="http://schemas.microsoft.com/office/drawing/2014/main" id="{C53B9AFA-94F6-4DD8-A8B9-01937CF1192D}"/>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5"/>
        <a:stretch/>
      </xdr:blipFill>
      <xdr:spPr bwMode="auto">
        <a:xfrm>
          <a:off x="28575" y="194435"/>
          <a:ext cx="2088000" cy="1287709"/>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45</xdr:row>
      <xdr:rowOff>142875</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142875</xdr:rowOff>
    </xdr:from>
    <xdr:to>
      <xdr:col>8</xdr:col>
      <xdr:colOff>772276</xdr:colOff>
      <xdr:row>45</xdr:row>
      <xdr:rowOff>142875</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45</xdr:row>
      <xdr:rowOff>123825</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142875</xdr:rowOff>
    </xdr:from>
    <xdr:to>
      <xdr:col>8</xdr:col>
      <xdr:colOff>686549</xdr:colOff>
      <xdr:row>46</xdr:row>
      <xdr:rowOff>123825</xdr:rowOff>
    </xdr:to>
    <xdr:graphicFrame macro="">
      <xdr:nvGraphicFramePr>
        <xdr:cNvPr id="3" name="Graf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142875</xdr:rowOff>
    </xdr:from>
    <xdr:to>
      <xdr:col>8</xdr:col>
      <xdr:colOff>772276</xdr:colOff>
      <xdr:row>46</xdr:row>
      <xdr:rowOff>104775</xdr:rowOff>
    </xdr:to>
    <xdr:graphicFrame macro="">
      <xdr:nvGraphicFramePr>
        <xdr:cNvPr id="3" name="Graf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161925</xdr:rowOff>
    </xdr:from>
    <xdr:to>
      <xdr:col>8</xdr:col>
      <xdr:colOff>762749</xdr:colOff>
      <xdr:row>46</xdr:row>
      <xdr:rowOff>123825</xdr:rowOff>
    </xdr:to>
    <xdr:graphicFrame macro="">
      <xdr:nvGraphicFramePr>
        <xdr:cNvPr id="3" name="Graf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161924</xdr:rowOff>
    </xdr:from>
    <xdr:to>
      <xdr:col>1</xdr:col>
      <xdr:colOff>781050</xdr:colOff>
      <xdr:row>46</xdr:row>
      <xdr:rowOff>104924</xdr:rowOff>
    </xdr:to>
    <xdr:graphicFrame macro="">
      <xdr:nvGraphicFramePr>
        <xdr:cNvPr id="4" name="Graf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19</xdr:row>
      <xdr:rowOff>25933</xdr:rowOff>
    </xdr:from>
    <xdr:to>
      <xdr:col>4</xdr:col>
      <xdr:colOff>219075</xdr:colOff>
      <xdr:row>33</xdr:row>
      <xdr:rowOff>100585</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19</xdr:row>
      <xdr:rowOff>28575</xdr:rowOff>
    </xdr:from>
    <xdr:to>
      <xdr:col>10</xdr:col>
      <xdr:colOff>209550</xdr:colOff>
      <xdr:row>33</xdr:row>
      <xdr:rowOff>109418</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xdr:colOff>
      <xdr:row>18</xdr:row>
      <xdr:rowOff>133347</xdr:rowOff>
    </xdr:from>
    <xdr:to>
      <xdr:col>6</xdr:col>
      <xdr:colOff>0</xdr:colOff>
      <xdr:row>45</xdr:row>
      <xdr:rowOff>142875</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13</xdr:col>
      <xdr:colOff>542925</xdr:colOff>
      <xdr:row>40</xdr:row>
      <xdr:rowOff>66675</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76201</xdr:colOff>
      <xdr:row>24</xdr:row>
      <xdr:rowOff>142875</xdr:rowOff>
    </xdr:from>
    <xdr:to>
      <xdr:col>4</xdr:col>
      <xdr:colOff>117065</xdr:colOff>
      <xdr:row>36</xdr:row>
      <xdr:rowOff>9525</xdr:rowOff>
    </xdr:to>
    <xdr:graphicFrame macro="">
      <xdr:nvGraphicFramePr>
        <xdr:cNvPr id="4" name="Graf 1">
          <a:extLst>
            <a:ext uri="{FF2B5EF4-FFF2-40B4-BE49-F238E27FC236}">
              <a16:creationId xmlns:a16="http://schemas.microsoft.com/office/drawing/2014/main" id="{00000000-0008-0000-23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95251</xdr:colOff>
      <xdr:row>25</xdr:row>
      <xdr:rowOff>28575</xdr:rowOff>
    </xdr:from>
    <xdr:to>
      <xdr:col>11</xdr:col>
      <xdr:colOff>262365</xdr:colOff>
      <xdr:row>35</xdr:row>
      <xdr:rowOff>114301</xdr:rowOff>
    </xdr:to>
    <xdr:graphicFrame macro="">
      <xdr:nvGraphicFramePr>
        <xdr:cNvPr id="5" name="Graf 1">
          <a:extLst>
            <a:ext uri="{FF2B5EF4-FFF2-40B4-BE49-F238E27FC236}">
              <a16:creationId xmlns:a16="http://schemas.microsoft.com/office/drawing/2014/main" id="{00000000-0008-0000-23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123824</xdr:rowOff>
    </xdr:from>
    <xdr:to>
      <xdr:col>4</xdr:col>
      <xdr:colOff>433671</xdr:colOff>
      <xdr:row>47</xdr:row>
      <xdr:rowOff>38100</xdr:rowOff>
    </xdr:to>
    <xdr:graphicFrame macro="">
      <xdr:nvGraphicFramePr>
        <xdr:cNvPr id="6" name="Graf 1">
          <a:extLst>
            <a:ext uri="{FF2B5EF4-FFF2-40B4-BE49-F238E27FC236}">
              <a16:creationId xmlns:a16="http://schemas.microsoft.com/office/drawing/2014/main" id="{00000000-0008-0000-23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showWhiteSpace="0" zoomScaleNormal="100" zoomScaleSheetLayoutView="100" zoomScalePageLayoutView="70" workbookViewId="0">
      <selection activeCell="B3" sqref="B3"/>
    </sheetView>
  </sheetViews>
  <sheetFormatPr defaultColWidth="9.140625" defaultRowHeight="12.75" x14ac:dyDescent="0.2"/>
  <cols>
    <col min="1" max="1" width="34.85546875" style="272" customWidth="1"/>
    <col min="2" max="2" width="50.42578125" style="272" customWidth="1"/>
    <col min="3" max="9" width="9.85546875" style="272" customWidth="1"/>
    <col min="10" max="10" width="10.28515625" style="272" customWidth="1"/>
    <col min="11" max="16384" width="9.140625" style="272"/>
  </cols>
  <sheetData>
    <row r="1" spans="1:10" s="273" customFormat="1" ht="360" customHeight="1" x14ac:dyDescent="0.2">
      <c r="B1" s="290" t="s">
        <v>290</v>
      </c>
    </row>
    <row r="2" spans="1:10" s="273" customFormat="1" ht="360" customHeight="1" x14ac:dyDescent="0.2">
      <c r="A2" s="286"/>
      <c r="B2" s="290"/>
      <c r="C2" s="286"/>
      <c r="D2" s="286"/>
      <c r="E2" s="286"/>
      <c r="F2" s="286"/>
      <c r="G2" s="286"/>
      <c r="H2" s="286"/>
      <c r="I2" s="286"/>
      <c r="J2" s="286"/>
    </row>
    <row r="3" spans="1:10" s="273" customFormat="1" x14ac:dyDescent="0.2">
      <c r="B3" s="285"/>
      <c r="D3" s="284"/>
      <c r="E3" s="283"/>
      <c r="F3" s="283"/>
      <c r="G3" s="283"/>
      <c r="J3" s="277"/>
    </row>
    <row r="4" spans="1:10" s="273" customFormat="1" x14ac:dyDescent="0.2"/>
    <row r="5" spans="1:10" s="273" customFormat="1" x14ac:dyDescent="0.2"/>
    <row r="6" spans="1:10" s="273" customFormat="1" x14ac:dyDescent="0.2"/>
    <row r="7" spans="1:10" s="273" customFormat="1" x14ac:dyDescent="0.2"/>
    <row r="8" spans="1:10" s="273" customFormat="1" x14ac:dyDescent="0.2"/>
    <row r="9" spans="1:10" s="273" customFormat="1" x14ac:dyDescent="0.2">
      <c r="B9" s="282"/>
      <c r="I9" s="281"/>
    </row>
    <row r="10" spans="1:10" s="273" customFormat="1" x14ac:dyDescent="0.2">
      <c r="B10" s="276"/>
      <c r="C10" s="275"/>
    </row>
    <row r="11" spans="1:10" s="273" customFormat="1" x14ac:dyDescent="0.2">
      <c r="B11" s="276"/>
      <c r="C11" s="275"/>
    </row>
    <row r="12" spans="1:10" s="273" customFormat="1" x14ac:dyDescent="0.2">
      <c r="B12" s="276"/>
      <c r="C12" s="275"/>
    </row>
    <row r="13" spans="1:10" s="273" customFormat="1" x14ac:dyDescent="0.2">
      <c r="A13" s="278"/>
      <c r="B13" s="280"/>
      <c r="C13" s="279"/>
      <c r="D13" s="278"/>
      <c r="E13" s="278"/>
      <c r="F13" s="278"/>
      <c r="G13" s="278"/>
      <c r="H13" s="278"/>
      <c r="I13" s="278"/>
      <c r="J13" s="278"/>
    </row>
    <row r="14" spans="1:10" s="273" customFormat="1" x14ac:dyDescent="0.2">
      <c r="A14" s="278"/>
      <c r="B14" s="280"/>
      <c r="C14" s="279"/>
      <c r="D14" s="278"/>
      <c r="E14" s="278"/>
      <c r="F14" s="278"/>
      <c r="G14" s="278"/>
      <c r="H14" s="278"/>
      <c r="I14" s="278"/>
      <c r="J14" s="278"/>
    </row>
    <row r="15" spans="1:10" s="273" customFormat="1" x14ac:dyDescent="0.2">
      <c r="A15" s="278"/>
      <c r="B15" s="280"/>
      <c r="C15" s="279"/>
      <c r="D15" s="278"/>
      <c r="E15" s="278"/>
      <c r="F15" s="278"/>
      <c r="G15" s="278"/>
      <c r="H15" s="278"/>
      <c r="I15" s="278"/>
      <c r="J15" s="278"/>
    </row>
    <row r="16" spans="1:10" s="273" customFormat="1" x14ac:dyDescent="0.2">
      <c r="A16" s="278"/>
      <c r="B16" s="280"/>
      <c r="C16" s="279"/>
      <c r="D16" s="278"/>
      <c r="E16" s="278"/>
      <c r="F16" s="278"/>
      <c r="G16" s="278"/>
      <c r="H16" s="278"/>
      <c r="I16" s="278"/>
      <c r="J16" s="278"/>
    </row>
    <row r="17" spans="1:10" s="273" customFormat="1" x14ac:dyDescent="0.2">
      <c r="A17" s="278"/>
      <c r="B17" s="280"/>
      <c r="C17" s="279"/>
      <c r="D17" s="278"/>
      <c r="E17" s="278"/>
      <c r="F17" s="278"/>
      <c r="G17" s="278"/>
      <c r="H17" s="278"/>
      <c r="I17" s="278"/>
      <c r="J17" s="278"/>
    </row>
    <row r="18" spans="1:10" s="273" customFormat="1" x14ac:dyDescent="0.2">
      <c r="A18" s="278"/>
      <c r="B18" s="280"/>
      <c r="C18" s="279"/>
      <c r="D18" s="278"/>
      <c r="E18" s="278"/>
      <c r="F18" s="278"/>
      <c r="G18" s="278"/>
      <c r="H18" s="278"/>
      <c r="I18" s="278"/>
      <c r="J18" s="278"/>
    </row>
    <row r="19" spans="1:10" s="273" customFormat="1" x14ac:dyDescent="0.2">
      <c r="A19" s="278"/>
      <c r="B19" s="280"/>
      <c r="C19" s="279"/>
      <c r="D19" s="278"/>
      <c r="E19" s="278"/>
      <c r="F19" s="278"/>
      <c r="G19" s="278"/>
      <c r="H19" s="278"/>
      <c r="I19" s="278"/>
      <c r="J19" s="278"/>
    </row>
    <row r="20" spans="1:10" s="273" customFormat="1" x14ac:dyDescent="0.2"/>
    <row r="21" spans="1:10" s="273" customFormat="1" x14ac:dyDescent="0.2">
      <c r="A21" s="278"/>
      <c r="B21" s="280"/>
      <c r="C21" s="279"/>
      <c r="D21" s="278"/>
      <c r="E21" s="278"/>
      <c r="F21" s="278"/>
      <c r="G21" s="278"/>
      <c r="H21" s="278"/>
      <c r="I21" s="278"/>
      <c r="J21" s="278"/>
    </row>
    <row r="22" spans="1:10" s="273" customFormat="1" x14ac:dyDescent="0.2">
      <c r="A22" s="278"/>
      <c r="B22" s="280"/>
      <c r="C22" s="279"/>
      <c r="D22" s="278"/>
      <c r="E22" s="278"/>
      <c r="F22" s="278"/>
      <c r="G22" s="278"/>
      <c r="H22" s="278"/>
      <c r="I22" s="278"/>
      <c r="J22" s="278"/>
    </row>
    <row r="23" spans="1:10" s="273" customFormat="1" x14ac:dyDescent="0.2">
      <c r="A23" s="278"/>
      <c r="B23" s="280"/>
      <c r="C23" s="279"/>
      <c r="D23" s="278"/>
      <c r="E23" s="278"/>
      <c r="F23" s="278"/>
      <c r="G23" s="278"/>
      <c r="H23" s="278"/>
      <c r="I23" s="278"/>
      <c r="J23" s="278"/>
    </row>
    <row r="24" spans="1:10" s="273" customFormat="1" x14ac:dyDescent="0.2"/>
    <row r="25" spans="1:10" s="273" customFormat="1" x14ac:dyDescent="0.2">
      <c r="A25" s="278"/>
      <c r="C25" s="279"/>
      <c r="D25" s="278"/>
      <c r="E25" s="278"/>
      <c r="F25" s="278"/>
      <c r="G25" s="278"/>
      <c r="H25" s="278"/>
      <c r="I25" s="278"/>
      <c r="J25" s="278"/>
    </row>
    <row r="26" spans="1:10" s="273" customFormat="1" x14ac:dyDescent="0.2">
      <c r="A26" s="278"/>
      <c r="C26" s="279"/>
      <c r="D26" s="278"/>
      <c r="E26" s="278"/>
      <c r="F26" s="278"/>
      <c r="G26" s="278"/>
      <c r="H26" s="278"/>
      <c r="I26" s="278"/>
      <c r="J26" s="278"/>
    </row>
    <row r="27" spans="1:10" s="273" customFormat="1" x14ac:dyDescent="0.2">
      <c r="A27" s="278"/>
      <c r="C27" s="279"/>
      <c r="D27" s="278"/>
      <c r="E27" s="278"/>
      <c r="F27" s="278"/>
      <c r="G27" s="278"/>
      <c r="H27" s="278"/>
      <c r="I27" s="278"/>
      <c r="J27" s="278"/>
    </row>
    <row r="28" spans="1:10" s="273" customFormat="1" x14ac:dyDescent="0.2">
      <c r="A28" s="291"/>
      <c r="B28" s="291"/>
      <c r="C28" s="291"/>
      <c r="D28" s="291"/>
      <c r="E28" s="291"/>
      <c r="F28" s="291"/>
      <c r="G28" s="291"/>
      <c r="H28" s="291"/>
      <c r="I28" s="291"/>
      <c r="J28" s="291"/>
    </row>
    <row r="29" spans="1:10" s="273" customFormat="1" x14ac:dyDescent="0.2">
      <c r="A29" s="278"/>
      <c r="B29" s="280"/>
      <c r="C29" s="279"/>
      <c r="D29" s="278"/>
      <c r="E29" s="278"/>
      <c r="F29" s="278"/>
      <c r="G29" s="278"/>
      <c r="H29" s="278"/>
      <c r="I29" s="278"/>
      <c r="J29" s="278"/>
    </row>
    <row r="30" spans="1:10" s="273" customFormat="1" x14ac:dyDescent="0.2"/>
    <row r="31" spans="1:10" s="273" customFormat="1" x14ac:dyDescent="0.2">
      <c r="A31" s="278"/>
      <c r="B31" s="280"/>
      <c r="C31" s="279"/>
      <c r="D31" s="278"/>
      <c r="E31" s="278"/>
      <c r="F31" s="278"/>
      <c r="G31" s="278"/>
      <c r="H31" s="278"/>
      <c r="I31" s="278"/>
      <c r="J31" s="278"/>
    </row>
    <row r="32" spans="1:10" s="273" customFormat="1" x14ac:dyDescent="0.2">
      <c r="A32" s="278"/>
      <c r="B32" s="280"/>
      <c r="C32" s="279"/>
      <c r="D32" s="278"/>
      <c r="E32" s="278"/>
      <c r="F32" s="278"/>
      <c r="G32" s="278"/>
      <c r="H32" s="278"/>
      <c r="I32" s="278"/>
      <c r="J32" s="278"/>
    </row>
    <row r="33" spans="1:10" s="273" customFormat="1" x14ac:dyDescent="0.2">
      <c r="A33" s="292"/>
      <c r="B33" s="292"/>
      <c r="C33" s="292"/>
      <c r="D33" s="292"/>
      <c r="E33" s="292"/>
      <c r="F33" s="292"/>
      <c r="G33" s="292"/>
      <c r="H33" s="292"/>
      <c r="I33" s="292"/>
      <c r="J33" s="292"/>
    </row>
    <row r="34" spans="1:10" s="273" customFormat="1" x14ac:dyDescent="0.2">
      <c r="B34" s="277"/>
      <c r="C34" s="277"/>
      <c r="D34" s="277"/>
      <c r="E34" s="277"/>
      <c r="F34" s="277"/>
      <c r="G34" s="277"/>
      <c r="H34" s="277"/>
      <c r="I34" s="277"/>
      <c r="J34" s="277"/>
    </row>
    <row r="35" spans="1:10" s="273" customFormat="1" x14ac:dyDescent="0.2"/>
    <row r="36" spans="1:10" s="273" customFormat="1" x14ac:dyDescent="0.2"/>
    <row r="37" spans="1:10" s="273" customFormat="1" x14ac:dyDescent="0.2">
      <c r="B37" s="276"/>
      <c r="C37" s="275"/>
    </row>
    <row r="38" spans="1:10" s="273" customFormat="1" x14ac:dyDescent="0.2"/>
    <row r="39" spans="1:10" s="273" customFormat="1" x14ac:dyDescent="0.2">
      <c r="B39" s="274"/>
      <c r="C39" s="274"/>
      <c r="D39" s="274"/>
      <c r="E39" s="274"/>
      <c r="F39" s="274"/>
      <c r="G39" s="274"/>
      <c r="H39" s="274"/>
      <c r="I39" s="274"/>
    </row>
    <row r="40" spans="1:10" s="273" customFormat="1" x14ac:dyDescent="0.2"/>
    <row r="41" spans="1:10" s="273" customFormat="1" x14ac:dyDescent="0.2"/>
    <row r="42" spans="1:10" s="273" customFormat="1" x14ac:dyDescent="0.2"/>
    <row r="43" spans="1:10" s="273" customFormat="1" x14ac:dyDescent="0.2"/>
    <row r="44" spans="1:10" s="273" customFormat="1" x14ac:dyDescent="0.2"/>
    <row r="45" spans="1:10" s="273" customFormat="1" x14ac:dyDescent="0.2"/>
    <row r="46" spans="1:10" s="273" customFormat="1" x14ac:dyDescent="0.2"/>
    <row r="47" spans="1:10" s="273" customFormat="1" x14ac:dyDescent="0.2"/>
    <row r="48" spans="1:10" s="273" customFormat="1" x14ac:dyDescent="0.2"/>
    <row r="49" spans="1:10" s="273" customFormat="1" x14ac:dyDescent="0.2"/>
    <row r="50" spans="1:10" s="273" customFormat="1" x14ac:dyDescent="0.2">
      <c r="A50" s="293"/>
      <c r="B50" s="293"/>
      <c r="C50" s="293"/>
      <c r="D50" s="293"/>
      <c r="E50" s="293"/>
      <c r="F50" s="293"/>
      <c r="G50" s="293"/>
      <c r="H50" s="293"/>
      <c r="I50" s="293"/>
      <c r="J50" s="293"/>
    </row>
    <row r="51" spans="1:10" s="273" customFormat="1" x14ac:dyDescent="0.2"/>
    <row r="52" spans="1:10" s="273" customFormat="1" x14ac:dyDescent="0.2"/>
    <row r="53" spans="1:10" s="273" customFormat="1" x14ac:dyDescent="0.2"/>
    <row r="54" spans="1:10" s="273" customFormat="1" x14ac:dyDescent="0.2"/>
  </sheetData>
  <mergeCells count="4">
    <mergeCell ref="B1:B2"/>
    <mergeCell ref="A28:J28"/>
    <mergeCell ref="A33:J33"/>
    <mergeCell ref="A50:J50"/>
  </mergeCells>
  <printOptions verticalCentered="1"/>
  <pageMargins left="0.78740157480314965" right="0.78740157480314965" top="0.98425196850393704" bottom="0.98425196850393704" header="0" footer="0"/>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Q49"/>
  <sheetViews>
    <sheetView showGridLines="0" zoomScaleNormal="100" zoomScaleSheetLayoutView="100" workbookViewId="0">
      <selection activeCell="H16" sqref="H16"/>
    </sheetView>
  </sheetViews>
  <sheetFormatPr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16" s="42" customFormat="1" ht="18.75" x14ac:dyDescent="0.3">
      <c r="A1" s="89" t="s">
        <v>196</v>
      </c>
      <c r="N1" s="57" t="str">
        <f>'3'!N1</f>
        <v>II. čtvrtletí 2021</v>
      </c>
    </row>
    <row r="2" spans="1:16" s="20" customFormat="1" ht="15.75" x14ac:dyDescent="0.25">
      <c r="A2" s="72" t="s">
        <v>109</v>
      </c>
      <c r="B2" s="42"/>
      <c r="C2" s="42"/>
      <c r="D2" s="42"/>
      <c r="E2" s="42"/>
      <c r="F2" s="42"/>
      <c r="G2" s="42"/>
      <c r="H2" s="42"/>
      <c r="I2" s="42"/>
      <c r="J2" s="42"/>
      <c r="K2" s="42"/>
      <c r="L2" s="42"/>
      <c r="M2" s="42"/>
    </row>
    <row r="3" spans="1:16" s="42" customFormat="1" ht="6" customHeight="1" x14ac:dyDescent="0.2"/>
    <row r="4" spans="1:16" s="42" customFormat="1" ht="12" x14ac:dyDescent="0.2">
      <c r="A4" s="310"/>
      <c r="B4" s="318" t="s">
        <v>45</v>
      </c>
      <c r="C4" s="319"/>
      <c r="D4" s="320"/>
      <c r="E4" s="318" t="s">
        <v>46</v>
      </c>
      <c r="F4" s="319"/>
      <c r="G4" s="320"/>
      <c r="H4" s="318" t="s">
        <v>47</v>
      </c>
      <c r="I4" s="319"/>
      <c r="J4" s="320"/>
      <c r="K4" s="318" t="s">
        <v>48</v>
      </c>
      <c r="L4" s="319"/>
      <c r="M4" s="320"/>
      <c r="N4" s="309" t="s">
        <v>7</v>
      </c>
    </row>
    <row r="5" spans="1:16" s="42" customFormat="1" ht="12" customHeight="1" x14ac:dyDescent="0.2">
      <c r="A5" s="310"/>
      <c r="B5" s="212" t="s">
        <v>8</v>
      </c>
      <c r="C5" s="213" t="s">
        <v>9</v>
      </c>
      <c r="D5" s="214" t="s">
        <v>10</v>
      </c>
      <c r="E5" s="212" t="s">
        <v>11</v>
      </c>
      <c r="F5" s="213" t="s">
        <v>12</v>
      </c>
      <c r="G5" s="214" t="s">
        <v>13</v>
      </c>
      <c r="H5" s="212" t="s">
        <v>14</v>
      </c>
      <c r="I5" s="213" t="s">
        <v>15</v>
      </c>
      <c r="J5" s="214" t="s">
        <v>16</v>
      </c>
      <c r="K5" s="212" t="s">
        <v>17</v>
      </c>
      <c r="L5" s="213" t="s">
        <v>18</v>
      </c>
      <c r="M5" s="214" t="s">
        <v>19</v>
      </c>
      <c r="N5" s="309"/>
    </row>
    <row r="6" spans="1:16" s="42" customFormat="1" ht="12" customHeight="1" x14ac:dyDescent="0.2">
      <c r="A6" s="322" t="s">
        <v>111</v>
      </c>
      <c r="B6" s="323">
        <f>SUM(B7:D7)</f>
        <v>35533.998574999991</v>
      </c>
      <c r="C6" s="324"/>
      <c r="D6" s="325"/>
      <c r="E6" s="323">
        <f>SUM(E7:G7)</f>
        <v>17562.693491650229</v>
      </c>
      <c r="F6" s="324"/>
      <c r="G6" s="325"/>
      <c r="H6" s="326">
        <f>SUM(H7:J7)</f>
        <v>0</v>
      </c>
      <c r="I6" s="327"/>
      <c r="J6" s="328"/>
      <c r="K6" s="326">
        <f>SUM(K7:M7)</f>
        <v>0</v>
      </c>
      <c r="L6" s="327"/>
      <c r="M6" s="328"/>
      <c r="N6" s="321">
        <f>SUM(B7:M7)</f>
        <v>53096.692066650219</v>
      </c>
    </row>
    <row r="7" spans="1:16" s="29" customFormat="1" ht="12" customHeight="1" x14ac:dyDescent="0.2">
      <c r="A7" s="322"/>
      <c r="B7" s="111">
        <f>SUM(B8:B23)</f>
        <v>12866.600377999997</v>
      </c>
      <c r="C7" s="112">
        <f t="shared" ref="C7:M7" si="0">SUM(C8:C23)</f>
        <v>11913.000879999994</v>
      </c>
      <c r="D7" s="113">
        <f t="shared" si="0"/>
        <v>10754.397316999999</v>
      </c>
      <c r="E7" s="111">
        <f t="shared" si="0"/>
        <v>8511.4997422438282</v>
      </c>
      <c r="F7" s="112">
        <f t="shared" si="0"/>
        <v>5919.8391528555539</v>
      </c>
      <c r="G7" s="113">
        <f t="shared" si="0"/>
        <v>3131.3545965508451</v>
      </c>
      <c r="H7" s="244">
        <f t="shared" si="0"/>
        <v>0</v>
      </c>
      <c r="I7" s="245">
        <f t="shared" si="0"/>
        <v>0</v>
      </c>
      <c r="J7" s="246">
        <f t="shared" si="0"/>
        <v>0</v>
      </c>
      <c r="K7" s="244">
        <f t="shared" si="0"/>
        <v>0</v>
      </c>
      <c r="L7" s="245">
        <f t="shared" si="0"/>
        <v>0</v>
      </c>
      <c r="M7" s="246">
        <f t="shared" si="0"/>
        <v>0</v>
      </c>
      <c r="N7" s="321"/>
    </row>
    <row r="8" spans="1:16" s="42" customFormat="1" ht="12" customHeight="1" x14ac:dyDescent="0.2">
      <c r="A8" s="68" t="s">
        <v>41</v>
      </c>
      <c r="B8" s="74">
        <v>1064.5801759999997</v>
      </c>
      <c r="C8" s="62">
        <v>912.70717900000011</v>
      </c>
      <c r="D8" s="73">
        <v>977.88292199999978</v>
      </c>
      <c r="E8" s="74">
        <v>840.86666999999989</v>
      </c>
      <c r="F8" s="62">
        <v>675.56793099999993</v>
      </c>
      <c r="G8" s="73">
        <v>336.51349799999997</v>
      </c>
      <c r="H8" s="239">
        <v>0</v>
      </c>
      <c r="I8" s="238">
        <v>0</v>
      </c>
      <c r="J8" s="240">
        <v>0</v>
      </c>
      <c r="K8" s="239">
        <v>0</v>
      </c>
      <c r="L8" s="238">
        <v>0</v>
      </c>
      <c r="M8" s="240">
        <v>0</v>
      </c>
      <c r="N8" s="114">
        <f>SUM(B8:M8)</f>
        <v>4808.1183759999994</v>
      </c>
      <c r="P8" s="12"/>
    </row>
    <row r="9" spans="1:16" s="42" customFormat="1" ht="12" customHeight="1" x14ac:dyDescent="0.2">
      <c r="A9" s="68" t="s">
        <v>40</v>
      </c>
      <c r="B9" s="67">
        <v>67.438742000000005</v>
      </c>
      <c r="C9" s="66">
        <v>58.809613000000013</v>
      </c>
      <c r="D9" s="65">
        <v>61.057207999999996</v>
      </c>
      <c r="E9" s="67">
        <v>54.87617800000001</v>
      </c>
      <c r="F9" s="66">
        <v>47.989053999999989</v>
      </c>
      <c r="G9" s="65">
        <v>30.133018</v>
      </c>
      <c r="H9" s="241">
        <v>0</v>
      </c>
      <c r="I9" s="242">
        <v>0</v>
      </c>
      <c r="J9" s="243">
        <v>0</v>
      </c>
      <c r="K9" s="241">
        <v>0</v>
      </c>
      <c r="L9" s="242">
        <v>0</v>
      </c>
      <c r="M9" s="243">
        <v>0</v>
      </c>
      <c r="N9" s="114">
        <f>SUM(B9:M9)</f>
        <v>320.30381299999999</v>
      </c>
      <c r="P9" s="12"/>
    </row>
    <row r="10" spans="1:16" s="42" customFormat="1" ht="12" customHeight="1" x14ac:dyDescent="0.2">
      <c r="A10" s="68" t="s">
        <v>39</v>
      </c>
      <c r="B10" s="67">
        <v>1510.2598869999999</v>
      </c>
      <c r="C10" s="66">
        <v>1456.8636059999999</v>
      </c>
      <c r="D10" s="65">
        <v>1203.1186279999999</v>
      </c>
      <c r="E10" s="67">
        <v>906.208844</v>
      </c>
      <c r="F10" s="66">
        <v>464.28780800000004</v>
      </c>
      <c r="G10" s="65">
        <v>221.82855200000003</v>
      </c>
      <c r="H10" s="241">
        <v>0</v>
      </c>
      <c r="I10" s="242">
        <v>0</v>
      </c>
      <c r="J10" s="243">
        <v>0</v>
      </c>
      <c r="K10" s="241">
        <v>0</v>
      </c>
      <c r="L10" s="242">
        <v>0</v>
      </c>
      <c r="M10" s="243">
        <v>0</v>
      </c>
      <c r="N10" s="114">
        <f>SUM(B10:M10)</f>
        <v>5762.567325</v>
      </c>
      <c r="P10" s="12"/>
    </row>
    <row r="11" spans="1:16" s="42" customFormat="1" ht="12" customHeight="1" x14ac:dyDescent="0.2">
      <c r="A11" s="68" t="s">
        <v>51</v>
      </c>
      <c r="B11" s="67">
        <v>1.88645</v>
      </c>
      <c r="C11" s="66">
        <v>2.2386500000000003</v>
      </c>
      <c r="D11" s="65">
        <v>2.3788100000000001</v>
      </c>
      <c r="E11" s="67">
        <v>2.8949400000000001</v>
      </c>
      <c r="F11" s="66">
        <v>2.462761</v>
      </c>
      <c r="G11" s="65">
        <v>2.695052</v>
      </c>
      <c r="H11" s="241">
        <v>0</v>
      </c>
      <c r="I11" s="242">
        <v>0</v>
      </c>
      <c r="J11" s="243">
        <v>0</v>
      </c>
      <c r="K11" s="241">
        <v>0</v>
      </c>
      <c r="L11" s="242">
        <v>0</v>
      </c>
      <c r="M11" s="243">
        <v>0</v>
      </c>
      <c r="N11" s="114">
        <f t="shared" ref="N11:N21" si="1">SUM(B11:M11)</f>
        <v>14.556663</v>
      </c>
      <c r="P11" s="12"/>
    </row>
    <row r="12" spans="1:16" s="42" customFormat="1" ht="12" customHeight="1" x14ac:dyDescent="0.2">
      <c r="A12" s="68" t="s">
        <v>52</v>
      </c>
      <c r="B12" s="67">
        <v>1.17231</v>
      </c>
      <c r="C12" s="66">
        <v>0.97575999999999996</v>
      </c>
      <c r="D12" s="65">
        <v>0.70523999999999998</v>
      </c>
      <c r="E12" s="67">
        <v>0.93876999999999999</v>
      </c>
      <c r="F12" s="66">
        <v>1.5269999999999999</v>
      </c>
      <c r="G12" s="65">
        <v>1.4204300000000001</v>
      </c>
      <c r="H12" s="241">
        <v>0</v>
      </c>
      <c r="I12" s="242">
        <v>0</v>
      </c>
      <c r="J12" s="243">
        <v>0</v>
      </c>
      <c r="K12" s="241">
        <v>0</v>
      </c>
      <c r="L12" s="242">
        <v>0</v>
      </c>
      <c r="M12" s="243">
        <v>0</v>
      </c>
      <c r="N12" s="114">
        <f t="shared" si="1"/>
        <v>6.7395099999999992</v>
      </c>
      <c r="P12" s="12"/>
    </row>
    <row r="13" spans="1:16" s="42" customFormat="1" ht="12" customHeight="1" x14ac:dyDescent="0.2">
      <c r="A13" s="68" t="s">
        <v>53</v>
      </c>
      <c r="B13" s="67">
        <v>1.0129000000000001E-2</v>
      </c>
      <c r="C13" s="66">
        <v>2.0753999999999998E-2</v>
      </c>
      <c r="D13" s="65">
        <v>3.7942999999999998E-2</v>
      </c>
      <c r="E13" s="67">
        <v>5.2948000000000002E-2</v>
      </c>
      <c r="F13" s="66">
        <v>6.1956999999999998E-2</v>
      </c>
      <c r="G13" s="65">
        <v>0.100568</v>
      </c>
      <c r="H13" s="241">
        <v>0</v>
      </c>
      <c r="I13" s="242">
        <v>0</v>
      </c>
      <c r="J13" s="243">
        <v>0</v>
      </c>
      <c r="K13" s="241">
        <v>0</v>
      </c>
      <c r="L13" s="242">
        <v>0</v>
      </c>
      <c r="M13" s="243">
        <v>0</v>
      </c>
      <c r="N13" s="114">
        <f t="shared" si="1"/>
        <v>0.28429899999999997</v>
      </c>
      <c r="P13" s="12"/>
    </row>
    <row r="14" spans="1:16" s="42" customFormat="1" ht="12" customHeight="1" x14ac:dyDescent="0.2">
      <c r="A14" s="68" t="s">
        <v>38</v>
      </c>
      <c r="B14" s="67">
        <v>5776.1790289999963</v>
      </c>
      <c r="C14" s="66">
        <v>5337.5937139999978</v>
      </c>
      <c r="D14" s="65">
        <v>4875.5453370000005</v>
      </c>
      <c r="E14" s="67">
        <v>3691.4577760000006</v>
      </c>
      <c r="F14" s="66">
        <v>2432.7374180000006</v>
      </c>
      <c r="G14" s="65">
        <v>1151.8829689999998</v>
      </c>
      <c r="H14" s="241">
        <v>0</v>
      </c>
      <c r="I14" s="242">
        <v>0</v>
      </c>
      <c r="J14" s="243">
        <v>0</v>
      </c>
      <c r="K14" s="241">
        <v>0</v>
      </c>
      <c r="L14" s="242">
        <v>0</v>
      </c>
      <c r="M14" s="243">
        <v>0</v>
      </c>
      <c r="N14" s="114">
        <f t="shared" si="1"/>
        <v>23265.396242999992</v>
      </c>
      <c r="P14" s="12"/>
    </row>
    <row r="15" spans="1:16" s="42" customFormat="1" ht="12" customHeight="1" x14ac:dyDescent="0.2">
      <c r="A15" s="68" t="s">
        <v>63</v>
      </c>
      <c r="B15" s="67">
        <v>39.560950000000005</v>
      </c>
      <c r="C15" s="66">
        <v>30.579789999999999</v>
      </c>
      <c r="D15" s="65">
        <v>24.95355</v>
      </c>
      <c r="E15" s="67">
        <v>3.7126100000000002</v>
      </c>
      <c r="F15" s="66">
        <v>2.9389600000000002</v>
      </c>
      <c r="G15" s="65">
        <v>7.6589200000000002</v>
      </c>
      <c r="H15" s="241">
        <v>0</v>
      </c>
      <c r="I15" s="242">
        <v>0</v>
      </c>
      <c r="J15" s="243">
        <v>0</v>
      </c>
      <c r="K15" s="241">
        <v>0</v>
      </c>
      <c r="L15" s="242">
        <v>0</v>
      </c>
      <c r="M15" s="243">
        <v>0</v>
      </c>
      <c r="N15" s="114">
        <f t="shared" si="1"/>
        <v>109.40477999999999</v>
      </c>
      <c r="P15" s="12"/>
    </row>
    <row r="16" spans="1:16" s="42" customFormat="1" ht="12" customHeight="1" x14ac:dyDescent="0.2">
      <c r="A16" s="68" t="s">
        <v>37</v>
      </c>
      <c r="B16" s="67">
        <v>9.0999999999999998E-2</v>
      </c>
      <c r="C16" s="66">
        <v>0</v>
      </c>
      <c r="D16" s="65">
        <v>0</v>
      </c>
      <c r="E16" s="67">
        <v>0</v>
      </c>
      <c r="F16" s="66">
        <v>0</v>
      </c>
      <c r="G16" s="65">
        <v>0</v>
      </c>
      <c r="H16" s="241">
        <v>0</v>
      </c>
      <c r="I16" s="242">
        <v>0</v>
      </c>
      <c r="J16" s="243">
        <v>0</v>
      </c>
      <c r="K16" s="241">
        <v>0</v>
      </c>
      <c r="L16" s="242">
        <v>0</v>
      </c>
      <c r="M16" s="243">
        <v>0</v>
      </c>
      <c r="N16" s="114">
        <f t="shared" si="1"/>
        <v>9.0999999999999998E-2</v>
      </c>
      <c r="P16" s="12"/>
    </row>
    <row r="17" spans="1:17" s="42" customFormat="1" ht="12" customHeight="1" x14ac:dyDescent="0.2">
      <c r="A17" s="68" t="s">
        <v>36</v>
      </c>
      <c r="B17" s="67">
        <v>93.838949999999997</v>
      </c>
      <c r="C17" s="66">
        <v>83.308513000000005</v>
      </c>
      <c r="D17" s="65">
        <v>86.440765999999996</v>
      </c>
      <c r="E17" s="67">
        <v>85.695363</v>
      </c>
      <c r="F17" s="66">
        <v>86.263877000000008</v>
      </c>
      <c r="G17" s="65">
        <v>69.435276000000002</v>
      </c>
      <c r="H17" s="241">
        <v>0</v>
      </c>
      <c r="I17" s="242">
        <v>0</v>
      </c>
      <c r="J17" s="243">
        <v>0</v>
      </c>
      <c r="K17" s="241">
        <v>0</v>
      </c>
      <c r="L17" s="242">
        <v>0</v>
      </c>
      <c r="M17" s="243">
        <v>0</v>
      </c>
      <c r="N17" s="114">
        <f t="shared" si="1"/>
        <v>504.98274499999997</v>
      </c>
      <c r="P17" s="12"/>
    </row>
    <row r="18" spans="1:17" s="42" customFormat="1" ht="12" customHeight="1" x14ac:dyDescent="0.2">
      <c r="A18" s="68" t="s">
        <v>35</v>
      </c>
      <c r="B18" s="67">
        <v>18.640791</v>
      </c>
      <c r="C18" s="66">
        <v>19.432047999999998</v>
      </c>
      <c r="D18" s="65">
        <v>5.5088710000000001</v>
      </c>
      <c r="E18" s="67">
        <v>3.2171080000000001</v>
      </c>
      <c r="F18" s="66">
        <v>5.6117929999999996</v>
      </c>
      <c r="G18" s="65">
        <v>5.6192229999999999</v>
      </c>
      <c r="H18" s="241">
        <v>0</v>
      </c>
      <c r="I18" s="242">
        <v>0</v>
      </c>
      <c r="J18" s="243">
        <v>0</v>
      </c>
      <c r="K18" s="241">
        <v>0</v>
      </c>
      <c r="L18" s="242">
        <v>0</v>
      </c>
      <c r="M18" s="243">
        <v>0</v>
      </c>
      <c r="N18" s="114">
        <f t="shared" si="1"/>
        <v>58.029834000000001</v>
      </c>
      <c r="P18" s="12"/>
    </row>
    <row r="19" spans="1:17" s="42" customFormat="1" ht="12" customHeight="1" x14ac:dyDescent="0.2">
      <c r="A19" s="68" t="s">
        <v>34</v>
      </c>
      <c r="B19" s="67">
        <v>298.66571399999998</v>
      </c>
      <c r="C19" s="66">
        <v>252.92496800000001</v>
      </c>
      <c r="D19" s="65">
        <v>242.16855799999999</v>
      </c>
      <c r="E19" s="67">
        <v>276.64463307913667</v>
      </c>
      <c r="F19" s="66">
        <v>283.49390923992917</v>
      </c>
      <c r="G19" s="65">
        <v>225.00833589885161</v>
      </c>
      <c r="H19" s="241">
        <v>0</v>
      </c>
      <c r="I19" s="242">
        <v>0</v>
      </c>
      <c r="J19" s="243">
        <v>0</v>
      </c>
      <c r="K19" s="241">
        <v>0</v>
      </c>
      <c r="L19" s="242">
        <v>0</v>
      </c>
      <c r="M19" s="243">
        <v>0</v>
      </c>
      <c r="N19" s="114">
        <f t="shared" si="1"/>
        <v>1578.9061182179173</v>
      </c>
      <c r="P19" s="12"/>
    </row>
    <row r="20" spans="1:17" s="42" customFormat="1" ht="12" customHeight="1" x14ac:dyDescent="0.2">
      <c r="A20" s="68" t="s">
        <v>33</v>
      </c>
      <c r="B20" s="67">
        <v>414.81414499999994</v>
      </c>
      <c r="C20" s="66">
        <v>381.71306600000003</v>
      </c>
      <c r="D20" s="65">
        <v>392.94813599999992</v>
      </c>
      <c r="E20" s="67">
        <v>328.57783899999998</v>
      </c>
      <c r="F20" s="66">
        <v>317.73175600000002</v>
      </c>
      <c r="G20" s="65">
        <v>225.96368499999997</v>
      </c>
      <c r="H20" s="241">
        <v>0</v>
      </c>
      <c r="I20" s="242">
        <v>0</v>
      </c>
      <c r="J20" s="243">
        <v>0</v>
      </c>
      <c r="K20" s="241">
        <v>0</v>
      </c>
      <c r="L20" s="242">
        <v>0</v>
      </c>
      <c r="M20" s="243">
        <v>0</v>
      </c>
      <c r="N20" s="114">
        <f t="shared" si="1"/>
        <v>2061.7486269999999</v>
      </c>
      <c r="P20" s="12"/>
    </row>
    <row r="21" spans="1:17" s="42" customFormat="1" ht="12" customHeight="1" x14ac:dyDescent="0.2">
      <c r="A21" s="68" t="s">
        <v>3</v>
      </c>
      <c r="B21" s="67">
        <v>0</v>
      </c>
      <c r="C21" s="66">
        <v>0</v>
      </c>
      <c r="D21" s="65">
        <v>0</v>
      </c>
      <c r="E21" s="67">
        <v>0</v>
      </c>
      <c r="F21" s="66">
        <v>0</v>
      </c>
      <c r="G21" s="65">
        <v>0</v>
      </c>
      <c r="H21" s="241">
        <v>0</v>
      </c>
      <c r="I21" s="242">
        <v>0</v>
      </c>
      <c r="J21" s="243">
        <v>0</v>
      </c>
      <c r="K21" s="241">
        <v>0</v>
      </c>
      <c r="L21" s="242">
        <v>0</v>
      </c>
      <c r="M21" s="243">
        <v>0</v>
      </c>
      <c r="N21" s="114">
        <f t="shared" si="1"/>
        <v>0</v>
      </c>
      <c r="P21" s="12"/>
    </row>
    <row r="22" spans="1:17" s="42" customFormat="1" ht="12" customHeight="1" x14ac:dyDescent="0.2">
      <c r="A22" s="68" t="s">
        <v>32</v>
      </c>
      <c r="B22" s="67">
        <v>49.940384999999999</v>
      </c>
      <c r="C22" s="66">
        <v>55.756058000000003</v>
      </c>
      <c r="D22" s="65">
        <v>20.603513999999997</v>
      </c>
      <c r="E22" s="67">
        <v>3.5119589999999992</v>
      </c>
      <c r="F22" s="66">
        <v>1.6892389999999997</v>
      </c>
      <c r="G22" s="65">
        <v>30.478241000000001</v>
      </c>
      <c r="H22" s="241">
        <v>0</v>
      </c>
      <c r="I22" s="242">
        <v>0</v>
      </c>
      <c r="J22" s="243">
        <v>0</v>
      </c>
      <c r="K22" s="241">
        <v>0</v>
      </c>
      <c r="L22" s="242">
        <v>0</v>
      </c>
      <c r="M22" s="243">
        <v>0</v>
      </c>
      <c r="N22" s="114">
        <f>SUM(B22:M22)</f>
        <v>161.97939599999998</v>
      </c>
      <c r="P22" s="12"/>
    </row>
    <row r="23" spans="1:17" s="42" customFormat="1" ht="12" customHeight="1" x14ac:dyDescent="0.2">
      <c r="A23" s="68" t="s">
        <v>31</v>
      </c>
      <c r="B23" s="74">
        <v>3529.5217200000025</v>
      </c>
      <c r="C23" s="62">
        <v>3320.0771609999961</v>
      </c>
      <c r="D23" s="73">
        <v>2861.0478339999995</v>
      </c>
      <c r="E23" s="74">
        <v>2312.8441041646911</v>
      </c>
      <c r="F23" s="62">
        <v>1597.4756896156241</v>
      </c>
      <c r="G23" s="73">
        <v>822.61682865199373</v>
      </c>
      <c r="H23" s="239">
        <v>0</v>
      </c>
      <c r="I23" s="238">
        <v>0</v>
      </c>
      <c r="J23" s="240">
        <v>0</v>
      </c>
      <c r="K23" s="239">
        <v>0</v>
      </c>
      <c r="L23" s="238">
        <v>0</v>
      </c>
      <c r="M23" s="240">
        <v>0</v>
      </c>
      <c r="N23" s="114">
        <f>SUM(B23:M23)</f>
        <v>14443.583337432305</v>
      </c>
      <c r="P23" s="12"/>
    </row>
    <row r="24" spans="1:17" s="4" customFormat="1" ht="11.25" x14ac:dyDescent="0.2">
      <c r="A24" s="11"/>
      <c r="N24" s="3" t="s">
        <v>65</v>
      </c>
    </row>
    <row r="25" spans="1:17" s="42" customFormat="1" x14ac:dyDescent="0.2">
      <c r="A25" s="2"/>
      <c r="B25" s="50"/>
      <c r="C25" s="50"/>
      <c r="D25" s="15"/>
      <c r="E25" s="15"/>
      <c r="F25" s="15"/>
      <c r="G25" s="15"/>
      <c r="H25" s="15"/>
      <c r="I25" s="15"/>
      <c r="J25" s="15"/>
      <c r="K25" s="15"/>
      <c r="L25" s="15"/>
      <c r="M25" s="15"/>
      <c r="N25" s="14"/>
    </row>
    <row r="26" spans="1:17" s="42" customFormat="1" x14ac:dyDescent="0.2">
      <c r="A26" s="33" t="s">
        <v>41</v>
      </c>
      <c r="B26" s="10">
        <v>1852.948099</v>
      </c>
      <c r="C26" s="50"/>
      <c r="D26" s="15"/>
      <c r="E26" s="15"/>
      <c r="F26" s="15"/>
      <c r="G26" s="15"/>
      <c r="H26" s="15"/>
      <c r="I26" s="15"/>
      <c r="J26" s="15"/>
      <c r="K26" s="15"/>
      <c r="L26" s="15"/>
      <c r="M26" s="15"/>
      <c r="N26" s="15"/>
    </row>
    <row r="27" spans="1:17" s="42" customFormat="1" x14ac:dyDescent="0.2">
      <c r="A27" s="33" t="s">
        <v>40</v>
      </c>
      <c r="B27" s="10">
        <v>132.99824999999998</v>
      </c>
      <c r="C27" s="50"/>
      <c r="D27" s="15"/>
      <c r="E27" s="15"/>
      <c r="F27" s="15"/>
      <c r="G27" s="15"/>
      <c r="H27" s="15"/>
      <c r="I27" s="15"/>
      <c r="J27" s="15"/>
      <c r="K27" s="15"/>
      <c r="L27" s="15"/>
      <c r="M27" s="15"/>
      <c r="N27" s="15"/>
      <c r="O27" s="16"/>
    </row>
    <row r="28" spans="1:17" s="42" customFormat="1" x14ac:dyDescent="0.2">
      <c r="A28" s="33" t="s">
        <v>39</v>
      </c>
      <c r="B28" s="10">
        <v>1592.325204</v>
      </c>
      <c r="C28" s="50"/>
      <c r="D28" s="15"/>
      <c r="E28" s="15"/>
      <c r="F28" s="15"/>
      <c r="G28" s="15"/>
      <c r="H28" s="15"/>
      <c r="I28" s="15"/>
      <c r="J28" s="15"/>
      <c r="K28" s="15"/>
      <c r="L28" s="15"/>
      <c r="M28" s="15"/>
      <c r="N28" s="15"/>
      <c r="O28" s="16"/>
    </row>
    <row r="29" spans="1:17" s="42" customFormat="1" x14ac:dyDescent="0.2">
      <c r="A29" s="33" t="s">
        <v>51</v>
      </c>
      <c r="B29" s="10">
        <v>8.0527530000000009</v>
      </c>
      <c r="C29" s="50"/>
      <c r="D29" s="15"/>
      <c r="E29" s="15"/>
      <c r="F29" s="15"/>
      <c r="G29" s="15"/>
      <c r="H29" s="15"/>
      <c r="I29" s="15"/>
      <c r="J29" s="15"/>
      <c r="K29" s="15"/>
      <c r="L29" s="15"/>
      <c r="M29" s="15"/>
      <c r="N29" s="15"/>
      <c r="Q29" s="6"/>
    </row>
    <row r="30" spans="1:17" s="42" customFormat="1" x14ac:dyDescent="0.2">
      <c r="A30" s="33" t="s">
        <v>52</v>
      </c>
      <c r="B30" s="10">
        <v>3.8862000000000001</v>
      </c>
      <c r="C30" s="50"/>
      <c r="D30" s="15"/>
      <c r="E30" s="15"/>
      <c r="F30" s="15"/>
      <c r="G30" s="15"/>
      <c r="H30" s="15"/>
      <c r="I30" s="15"/>
      <c r="J30" s="15"/>
      <c r="K30" s="15"/>
      <c r="L30" s="15"/>
      <c r="M30" s="15"/>
      <c r="N30" s="15"/>
    </row>
    <row r="31" spans="1:17" s="42" customFormat="1" x14ac:dyDescent="0.2">
      <c r="A31" s="33" t="s">
        <v>53</v>
      </c>
      <c r="B31" s="10">
        <v>0.21547300000000003</v>
      </c>
      <c r="C31" s="50"/>
      <c r="D31" s="15"/>
      <c r="E31" s="15"/>
      <c r="F31" s="15"/>
      <c r="G31" s="15"/>
      <c r="H31" s="15"/>
      <c r="I31" s="15"/>
      <c r="J31" s="15"/>
      <c r="K31" s="15"/>
      <c r="L31" s="15"/>
      <c r="M31" s="15"/>
      <c r="N31" s="15"/>
    </row>
    <row r="32" spans="1:17" s="42" customFormat="1" x14ac:dyDescent="0.2">
      <c r="A32" s="33" t="s">
        <v>38</v>
      </c>
      <c r="B32" s="10">
        <v>7276.078163000002</v>
      </c>
      <c r="C32" s="50"/>
      <c r="D32" s="15"/>
      <c r="E32" s="15"/>
      <c r="F32" s="15"/>
      <c r="G32" s="15"/>
      <c r="H32" s="15"/>
      <c r="I32" s="15"/>
      <c r="J32" s="15"/>
      <c r="K32" s="15"/>
      <c r="L32" s="15"/>
      <c r="M32" s="15"/>
      <c r="N32" s="15"/>
    </row>
    <row r="33" spans="1:14" s="42" customFormat="1" x14ac:dyDescent="0.2">
      <c r="A33" s="33" t="s">
        <v>63</v>
      </c>
      <c r="B33" s="10">
        <v>14.310490000000001</v>
      </c>
      <c r="C33" s="50"/>
      <c r="D33" s="15"/>
      <c r="E33" s="15"/>
      <c r="F33" s="15"/>
      <c r="G33" s="15"/>
      <c r="H33" s="15"/>
      <c r="I33" s="15"/>
      <c r="J33" s="15"/>
      <c r="K33" s="15"/>
      <c r="L33" s="15"/>
      <c r="M33" s="15"/>
      <c r="N33" s="15"/>
    </row>
    <row r="34" spans="1:14" s="42" customFormat="1" x14ac:dyDescent="0.2">
      <c r="A34" s="33" t="s">
        <v>37</v>
      </c>
      <c r="B34" s="10">
        <v>0</v>
      </c>
      <c r="C34" s="50"/>
      <c r="D34" s="15"/>
      <c r="E34" s="15"/>
      <c r="F34" s="15"/>
      <c r="G34" s="15"/>
      <c r="H34" s="15"/>
      <c r="I34" s="15"/>
      <c r="J34" s="15"/>
      <c r="K34" s="15"/>
      <c r="L34" s="15"/>
      <c r="M34" s="15"/>
      <c r="N34" s="15"/>
    </row>
    <row r="35" spans="1:14" s="42" customFormat="1" x14ac:dyDescent="0.2">
      <c r="A35" s="33" t="s">
        <v>36</v>
      </c>
      <c r="B35" s="10">
        <v>241.39451600000001</v>
      </c>
      <c r="C35" s="50"/>
      <c r="D35" s="15"/>
      <c r="E35" s="15"/>
      <c r="F35" s="15"/>
      <c r="G35" s="15"/>
      <c r="H35" s="15"/>
      <c r="I35" s="15"/>
      <c r="J35" s="15"/>
      <c r="K35" s="15"/>
      <c r="L35" s="15"/>
      <c r="M35" s="15"/>
      <c r="N35" s="15"/>
    </row>
    <row r="36" spans="1:14" s="42" customFormat="1" x14ac:dyDescent="0.2">
      <c r="A36" s="33" t="s">
        <v>35</v>
      </c>
      <c r="B36" s="10">
        <v>14.448124</v>
      </c>
      <c r="C36" s="50"/>
      <c r="D36" s="15"/>
      <c r="E36" s="15"/>
      <c r="F36" s="15"/>
      <c r="G36" s="15"/>
      <c r="H36" s="15"/>
      <c r="I36" s="15"/>
      <c r="J36" s="15"/>
      <c r="K36" s="15"/>
      <c r="L36" s="15"/>
      <c r="M36" s="15"/>
      <c r="N36" s="15"/>
    </row>
    <row r="37" spans="1:14" s="42" customFormat="1" x14ac:dyDescent="0.2">
      <c r="A37" s="33" t="s">
        <v>34</v>
      </c>
      <c r="B37" s="10">
        <v>785.14687821791745</v>
      </c>
      <c r="C37" s="50"/>
      <c r="D37" s="15"/>
      <c r="E37" s="15"/>
      <c r="F37" s="15"/>
      <c r="G37" s="15"/>
      <c r="H37" s="15"/>
      <c r="I37" s="15"/>
      <c r="J37" s="15"/>
      <c r="K37" s="15"/>
      <c r="L37" s="15"/>
      <c r="M37" s="15"/>
      <c r="N37" s="15"/>
    </row>
    <row r="38" spans="1:14" s="42" customFormat="1" x14ac:dyDescent="0.2">
      <c r="A38" s="33" t="s">
        <v>33</v>
      </c>
      <c r="B38" s="10">
        <v>872.27327999999989</v>
      </c>
      <c r="C38" s="50"/>
      <c r="D38" s="15"/>
      <c r="E38" s="15"/>
      <c r="F38" s="15"/>
      <c r="G38" s="15"/>
      <c r="H38" s="15"/>
      <c r="I38" s="15"/>
      <c r="J38" s="15"/>
      <c r="K38" s="15"/>
      <c r="L38" s="15"/>
      <c r="M38" s="15"/>
      <c r="N38" s="15"/>
    </row>
    <row r="39" spans="1:14" s="42" customFormat="1" x14ac:dyDescent="0.2">
      <c r="A39" s="33" t="s">
        <v>3</v>
      </c>
      <c r="B39" s="10">
        <v>0</v>
      </c>
      <c r="C39" s="50"/>
      <c r="D39" s="15"/>
      <c r="E39" s="15"/>
      <c r="F39" s="15"/>
      <c r="G39" s="15"/>
      <c r="H39" s="15"/>
      <c r="I39" s="15"/>
      <c r="J39" s="15"/>
      <c r="K39" s="15"/>
      <c r="L39" s="15"/>
      <c r="M39" s="15"/>
      <c r="N39" s="15"/>
    </row>
    <row r="40" spans="1:14" s="42" customFormat="1" x14ac:dyDescent="0.2">
      <c r="A40" s="33" t="s">
        <v>32</v>
      </c>
      <c r="B40" s="10">
        <v>35.679439000000002</v>
      </c>
      <c r="C40" s="50"/>
      <c r="D40" s="15"/>
      <c r="E40" s="15"/>
      <c r="F40" s="15"/>
      <c r="G40" s="15"/>
      <c r="H40" s="15"/>
      <c r="I40" s="15"/>
      <c r="J40" s="15"/>
      <c r="K40" s="15"/>
      <c r="L40" s="15"/>
      <c r="M40" s="15"/>
      <c r="N40" s="15"/>
    </row>
    <row r="41" spans="1:14" s="42" customFormat="1" x14ac:dyDescent="0.2">
      <c r="A41" s="33" t="s">
        <v>31</v>
      </c>
      <c r="B41" s="10">
        <v>4732.9366224323094</v>
      </c>
      <c r="C41" s="50"/>
      <c r="D41" s="15"/>
      <c r="E41" s="15"/>
      <c r="F41" s="15"/>
      <c r="G41" s="15"/>
      <c r="H41" s="15"/>
      <c r="I41" s="15"/>
      <c r="J41" s="15"/>
      <c r="K41" s="15"/>
      <c r="L41" s="15"/>
      <c r="M41" s="15"/>
      <c r="N41" s="15"/>
    </row>
    <row r="42" spans="1:14" s="42" customFormat="1" x14ac:dyDescent="0.2">
      <c r="A42" s="2"/>
      <c r="B42" s="50"/>
      <c r="C42" s="50"/>
      <c r="D42" s="15"/>
      <c r="E42" s="15"/>
      <c r="F42" s="15"/>
      <c r="G42" s="15"/>
      <c r="H42" s="15"/>
      <c r="I42" s="15"/>
      <c r="J42" s="15"/>
      <c r="K42" s="15"/>
      <c r="L42" s="15"/>
      <c r="M42" s="15"/>
      <c r="N42" s="15"/>
    </row>
    <row r="43" spans="1:14" s="42" customFormat="1" x14ac:dyDescent="0.2">
      <c r="A43" s="2"/>
      <c r="B43" s="50"/>
      <c r="C43" s="50"/>
      <c r="D43" s="15"/>
      <c r="E43" s="15"/>
      <c r="F43" s="15"/>
      <c r="G43" s="15"/>
      <c r="H43" s="15"/>
      <c r="I43" s="15"/>
      <c r="J43" s="15"/>
      <c r="K43" s="15"/>
      <c r="L43" s="15"/>
      <c r="M43" s="15"/>
      <c r="N43" s="15"/>
    </row>
    <row r="44" spans="1:14" s="42" customFormat="1" x14ac:dyDescent="0.2">
      <c r="A44" s="14"/>
      <c r="B44" s="15"/>
      <c r="C44" s="15"/>
      <c r="D44" s="15"/>
      <c r="E44" s="15"/>
      <c r="F44" s="15"/>
      <c r="G44" s="15"/>
      <c r="H44" s="15"/>
      <c r="I44" s="15"/>
      <c r="J44" s="15"/>
      <c r="K44" s="15"/>
      <c r="L44" s="15"/>
      <c r="M44" s="15"/>
      <c r="N44" s="15"/>
    </row>
    <row r="45" spans="1:14" s="42" customFormat="1" x14ac:dyDescent="0.2">
      <c r="A45" s="2"/>
      <c r="B45" s="2"/>
      <c r="C45" s="2"/>
      <c r="D45" s="2"/>
      <c r="E45" s="2"/>
      <c r="F45" s="2"/>
      <c r="G45" s="2"/>
      <c r="H45" s="2"/>
      <c r="I45" s="2"/>
      <c r="J45" s="2"/>
      <c r="K45" s="2"/>
      <c r="L45" s="2"/>
      <c r="M45" s="2"/>
      <c r="N45" s="2"/>
    </row>
    <row r="47" spans="1:14" x14ac:dyDescent="0.2">
      <c r="B47" s="17"/>
    </row>
    <row r="48" spans="1:14" x14ac:dyDescent="0.2">
      <c r="B48" s="17"/>
    </row>
    <row r="49" spans="2:2" x14ac:dyDescent="0.2">
      <c r="B49" s="1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N38"/>
  <sheetViews>
    <sheetView showGridLines="0" zoomScaleNormal="100" zoomScaleSheetLayoutView="100" workbookViewId="0">
      <selection activeCell="H13" sqref="H13"/>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4" ht="15.75" x14ac:dyDescent="0.25">
      <c r="A1" s="72" t="s">
        <v>110</v>
      </c>
      <c r="B1" s="42"/>
      <c r="C1" s="42"/>
      <c r="D1" s="42"/>
      <c r="E1" s="42"/>
      <c r="F1" s="42"/>
      <c r="G1" s="42"/>
      <c r="H1" s="42"/>
      <c r="I1" s="42"/>
      <c r="J1" s="42"/>
      <c r="K1" s="42"/>
      <c r="L1" s="42"/>
      <c r="M1" s="42"/>
      <c r="N1" s="57" t="str">
        <f>'3'!N1</f>
        <v>II. čtvrtletí 2021</v>
      </c>
    </row>
    <row r="2" spans="1:14" ht="6" customHeight="1" x14ac:dyDescent="0.2">
      <c r="A2" s="42"/>
      <c r="B2" s="42"/>
      <c r="C2" s="42"/>
      <c r="D2" s="42"/>
      <c r="E2" s="42"/>
      <c r="F2" s="42"/>
      <c r="G2" s="42"/>
      <c r="H2" s="42"/>
      <c r="I2" s="42"/>
      <c r="J2" s="42"/>
      <c r="K2" s="42"/>
      <c r="L2" s="42"/>
      <c r="M2" s="42"/>
      <c r="N2" s="42"/>
    </row>
    <row r="3" spans="1:14" x14ac:dyDescent="0.2">
      <c r="A3" s="310"/>
      <c r="B3" s="318" t="s">
        <v>45</v>
      </c>
      <c r="C3" s="319"/>
      <c r="D3" s="320"/>
      <c r="E3" s="318" t="s">
        <v>46</v>
      </c>
      <c r="F3" s="319"/>
      <c r="G3" s="320"/>
      <c r="H3" s="318" t="s">
        <v>47</v>
      </c>
      <c r="I3" s="319"/>
      <c r="J3" s="320"/>
      <c r="K3" s="318" t="s">
        <v>48</v>
      </c>
      <c r="L3" s="319"/>
      <c r="M3" s="320"/>
      <c r="N3" s="309" t="s">
        <v>7</v>
      </c>
    </row>
    <row r="4" spans="1:14" x14ac:dyDescent="0.2">
      <c r="A4" s="331"/>
      <c r="B4" s="71" t="s">
        <v>8</v>
      </c>
      <c r="C4" s="70" t="s">
        <v>9</v>
      </c>
      <c r="D4" s="69" t="s">
        <v>10</v>
      </c>
      <c r="E4" s="71" t="s">
        <v>11</v>
      </c>
      <c r="F4" s="70" t="s">
        <v>12</v>
      </c>
      <c r="G4" s="69" t="s">
        <v>13</v>
      </c>
      <c r="H4" s="71" t="s">
        <v>14</v>
      </c>
      <c r="I4" s="70" t="s">
        <v>15</v>
      </c>
      <c r="J4" s="69" t="s">
        <v>16</v>
      </c>
      <c r="K4" s="71" t="s">
        <v>17</v>
      </c>
      <c r="L4" s="70" t="s">
        <v>18</v>
      </c>
      <c r="M4" s="69" t="s">
        <v>19</v>
      </c>
      <c r="N4" s="306"/>
    </row>
    <row r="5" spans="1:14" x14ac:dyDescent="0.2">
      <c r="A5" s="332" t="s">
        <v>111</v>
      </c>
      <c r="B5" s="323">
        <f>SUM(B6:D6)</f>
        <v>35533.998575000005</v>
      </c>
      <c r="C5" s="324"/>
      <c r="D5" s="325"/>
      <c r="E5" s="323">
        <f>SUM(E6:G6)</f>
        <v>17562.693491650225</v>
      </c>
      <c r="F5" s="324"/>
      <c r="G5" s="325"/>
      <c r="H5" s="326">
        <f>SUM(H6:J6)</f>
        <v>0</v>
      </c>
      <c r="I5" s="327"/>
      <c r="J5" s="328"/>
      <c r="K5" s="326">
        <f>SUM(K6:M6)</f>
        <v>0</v>
      </c>
      <c r="L5" s="327"/>
      <c r="M5" s="328"/>
      <c r="N5" s="329">
        <f>SUM(N7:N20)</f>
        <v>53096.692066650219</v>
      </c>
    </row>
    <row r="6" spans="1:14" x14ac:dyDescent="0.2">
      <c r="A6" s="333"/>
      <c r="B6" s="115">
        <f>SUM(B7:B20)</f>
        <v>12866.600378000001</v>
      </c>
      <c r="C6" s="116">
        <f t="shared" ref="C6:M6" si="0">SUM(C7:C20)</f>
        <v>11913.00088</v>
      </c>
      <c r="D6" s="117">
        <f t="shared" si="0"/>
        <v>10754.397317000001</v>
      </c>
      <c r="E6" s="115">
        <f t="shared" si="0"/>
        <v>8511.4997422438282</v>
      </c>
      <c r="F6" s="116">
        <f t="shared" si="0"/>
        <v>5919.8391528555521</v>
      </c>
      <c r="G6" s="117">
        <f t="shared" si="0"/>
        <v>3131.3545965508451</v>
      </c>
      <c r="H6" s="247">
        <f t="shared" si="0"/>
        <v>0</v>
      </c>
      <c r="I6" s="248">
        <f t="shared" si="0"/>
        <v>0</v>
      </c>
      <c r="J6" s="249">
        <f t="shared" si="0"/>
        <v>0</v>
      </c>
      <c r="K6" s="247">
        <f t="shared" si="0"/>
        <v>0</v>
      </c>
      <c r="L6" s="248">
        <f t="shared" si="0"/>
        <v>0</v>
      </c>
      <c r="M6" s="249">
        <f t="shared" si="0"/>
        <v>0</v>
      </c>
      <c r="N6" s="330"/>
    </row>
    <row r="7" spans="1:14" x14ac:dyDescent="0.2">
      <c r="A7" s="68" t="s">
        <v>121</v>
      </c>
      <c r="B7" s="77">
        <v>646.71884499999987</v>
      </c>
      <c r="C7" s="63">
        <v>648.57788000000016</v>
      </c>
      <c r="D7" s="60">
        <v>500.67348600000003</v>
      </c>
      <c r="E7" s="77">
        <v>398.08074599999992</v>
      </c>
      <c r="F7" s="63">
        <v>274.09863999999999</v>
      </c>
      <c r="G7" s="60">
        <v>144.71507099999997</v>
      </c>
      <c r="H7" s="250">
        <v>0</v>
      </c>
      <c r="I7" s="251">
        <v>0</v>
      </c>
      <c r="J7" s="252">
        <v>0</v>
      </c>
      <c r="K7" s="250">
        <v>0</v>
      </c>
      <c r="L7" s="251">
        <v>0</v>
      </c>
      <c r="M7" s="252">
        <v>0</v>
      </c>
      <c r="N7" s="114">
        <f t="shared" ref="N7:N20" si="1">SUM(B7:M7)</f>
        <v>2612.8646680000006</v>
      </c>
    </row>
    <row r="8" spans="1:14" x14ac:dyDescent="0.2">
      <c r="A8" s="68" t="s">
        <v>91</v>
      </c>
      <c r="B8" s="58">
        <v>745.53959799999984</v>
      </c>
      <c r="C8" s="56">
        <v>635.73277199999995</v>
      </c>
      <c r="D8" s="79">
        <v>614.47290199999998</v>
      </c>
      <c r="E8" s="58">
        <v>464.223838</v>
      </c>
      <c r="F8" s="56">
        <v>330.10715000000005</v>
      </c>
      <c r="G8" s="79">
        <v>171.82751000000002</v>
      </c>
      <c r="H8" s="253">
        <v>0</v>
      </c>
      <c r="I8" s="254">
        <v>0</v>
      </c>
      <c r="J8" s="255">
        <v>0</v>
      </c>
      <c r="K8" s="253">
        <v>0</v>
      </c>
      <c r="L8" s="254">
        <v>0</v>
      </c>
      <c r="M8" s="255">
        <v>0</v>
      </c>
      <c r="N8" s="114">
        <f t="shared" si="1"/>
        <v>2961.9037699999999</v>
      </c>
    </row>
    <row r="9" spans="1:14" x14ac:dyDescent="0.2">
      <c r="A9" s="68" t="s">
        <v>92</v>
      </c>
      <c r="B9" s="59">
        <v>853.88551700000039</v>
      </c>
      <c r="C9" s="76">
        <v>776.65532899999994</v>
      </c>
      <c r="D9" s="78">
        <v>678.79190999999969</v>
      </c>
      <c r="E9" s="59">
        <v>511.80096800000001</v>
      </c>
      <c r="F9" s="76">
        <v>341.41726200000005</v>
      </c>
      <c r="G9" s="78">
        <v>190.62758899999994</v>
      </c>
      <c r="H9" s="256">
        <v>0</v>
      </c>
      <c r="I9" s="257">
        <v>0</v>
      </c>
      <c r="J9" s="258">
        <v>0</v>
      </c>
      <c r="K9" s="256">
        <v>0</v>
      </c>
      <c r="L9" s="257">
        <v>0</v>
      </c>
      <c r="M9" s="258">
        <v>0</v>
      </c>
      <c r="N9" s="114">
        <f t="shared" si="1"/>
        <v>3353.1785749999999</v>
      </c>
    </row>
    <row r="10" spans="1:14" x14ac:dyDescent="0.2">
      <c r="A10" s="68" t="s">
        <v>93</v>
      </c>
      <c r="B10" s="59">
        <v>453.49001599999991</v>
      </c>
      <c r="C10" s="76">
        <v>427.49753600000003</v>
      </c>
      <c r="D10" s="78">
        <v>375.03861199999994</v>
      </c>
      <c r="E10" s="59">
        <v>308.487031</v>
      </c>
      <c r="F10" s="76">
        <v>236.58215499999994</v>
      </c>
      <c r="G10" s="78">
        <v>107.53032800000001</v>
      </c>
      <c r="H10" s="256">
        <v>0</v>
      </c>
      <c r="I10" s="257">
        <v>0</v>
      </c>
      <c r="J10" s="258">
        <v>0</v>
      </c>
      <c r="K10" s="256">
        <v>0</v>
      </c>
      <c r="L10" s="257">
        <v>0</v>
      </c>
      <c r="M10" s="258">
        <v>0</v>
      </c>
      <c r="N10" s="114">
        <f t="shared" si="1"/>
        <v>1908.6256780000001</v>
      </c>
    </row>
    <row r="11" spans="1:14" x14ac:dyDescent="0.2">
      <c r="A11" s="68" t="s">
        <v>120</v>
      </c>
      <c r="B11" s="59">
        <v>244.29943499999999</v>
      </c>
      <c r="C11" s="76">
        <v>216.13082699999998</v>
      </c>
      <c r="D11" s="78">
        <v>200.39994499999997</v>
      </c>
      <c r="E11" s="59">
        <v>153.61447600000002</v>
      </c>
      <c r="F11" s="76">
        <v>97.942093999999955</v>
      </c>
      <c r="G11" s="78">
        <v>43.358367999999999</v>
      </c>
      <c r="H11" s="256">
        <v>0</v>
      </c>
      <c r="I11" s="257">
        <v>0</v>
      </c>
      <c r="J11" s="258">
        <v>0</v>
      </c>
      <c r="K11" s="256">
        <v>0</v>
      </c>
      <c r="L11" s="257">
        <v>0</v>
      </c>
      <c r="M11" s="258">
        <v>0</v>
      </c>
      <c r="N11" s="114">
        <f t="shared" si="1"/>
        <v>955.74514499999998</v>
      </c>
    </row>
    <row r="12" spans="1:14" x14ac:dyDescent="0.2">
      <c r="A12" s="68" t="s">
        <v>94</v>
      </c>
      <c r="B12" s="59">
        <v>420.73820199999994</v>
      </c>
      <c r="C12" s="76">
        <v>389.57989299999991</v>
      </c>
      <c r="D12" s="78">
        <v>355.2925699999999</v>
      </c>
      <c r="E12" s="59">
        <v>276.35368199999999</v>
      </c>
      <c r="F12" s="76">
        <v>206.40161900000001</v>
      </c>
      <c r="G12" s="78">
        <v>120.73067</v>
      </c>
      <c r="H12" s="256">
        <v>0</v>
      </c>
      <c r="I12" s="257">
        <v>0</v>
      </c>
      <c r="J12" s="258">
        <v>0</v>
      </c>
      <c r="K12" s="256">
        <v>0</v>
      </c>
      <c r="L12" s="257">
        <v>0</v>
      </c>
      <c r="M12" s="258">
        <v>0</v>
      </c>
      <c r="N12" s="114">
        <f t="shared" si="1"/>
        <v>1769.0966359999995</v>
      </c>
    </row>
    <row r="13" spans="1:14" x14ac:dyDescent="0.2">
      <c r="A13" s="68" t="s">
        <v>95</v>
      </c>
      <c r="B13" s="59">
        <v>320.14819200000005</v>
      </c>
      <c r="C13" s="76">
        <v>282.60356899999994</v>
      </c>
      <c r="D13" s="78">
        <v>253.99221500000002</v>
      </c>
      <c r="E13" s="59">
        <v>214.73782000000003</v>
      </c>
      <c r="F13" s="76">
        <v>143.90969599999997</v>
      </c>
      <c r="G13" s="78">
        <v>64.736096000000003</v>
      </c>
      <c r="H13" s="256">
        <v>0</v>
      </c>
      <c r="I13" s="257">
        <v>0</v>
      </c>
      <c r="J13" s="258">
        <v>0</v>
      </c>
      <c r="K13" s="256">
        <v>0</v>
      </c>
      <c r="L13" s="257">
        <v>0</v>
      </c>
      <c r="M13" s="258">
        <v>0</v>
      </c>
      <c r="N13" s="114">
        <f t="shared" si="1"/>
        <v>1280.1275880000001</v>
      </c>
    </row>
    <row r="14" spans="1:14" x14ac:dyDescent="0.2">
      <c r="A14" s="68" t="s">
        <v>96</v>
      </c>
      <c r="B14" s="59">
        <v>2305.6975090000005</v>
      </c>
      <c r="C14" s="76">
        <v>2151.8762889999994</v>
      </c>
      <c r="D14" s="78">
        <v>1877.1268050000001</v>
      </c>
      <c r="E14" s="59">
        <v>1497.4524269999997</v>
      </c>
      <c r="F14" s="76">
        <v>939.69120899999962</v>
      </c>
      <c r="G14" s="78">
        <v>503.68797400000005</v>
      </c>
      <c r="H14" s="256">
        <v>0</v>
      </c>
      <c r="I14" s="257">
        <v>0</v>
      </c>
      <c r="J14" s="258">
        <v>0</v>
      </c>
      <c r="K14" s="256">
        <v>0</v>
      </c>
      <c r="L14" s="257">
        <v>0</v>
      </c>
      <c r="M14" s="258">
        <v>0</v>
      </c>
      <c r="N14" s="114">
        <f t="shared" si="1"/>
        <v>9275.5322129999986</v>
      </c>
    </row>
    <row r="15" spans="1:14" x14ac:dyDescent="0.2">
      <c r="A15" s="68" t="s">
        <v>97</v>
      </c>
      <c r="B15" s="59">
        <v>514.96690299999989</v>
      </c>
      <c r="C15" s="76">
        <v>491.94318899999985</v>
      </c>
      <c r="D15" s="78">
        <v>426.08309800000006</v>
      </c>
      <c r="E15" s="59">
        <v>314.32204200000001</v>
      </c>
      <c r="F15" s="76">
        <v>194.36753300000001</v>
      </c>
      <c r="G15" s="78">
        <v>105.687646</v>
      </c>
      <c r="H15" s="256">
        <v>0</v>
      </c>
      <c r="I15" s="257">
        <v>0</v>
      </c>
      <c r="J15" s="258">
        <v>0</v>
      </c>
      <c r="K15" s="256">
        <v>0</v>
      </c>
      <c r="L15" s="257">
        <v>0</v>
      </c>
      <c r="M15" s="258">
        <v>0</v>
      </c>
      <c r="N15" s="114">
        <f t="shared" si="1"/>
        <v>2047.3704109999999</v>
      </c>
    </row>
    <row r="16" spans="1:14" x14ac:dyDescent="0.2">
      <c r="A16" s="68" t="s">
        <v>98</v>
      </c>
      <c r="B16" s="59">
        <v>677.01496799999995</v>
      </c>
      <c r="C16" s="76">
        <v>627.0714959999998</v>
      </c>
      <c r="D16" s="78">
        <v>557.78117799999984</v>
      </c>
      <c r="E16" s="59">
        <v>405.97129000000007</v>
      </c>
      <c r="F16" s="76">
        <v>243.34482599999996</v>
      </c>
      <c r="G16" s="78">
        <v>86.571506999999997</v>
      </c>
      <c r="H16" s="256">
        <v>0</v>
      </c>
      <c r="I16" s="257">
        <v>0</v>
      </c>
      <c r="J16" s="258">
        <v>0</v>
      </c>
      <c r="K16" s="256">
        <v>0</v>
      </c>
      <c r="L16" s="257">
        <v>0</v>
      </c>
      <c r="M16" s="258">
        <v>0</v>
      </c>
      <c r="N16" s="114">
        <f t="shared" si="1"/>
        <v>2597.7552649999998</v>
      </c>
    </row>
    <row r="17" spans="1:14" x14ac:dyDescent="0.2">
      <c r="A17" s="68" t="s">
        <v>99</v>
      </c>
      <c r="B17" s="59">
        <v>627.84847000000002</v>
      </c>
      <c r="C17" s="76">
        <v>580.56371399999978</v>
      </c>
      <c r="D17" s="78">
        <v>518.97228000000007</v>
      </c>
      <c r="E17" s="59">
        <v>414.40788599999996</v>
      </c>
      <c r="F17" s="76">
        <v>277.64255400000008</v>
      </c>
      <c r="G17" s="78">
        <v>129.16438100000002</v>
      </c>
      <c r="H17" s="256">
        <v>0</v>
      </c>
      <c r="I17" s="257">
        <v>0</v>
      </c>
      <c r="J17" s="258">
        <v>0</v>
      </c>
      <c r="K17" s="256">
        <v>0</v>
      </c>
      <c r="L17" s="257">
        <v>0</v>
      </c>
      <c r="M17" s="258">
        <v>0</v>
      </c>
      <c r="N17" s="114">
        <f t="shared" si="1"/>
        <v>2548.5992849999998</v>
      </c>
    </row>
    <row r="18" spans="1:14" x14ac:dyDescent="0.2">
      <c r="A18" s="68" t="s">
        <v>100</v>
      </c>
      <c r="B18" s="59">
        <v>2894.0306030000002</v>
      </c>
      <c r="C18" s="76">
        <v>2563.2716739999996</v>
      </c>
      <c r="D18" s="78">
        <v>2452.7227929999999</v>
      </c>
      <c r="E18" s="59">
        <v>1993.5987320000004</v>
      </c>
      <c r="F18" s="76">
        <v>1445.9454439999997</v>
      </c>
      <c r="G18" s="78">
        <v>761.81110399999989</v>
      </c>
      <c r="H18" s="256">
        <v>0</v>
      </c>
      <c r="I18" s="257">
        <v>0</v>
      </c>
      <c r="J18" s="258">
        <v>0</v>
      </c>
      <c r="K18" s="256">
        <v>0</v>
      </c>
      <c r="L18" s="257">
        <v>0</v>
      </c>
      <c r="M18" s="258">
        <v>0</v>
      </c>
      <c r="N18" s="114">
        <f t="shared" si="1"/>
        <v>12111.380349999999</v>
      </c>
    </row>
    <row r="19" spans="1:14" x14ac:dyDescent="0.2">
      <c r="A19" s="68" t="s">
        <v>101</v>
      </c>
      <c r="B19" s="59">
        <v>1602.0486180000005</v>
      </c>
      <c r="C19" s="76">
        <v>1576.6992900000005</v>
      </c>
      <c r="D19" s="78">
        <v>1452.0228370000004</v>
      </c>
      <c r="E19" s="59">
        <v>1192.8907449999999</v>
      </c>
      <c r="F19" s="76">
        <v>945.05581299999972</v>
      </c>
      <c r="G19" s="78">
        <v>536.62120000000016</v>
      </c>
      <c r="H19" s="256">
        <v>0</v>
      </c>
      <c r="I19" s="257">
        <v>0</v>
      </c>
      <c r="J19" s="258">
        <v>0</v>
      </c>
      <c r="K19" s="256">
        <v>0</v>
      </c>
      <c r="L19" s="257">
        <v>0</v>
      </c>
      <c r="M19" s="258">
        <v>0</v>
      </c>
      <c r="N19" s="114">
        <f t="shared" si="1"/>
        <v>7305.3385030000018</v>
      </c>
    </row>
    <row r="20" spans="1:14" x14ac:dyDescent="0.2">
      <c r="A20" s="68" t="s">
        <v>102</v>
      </c>
      <c r="B20" s="77">
        <v>560.17350199999987</v>
      </c>
      <c r="C20" s="63">
        <v>544.79742199999998</v>
      </c>
      <c r="D20" s="60">
        <v>491.02668600000004</v>
      </c>
      <c r="E20" s="77">
        <v>365.5580592438277</v>
      </c>
      <c r="F20" s="63">
        <v>243.33315785555268</v>
      </c>
      <c r="G20" s="60">
        <v>164.28515255084514</v>
      </c>
      <c r="H20" s="250">
        <v>0</v>
      </c>
      <c r="I20" s="251">
        <v>0</v>
      </c>
      <c r="J20" s="252">
        <v>0</v>
      </c>
      <c r="K20" s="250">
        <v>0</v>
      </c>
      <c r="L20" s="251">
        <v>0</v>
      </c>
      <c r="M20" s="252">
        <v>0</v>
      </c>
      <c r="N20" s="114">
        <f t="shared" si="1"/>
        <v>2369.1739796502252</v>
      </c>
    </row>
    <row r="21" spans="1:14" x14ac:dyDescent="0.2">
      <c r="A21" s="42"/>
      <c r="B21" s="42"/>
      <c r="C21" s="42"/>
      <c r="D21" s="42"/>
      <c r="E21" s="42"/>
      <c r="F21" s="42"/>
      <c r="G21" s="42"/>
      <c r="H21" s="42"/>
      <c r="I21" s="42"/>
      <c r="J21" s="42"/>
      <c r="K21" s="42"/>
      <c r="L21" s="42"/>
      <c r="M21" s="42"/>
      <c r="N21" s="3" t="s">
        <v>65</v>
      </c>
    </row>
    <row r="22" spans="1:14" x14ac:dyDescent="0.2">
      <c r="A22" s="7" t="s">
        <v>121</v>
      </c>
      <c r="B22" s="10">
        <v>816.89445699999987</v>
      </c>
    </row>
    <row r="23" spans="1:14" x14ac:dyDescent="0.2">
      <c r="A23" s="7" t="s">
        <v>91</v>
      </c>
      <c r="B23" s="10">
        <v>966.15849800000001</v>
      </c>
    </row>
    <row r="24" spans="1:14" x14ac:dyDescent="0.2">
      <c r="A24" s="7" t="s">
        <v>92</v>
      </c>
      <c r="B24" s="10">
        <v>1043.8458190000001</v>
      </c>
    </row>
    <row r="25" spans="1:14" x14ac:dyDescent="0.2">
      <c r="A25" s="7" t="s">
        <v>93</v>
      </c>
      <c r="B25" s="10">
        <v>652.599514</v>
      </c>
    </row>
    <row r="26" spans="1:14" x14ac:dyDescent="0.2">
      <c r="A26" s="7" t="s">
        <v>120</v>
      </c>
      <c r="B26" s="10">
        <v>294.91493799999995</v>
      </c>
    </row>
    <row r="27" spans="1:14" x14ac:dyDescent="0.2">
      <c r="A27" s="7" t="s">
        <v>94</v>
      </c>
      <c r="B27" s="10">
        <v>603.48597100000006</v>
      </c>
    </row>
    <row r="28" spans="1:14" x14ac:dyDescent="0.2">
      <c r="A28" s="7" t="s">
        <v>95</v>
      </c>
      <c r="B28" s="10">
        <v>423.38361199999997</v>
      </c>
    </row>
    <row r="29" spans="1:14" x14ac:dyDescent="0.2">
      <c r="A29" s="7" t="s">
        <v>96</v>
      </c>
      <c r="B29" s="10">
        <v>2940.8316099999993</v>
      </c>
    </row>
    <row r="30" spans="1:14" x14ac:dyDescent="0.2">
      <c r="A30" s="7" t="s">
        <v>97</v>
      </c>
      <c r="B30" s="10">
        <v>614.37722099999996</v>
      </c>
    </row>
    <row r="31" spans="1:14" x14ac:dyDescent="0.2">
      <c r="A31" s="7" t="s">
        <v>98</v>
      </c>
      <c r="B31" s="10">
        <v>735.88762299999996</v>
      </c>
    </row>
    <row r="32" spans="1:14" x14ac:dyDescent="0.2">
      <c r="A32" s="7" t="s">
        <v>99</v>
      </c>
      <c r="B32" s="10">
        <v>821.21482100000003</v>
      </c>
    </row>
    <row r="33" spans="1:2" x14ac:dyDescent="0.2">
      <c r="A33" s="7" t="s">
        <v>100</v>
      </c>
      <c r="B33" s="10">
        <v>4201.3552799999998</v>
      </c>
    </row>
    <row r="34" spans="1:2" x14ac:dyDescent="0.2">
      <c r="A34" s="7" t="s">
        <v>101</v>
      </c>
      <c r="B34" s="10">
        <v>2674.5677579999997</v>
      </c>
    </row>
    <row r="35" spans="1:2" x14ac:dyDescent="0.2">
      <c r="A35" s="7" t="s">
        <v>102</v>
      </c>
      <c r="B35" s="10">
        <v>773.17636965022552</v>
      </c>
    </row>
    <row r="36" spans="1:2" x14ac:dyDescent="0.2">
      <c r="A36" s="42"/>
      <c r="B36" s="42"/>
    </row>
    <row r="37" spans="1:2" x14ac:dyDescent="0.2">
      <c r="A37" s="42"/>
      <c r="B37" s="42"/>
    </row>
    <row r="38" spans="1:2" x14ac:dyDescent="0.2">
      <c r="A38" s="42"/>
      <c r="B38" s="42"/>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S46"/>
  <sheetViews>
    <sheetView showGridLines="0" zoomScaleNormal="100" zoomScaleSheetLayoutView="100" workbookViewId="0">
      <selection activeCell="Q16" sqref="Q16"/>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6" s="20" customFormat="1" ht="15.75" x14ac:dyDescent="0.25">
      <c r="A1" s="72" t="s">
        <v>289</v>
      </c>
      <c r="B1" s="42"/>
      <c r="C1" s="42"/>
      <c r="D1" s="42"/>
      <c r="E1" s="42"/>
      <c r="G1" s="42"/>
      <c r="H1" s="42"/>
      <c r="I1" s="42"/>
      <c r="J1" s="42"/>
      <c r="K1" s="42"/>
      <c r="L1" s="42"/>
      <c r="M1" s="42"/>
      <c r="N1" s="42"/>
      <c r="P1" s="57" t="str">
        <f>'3'!N1</f>
        <v>II. čtvrtletí 2021</v>
      </c>
    </row>
    <row r="2" spans="1:16" s="42" customFormat="1" ht="6" customHeight="1" x14ac:dyDescent="0.2">
      <c r="B2" s="1"/>
      <c r="C2" s="1"/>
      <c r="D2" s="1"/>
      <c r="E2" s="1"/>
      <c r="F2" s="1"/>
      <c r="G2" s="1"/>
      <c r="H2" s="1"/>
      <c r="I2" s="1"/>
      <c r="J2" s="1"/>
      <c r="K2" s="1"/>
      <c r="L2" s="1"/>
      <c r="M2" s="1"/>
      <c r="N2" s="1"/>
      <c r="O2" s="1"/>
    </row>
    <row r="3" spans="1:16"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16" s="29" customFormat="1" ht="12" customHeight="1" x14ac:dyDescent="0.2">
      <c r="A4" s="118" t="s">
        <v>111</v>
      </c>
      <c r="B4" s="112">
        <f>SUM(B5:B20)</f>
        <v>816.89445699999987</v>
      </c>
      <c r="C4" s="112">
        <f>SUM(C5:C20)</f>
        <v>966.15849800000012</v>
      </c>
      <c r="D4" s="112">
        <f t="shared" ref="D4:P4" si="0">SUM(D5:D20)</f>
        <v>1043.8458190000001</v>
      </c>
      <c r="E4" s="112">
        <f t="shared" si="0"/>
        <v>652.599514</v>
      </c>
      <c r="F4" s="112">
        <f>SUM(F5:F20)</f>
        <v>294.91493800000001</v>
      </c>
      <c r="G4" s="112">
        <f t="shared" si="0"/>
        <v>603.48597099999995</v>
      </c>
      <c r="H4" s="112">
        <f t="shared" si="0"/>
        <v>423.38361200000008</v>
      </c>
      <c r="I4" s="112">
        <f t="shared" si="0"/>
        <v>2940.8316100000002</v>
      </c>
      <c r="J4" s="112">
        <f t="shared" si="0"/>
        <v>614.37722099999996</v>
      </c>
      <c r="K4" s="112">
        <f t="shared" si="0"/>
        <v>735.88762300000008</v>
      </c>
      <c r="L4" s="112">
        <f t="shared" si="0"/>
        <v>821.21482100000003</v>
      </c>
      <c r="M4" s="112">
        <f t="shared" si="0"/>
        <v>4201.3552799999998</v>
      </c>
      <c r="N4" s="112">
        <f t="shared" si="0"/>
        <v>2674.5677579999997</v>
      </c>
      <c r="O4" s="116">
        <f t="shared" si="0"/>
        <v>773.17636965022552</v>
      </c>
      <c r="P4" s="112">
        <f t="shared" si="0"/>
        <v>17562.693491650225</v>
      </c>
    </row>
    <row r="5" spans="1:16" s="42" customFormat="1" ht="12" customHeight="1" x14ac:dyDescent="0.2">
      <c r="A5" s="75" t="s">
        <v>41</v>
      </c>
      <c r="B5" s="63">
        <v>0</v>
      </c>
      <c r="C5" s="63">
        <v>320.84703000000002</v>
      </c>
      <c r="D5" s="63">
        <v>97.677420000000012</v>
      </c>
      <c r="E5" s="63">
        <v>70.985607999999999</v>
      </c>
      <c r="F5" s="63">
        <v>110.941834</v>
      </c>
      <c r="G5" s="63">
        <v>199.18751999999998</v>
      </c>
      <c r="H5" s="63">
        <v>0.45783099999999999</v>
      </c>
      <c r="I5" s="63">
        <v>255.55019899999999</v>
      </c>
      <c r="J5" s="63">
        <v>48.289416000000003</v>
      </c>
      <c r="K5" s="63">
        <v>7.3389420000000012</v>
      </c>
      <c r="L5" s="63">
        <v>111.26460399999999</v>
      </c>
      <c r="M5" s="63">
        <v>227.87294399999999</v>
      </c>
      <c r="N5" s="63">
        <v>312.35656600000004</v>
      </c>
      <c r="O5" s="63">
        <v>90.178184999999999</v>
      </c>
      <c r="P5" s="119">
        <f>SUM(B5:O5)</f>
        <v>1852.948099</v>
      </c>
    </row>
    <row r="6" spans="1:16" s="42" customFormat="1" ht="12" customHeight="1" x14ac:dyDescent="0.2">
      <c r="A6" s="61" t="s">
        <v>40</v>
      </c>
      <c r="B6" s="76">
        <v>10.978</v>
      </c>
      <c r="C6" s="76">
        <v>22.192704000000003</v>
      </c>
      <c r="D6" s="76">
        <v>17.196767999999999</v>
      </c>
      <c r="E6" s="76">
        <v>1.085</v>
      </c>
      <c r="F6" s="76">
        <v>10.879295000000001</v>
      </c>
      <c r="G6" s="76">
        <v>9.368487</v>
      </c>
      <c r="H6" s="76">
        <v>2.5592100000000002</v>
      </c>
      <c r="I6" s="76">
        <v>0.13323199999999999</v>
      </c>
      <c r="J6" s="76">
        <v>14.368603</v>
      </c>
      <c r="K6" s="76">
        <v>10.482640999999999</v>
      </c>
      <c r="L6" s="76">
        <v>14.876699999999998</v>
      </c>
      <c r="M6" s="76">
        <v>9.2926579999999994</v>
      </c>
      <c r="N6" s="76">
        <v>6.3009220000000008</v>
      </c>
      <c r="O6" s="64">
        <v>3.2840299999999996</v>
      </c>
      <c r="P6" s="119">
        <f t="shared" ref="P6:P20" si="1">SUM(B6:O6)</f>
        <v>132.99825000000001</v>
      </c>
    </row>
    <row r="7" spans="1:16" s="42" customFormat="1" ht="12" customHeight="1" x14ac:dyDescent="0.2">
      <c r="A7" s="61" t="s">
        <v>39</v>
      </c>
      <c r="B7" s="76">
        <v>0</v>
      </c>
      <c r="C7" s="76">
        <v>0</v>
      </c>
      <c r="D7" s="76">
        <v>0</v>
      </c>
      <c r="E7" s="76">
        <v>0</v>
      </c>
      <c r="F7" s="76">
        <v>0</v>
      </c>
      <c r="G7" s="76">
        <v>3.8064</v>
      </c>
      <c r="H7" s="76">
        <v>0</v>
      </c>
      <c r="I7" s="76">
        <v>1493.8790119999999</v>
      </c>
      <c r="J7" s="76">
        <v>54.322330999999998</v>
      </c>
      <c r="K7" s="76">
        <v>4.7690000000000001</v>
      </c>
      <c r="L7" s="76">
        <v>0</v>
      </c>
      <c r="M7" s="76">
        <v>2.1000000000000001E-2</v>
      </c>
      <c r="N7" s="76">
        <v>0</v>
      </c>
      <c r="O7" s="64">
        <v>35.527460999999995</v>
      </c>
      <c r="P7" s="119">
        <f t="shared" si="1"/>
        <v>1592.3252039999998</v>
      </c>
    </row>
    <row r="8" spans="1:16" s="42" customFormat="1" ht="12" customHeight="1" x14ac:dyDescent="0.2">
      <c r="A8" s="61" t="s">
        <v>51</v>
      </c>
      <c r="B8" s="66">
        <v>0.249</v>
      </c>
      <c r="C8" s="66">
        <v>0</v>
      </c>
      <c r="D8" s="66">
        <v>0.875</v>
      </c>
      <c r="E8" s="66">
        <v>0</v>
      </c>
      <c r="F8" s="66">
        <v>0.01</v>
      </c>
      <c r="G8" s="66">
        <v>0</v>
      </c>
      <c r="H8" s="66">
        <v>0</v>
      </c>
      <c r="I8" s="66">
        <v>0.259598</v>
      </c>
      <c r="J8" s="66">
        <v>0.169095</v>
      </c>
      <c r="K8" s="66">
        <v>5.7160000000000002</v>
      </c>
      <c r="L8" s="66">
        <v>0.70666000000000007</v>
      </c>
      <c r="M8" s="66">
        <v>0</v>
      </c>
      <c r="N8" s="66">
        <v>0</v>
      </c>
      <c r="O8" s="64">
        <v>6.7399999999999988E-2</v>
      </c>
      <c r="P8" s="119">
        <f t="shared" si="1"/>
        <v>8.0527530000000009</v>
      </c>
    </row>
    <row r="9" spans="1:16" s="42" customFormat="1" ht="12" customHeight="1" x14ac:dyDescent="0.2">
      <c r="A9" s="61" t="s">
        <v>52</v>
      </c>
      <c r="B9" s="66">
        <v>2.1240000000000001</v>
      </c>
      <c r="C9" s="66">
        <v>0</v>
      </c>
      <c r="D9" s="66">
        <v>0.127</v>
      </c>
      <c r="E9" s="66">
        <v>1.2572000000000001</v>
      </c>
      <c r="F9" s="66">
        <v>0</v>
      </c>
      <c r="G9" s="66">
        <v>0</v>
      </c>
      <c r="H9" s="66">
        <v>0</v>
      </c>
      <c r="I9" s="66">
        <v>0</v>
      </c>
      <c r="J9" s="66">
        <v>0</v>
      </c>
      <c r="K9" s="66">
        <v>0</v>
      </c>
      <c r="L9" s="66">
        <v>0</v>
      </c>
      <c r="M9" s="66">
        <v>0</v>
      </c>
      <c r="N9" s="66">
        <v>0.378</v>
      </c>
      <c r="O9" s="64">
        <v>0</v>
      </c>
      <c r="P9" s="119">
        <f t="shared" si="1"/>
        <v>3.8862000000000005</v>
      </c>
    </row>
    <row r="10" spans="1:16" s="42" customFormat="1" ht="12" customHeight="1" x14ac:dyDescent="0.2">
      <c r="A10" s="61" t="s">
        <v>53</v>
      </c>
      <c r="B10" s="66">
        <v>0</v>
      </c>
      <c r="C10" s="66">
        <v>0</v>
      </c>
      <c r="D10" s="66">
        <v>6.0999999999999999E-2</v>
      </c>
      <c r="E10" s="66">
        <v>5.7472999999999996E-2</v>
      </c>
      <c r="F10" s="66">
        <v>6.4000000000000001E-2</v>
      </c>
      <c r="G10" s="66">
        <v>0</v>
      </c>
      <c r="H10" s="66">
        <v>0</v>
      </c>
      <c r="I10" s="66">
        <v>0</v>
      </c>
      <c r="J10" s="66">
        <v>0</v>
      </c>
      <c r="K10" s="66">
        <v>0</v>
      </c>
      <c r="L10" s="66">
        <v>0</v>
      </c>
      <c r="M10" s="66">
        <v>0</v>
      </c>
      <c r="N10" s="66">
        <v>3.3000000000000002E-2</v>
      </c>
      <c r="O10" s="64">
        <v>0</v>
      </c>
      <c r="P10" s="119">
        <f t="shared" si="1"/>
        <v>0.215473</v>
      </c>
    </row>
    <row r="11" spans="1:16" s="42" customFormat="1" ht="12" customHeight="1" x14ac:dyDescent="0.2">
      <c r="A11" s="61" t="s">
        <v>38</v>
      </c>
      <c r="B11" s="66">
        <v>0</v>
      </c>
      <c r="C11" s="66">
        <v>471.15110199999998</v>
      </c>
      <c r="D11" s="66">
        <v>0.64300000000000002</v>
      </c>
      <c r="E11" s="66">
        <v>363.32261600000004</v>
      </c>
      <c r="F11" s="66">
        <v>46.337146000000004</v>
      </c>
      <c r="G11" s="66">
        <v>179.37741999999997</v>
      </c>
      <c r="H11" s="66">
        <v>16.478570000000001</v>
      </c>
      <c r="I11" s="66">
        <v>41.753588000000001</v>
      </c>
      <c r="J11" s="66">
        <v>256.752544</v>
      </c>
      <c r="K11" s="66">
        <v>630.25061400000004</v>
      </c>
      <c r="L11" s="66">
        <v>467.77095600000001</v>
      </c>
      <c r="M11" s="66">
        <v>2453.1111350000001</v>
      </c>
      <c r="N11" s="66">
        <v>1974.5856849999998</v>
      </c>
      <c r="O11" s="64">
        <v>374.54378700000001</v>
      </c>
      <c r="P11" s="119">
        <f t="shared" si="1"/>
        <v>7276.0781629999992</v>
      </c>
    </row>
    <row r="12" spans="1:16" s="42" customFormat="1" ht="12" customHeight="1" x14ac:dyDescent="0.2">
      <c r="A12" s="61" t="s">
        <v>63</v>
      </c>
      <c r="B12" s="66">
        <v>0</v>
      </c>
      <c r="C12" s="66">
        <v>7.2685500000000003</v>
      </c>
      <c r="D12" s="66">
        <v>0</v>
      </c>
      <c r="E12" s="66">
        <v>0</v>
      </c>
      <c r="F12" s="66">
        <v>7.0419400000000003</v>
      </c>
      <c r="G12" s="66">
        <v>0</v>
      </c>
      <c r="H12" s="66">
        <v>0</v>
      </c>
      <c r="I12" s="66">
        <v>0</v>
      </c>
      <c r="J12" s="66">
        <v>0</v>
      </c>
      <c r="K12" s="66">
        <v>0</v>
      </c>
      <c r="L12" s="66">
        <v>0</v>
      </c>
      <c r="M12" s="66">
        <v>0</v>
      </c>
      <c r="N12" s="66">
        <v>0</v>
      </c>
      <c r="O12" s="64">
        <v>0</v>
      </c>
      <c r="P12" s="119">
        <f t="shared" si="1"/>
        <v>14.310490000000001</v>
      </c>
    </row>
    <row r="13" spans="1:16"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row>
    <row r="14" spans="1:16" s="42" customFormat="1" ht="12" customHeight="1" x14ac:dyDescent="0.2">
      <c r="A14" s="61" t="s">
        <v>36</v>
      </c>
      <c r="B14" s="66">
        <v>0</v>
      </c>
      <c r="C14" s="66">
        <v>0</v>
      </c>
      <c r="D14" s="66">
        <v>15.533530000000001</v>
      </c>
      <c r="E14" s="66">
        <v>2.2800000000000001E-2</v>
      </c>
      <c r="F14" s="66">
        <v>6.6357439999999999</v>
      </c>
      <c r="G14" s="66">
        <v>0</v>
      </c>
      <c r="H14" s="66">
        <v>0.56379999999999997</v>
      </c>
      <c r="I14" s="66">
        <v>172.44532000000001</v>
      </c>
      <c r="J14" s="66">
        <v>0</v>
      </c>
      <c r="K14" s="66">
        <v>8.0570000000000004</v>
      </c>
      <c r="L14" s="66">
        <v>0</v>
      </c>
      <c r="M14" s="66">
        <v>33.081322</v>
      </c>
      <c r="N14" s="66">
        <v>0.98499999999999999</v>
      </c>
      <c r="O14" s="64">
        <v>4.07</v>
      </c>
      <c r="P14" s="119">
        <f t="shared" si="1"/>
        <v>241.39451600000001</v>
      </c>
    </row>
    <row r="15" spans="1:16" s="42" customFormat="1" ht="12" customHeight="1" x14ac:dyDescent="0.2">
      <c r="A15" s="61" t="s">
        <v>35</v>
      </c>
      <c r="B15" s="66">
        <v>0</v>
      </c>
      <c r="C15" s="66">
        <v>8.6999999999999993</v>
      </c>
      <c r="D15" s="66">
        <v>0</v>
      </c>
      <c r="E15" s="66">
        <v>0</v>
      </c>
      <c r="F15" s="66">
        <v>0</v>
      </c>
      <c r="G15" s="66">
        <v>0</v>
      </c>
      <c r="H15" s="66">
        <v>0</v>
      </c>
      <c r="I15" s="66">
        <v>0</v>
      </c>
      <c r="J15" s="66">
        <v>0</v>
      </c>
      <c r="K15" s="66">
        <v>0</v>
      </c>
      <c r="L15" s="66">
        <v>0</v>
      </c>
      <c r="M15" s="66">
        <v>4.1661239999999999</v>
      </c>
      <c r="N15" s="66">
        <v>0</v>
      </c>
      <c r="O15" s="64">
        <v>1.5820000000000001</v>
      </c>
      <c r="P15" s="119">
        <f t="shared" si="1"/>
        <v>14.448124</v>
      </c>
    </row>
    <row r="16" spans="1:16" s="42" customFormat="1" ht="12" customHeight="1" x14ac:dyDescent="0.2">
      <c r="A16" s="61" t="s">
        <v>34</v>
      </c>
      <c r="B16" s="66">
        <v>195.637</v>
      </c>
      <c r="C16" s="66">
        <v>0</v>
      </c>
      <c r="D16" s="66">
        <v>338.93799999999999</v>
      </c>
      <c r="E16" s="66">
        <v>0</v>
      </c>
      <c r="F16" s="66">
        <v>0</v>
      </c>
      <c r="G16" s="66">
        <v>0</v>
      </c>
      <c r="H16" s="66">
        <v>129.923</v>
      </c>
      <c r="I16" s="66">
        <v>0.68799999999999994</v>
      </c>
      <c r="J16" s="66">
        <v>0</v>
      </c>
      <c r="K16" s="66">
        <v>0</v>
      </c>
      <c r="L16" s="66">
        <v>84.454115999999999</v>
      </c>
      <c r="M16" s="66">
        <v>21.283402217917583</v>
      </c>
      <c r="N16" s="66">
        <v>7.2543600000000001</v>
      </c>
      <c r="O16" s="64">
        <v>6.9690000000000003</v>
      </c>
      <c r="P16" s="119">
        <f t="shared" si="1"/>
        <v>785.14687821791767</v>
      </c>
    </row>
    <row r="17" spans="1:19" s="42" customFormat="1" ht="12" customHeight="1" x14ac:dyDescent="0.2">
      <c r="A17" s="61" t="s">
        <v>33</v>
      </c>
      <c r="B17" s="66">
        <v>0</v>
      </c>
      <c r="C17" s="66">
        <v>0.16327</v>
      </c>
      <c r="D17" s="66">
        <v>0</v>
      </c>
      <c r="E17" s="66">
        <v>0</v>
      </c>
      <c r="F17" s="66">
        <v>0</v>
      </c>
      <c r="G17" s="66">
        <v>0</v>
      </c>
      <c r="H17" s="66">
        <v>0</v>
      </c>
      <c r="I17" s="66">
        <v>618.30426199999977</v>
      </c>
      <c r="J17" s="66">
        <v>0</v>
      </c>
      <c r="K17" s="66">
        <v>0</v>
      </c>
      <c r="L17" s="66">
        <v>0.16500000000000001</v>
      </c>
      <c r="M17" s="66">
        <v>198.86474799999999</v>
      </c>
      <c r="N17" s="66">
        <v>29.52</v>
      </c>
      <c r="O17" s="64">
        <v>25.256</v>
      </c>
      <c r="P17" s="119">
        <f t="shared" si="1"/>
        <v>872.27327999999966</v>
      </c>
    </row>
    <row r="18" spans="1:19"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row>
    <row r="19" spans="1:19" s="42" customFormat="1" ht="12" customHeight="1" x14ac:dyDescent="0.2">
      <c r="A19" s="61" t="s">
        <v>32</v>
      </c>
      <c r="B19" s="66">
        <v>0</v>
      </c>
      <c r="C19" s="66">
        <v>3.2828279999999999</v>
      </c>
      <c r="D19" s="66">
        <v>9.1974E-2</v>
      </c>
      <c r="E19" s="66">
        <v>0</v>
      </c>
      <c r="F19" s="66">
        <v>0.145454</v>
      </c>
      <c r="G19" s="66">
        <v>1.5710000000000002E-2</v>
      </c>
      <c r="H19" s="66">
        <v>0</v>
      </c>
      <c r="I19" s="66">
        <v>1.2428379999999999</v>
      </c>
      <c r="J19" s="66">
        <v>29.13373</v>
      </c>
      <c r="K19" s="66">
        <v>0</v>
      </c>
      <c r="L19" s="66">
        <v>0.250884</v>
      </c>
      <c r="M19" s="66">
        <v>0.56331000000000009</v>
      </c>
      <c r="N19" s="66">
        <v>0.77353099999999986</v>
      </c>
      <c r="O19" s="64">
        <v>0.17918000000000001</v>
      </c>
      <c r="P19" s="119">
        <f t="shared" si="1"/>
        <v>35.679439000000002</v>
      </c>
    </row>
    <row r="20" spans="1:19" s="42" customFormat="1" ht="12" customHeight="1" x14ac:dyDescent="0.2">
      <c r="A20" s="75" t="s">
        <v>31</v>
      </c>
      <c r="B20" s="62">
        <v>607.90645699999993</v>
      </c>
      <c r="C20" s="62">
        <v>132.55301400000005</v>
      </c>
      <c r="D20" s="62">
        <v>572.70212700000002</v>
      </c>
      <c r="E20" s="62">
        <v>215.86881699999998</v>
      </c>
      <c r="F20" s="62">
        <v>112.85952499999998</v>
      </c>
      <c r="G20" s="62">
        <v>211.73043399999997</v>
      </c>
      <c r="H20" s="62">
        <v>273.40120100000007</v>
      </c>
      <c r="I20" s="62">
        <v>356.57556100000005</v>
      </c>
      <c r="J20" s="62">
        <v>211.34150199999999</v>
      </c>
      <c r="K20" s="62">
        <v>69.273426000000001</v>
      </c>
      <c r="L20" s="62">
        <v>141.72590100000005</v>
      </c>
      <c r="M20" s="62">
        <v>1253.0986367820822</v>
      </c>
      <c r="N20" s="62">
        <v>342.38069399999995</v>
      </c>
      <c r="O20" s="63">
        <v>231.51932665022557</v>
      </c>
      <c r="P20" s="119">
        <f t="shared" si="1"/>
        <v>4732.9366224323085</v>
      </c>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showGridLines="0" zoomScaleNormal="100" zoomScaleSheetLayoutView="100" workbookViewId="0">
      <selection activeCell="O39" sqref="O39"/>
    </sheetView>
  </sheetViews>
  <sheetFormatPr defaultRowHeight="12" x14ac:dyDescent="0.2"/>
  <cols>
    <col min="1" max="1" width="31.28515625" style="5" customWidth="1"/>
    <col min="2" max="4" width="10.140625" style="5" customWidth="1"/>
    <col min="5" max="14" width="9.140625" style="5" customWidth="1"/>
    <col min="15" max="16384" width="9.140625" style="5"/>
  </cols>
  <sheetData>
    <row r="1" spans="1:14" s="42" customFormat="1" ht="15.75" x14ac:dyDescent="0.25">
      <c r="A1" s="72" t="s">
        <v>170</v>
      </c>
      <c r="B1" s="19"/>
      <c r="C1" s="19"/>
      <c r="D1" s="19"/>
      <c r="M1" s="159" t="str">
        <f>'3'!N1</f>
        <v>II. čtvrtletí 2021</v>
      </c>
      <c r="N1" s="57"/>
    </row>
    <row r="2" spans="1:14" ht="6" customHeight="1" x14ac:dyDescent="0.2"/>
    <row r="3" spans="1:14" ht="12" customHeight="1" x14ac:dyDescent="0.2">
      <c r="A3" s="335"/>
      <c r="B3" s="318" t="s">
        <v>295</v>
      </c>
      <c r="C3" s="319"/>
      <c r="D3" s="336"/>
    </row>
    <row r="4" spans="1:14" x14ac:dyDescent="0.2">
      <c r="A4" s="335"/>
      <c r="B4" s="71" t="s">
        <v>11</v>
      </c>
      <c r="C4" s="70" t="s">
        <v>12</v>
      </c>
      <c r="D4" s="70" t="s">
        <v>13</v>
      </c>
    </row>
    <row r="5" spans="1:14" s="42" customFormat="1" ht="12.75" customHeight="1" x14ac:dyDescent="0.2">
      <c r="A5" s="334" t="s">
        <v>66</v>
      </c>
      <c r="B5" s="323">
        <f>+B6+C6+D6</f>
        <v>8868403.3670000024</v>
      </c>
      <c r="C5" s="324"/>
      <c r="D5" s="324"/>
    </row>
    <row r="6" spans="1:14" x14ac:dyDescent="0.2">
      <c r="A6" s="334"/>
      <c r="B6" s="115">
        <f>SUM(B7:B14)</f>
        <v>4597666.620000001</v>
      </c>
      <c r="C6" s="116">
        <f>SUM(C7:C14)</f>
        <v>2897025.2260000007</v>
      </c>
      <c r="D6" s="116">
        <f>SUM(D7:D14)</f>
        <v>1373711.5209999997</v>
      </c>
    </row>
    <row r="7" spans="1:14" x14ac:dyDescent="0.2">
      <c r="A7" s="94" t="s">
        <v>54</v>
      </c>
      <c r="B7" s="77">
        <v>41818.379999999997</v>
      </c>
      <c r="C7" s="63">
        <v>17917.169999999998</v>
      </c>
      <c r="D7" s="63">
        <v>6196.84</v>
      </c>
      <c r="E7" s="8">
        <f>+SUM(B7:D7)/$B$5</f>
        <v>7.4345276451158494E-3</v>
      </c>
    </row>
    <row r="8" spans="1:14" x14ac:dyDescent="0.2">
      <c r="A8" s="94" t="s">
        <v>55</v>
      </c>
      <c r="B8" s="59">
        <v>860584.06400000001</v>
      </c>
      <c r="C8" s="76">
        <v>446370.63800000004</v>
      </c>
      <c r="D8" s="64">
        <v>204161.91000000003</v>
      </c>
      <c r="E8" s="8">
        <f t="shared" ref="E8:E14" si="0">+SUM(B8:D8)/$B$5</f>
        <v>0.17039331088874227</v>
      </c>
    </row>
    <row r="9" spans="1:14" x14ac:dyDescent="0.2">
      <c r="A9" s="94" t="s">
        <v>56</v>
      </c>
      <c r="B9" s="59">
        <v>3806.4</v>
      </c>
      <c r="C9" s="76">
        <v>0</v>
      </c>
      <c r="D9" s="64">
        <v>11469.802</v>
      </c>
      <c r="E9" s="8">
        <f t="shared" si="0"/>
        <v>1.7225425330611257E-3</v>
      </c>
    </row>
    <row r="10" spans="1:14" x14ac:dyDescent="0.2">
      <c r="A10" s="94" t="s">
        <v>57</v>
      </c>
      <c r="B10" s="59">
        <v>332460.32000000007</v>
      </c>
      <c r="C10" s="76">
        <v>225471.64000000004</v>
      </c>
      <c r="D10" s="64">
        <v>139522.671</v>
      </c>
      <c r="E10" s="8">
        <f t="shared" si="0"/>
        <v>7.8644892675414524E-2</v>
      </c>
      <c r="F10" s="20"/>
      <c r="G10" s="20"/>
      <c r="H10" s="20"/>
      <c r="I10" s="20"/>
      <c r="J10" s="20"/>
    </row>
    <row r="11" spans="1:14" x14ac:dyDescent="0.2">
      <c r="A11" s="68" t="s">
        <v>58</v>
      </c>
      <c r="B11" s="59">
        <v>3358896.4560000007</v>
      </c>
      <c r="C11" s="76">
        <v>2207186.7780000004</v>
      </c>
      <c r="D11" s="64">
        <v>1012360.2979999998</v>
      </c>
      <c r="E11" s="8">
        <f t="shared" si="0"/>
        <v>0.74178442948128465</v>
      </c>
      <c r="F11" s="20"/>
      <c r="G11" s="20"/>
      <c r="H11" s="20"/>
      <c r="I11" s="20"/>
      <c r="J11" s="20"/>
    </row>
    <row r="12" spans="1:14" x14ac:dyDescent="0.2">
      <c r="A12" s="68" t="s">
        <v>59</v>
      </c>
      <c r="B12" s="59">
        <v>101</v>
      </c>
      <c r="C12" s="76">
        <v>79</v>
      </c>
      <c r="D12" s="64">
        <v>0</v>
      </c>
      <c r="E12" s="8">
        <f t="shared" si="0"/>
        <v>2.0296776381393925E-5</v>
      </c>
      <c r="F12" s="20"/>
      <c r="G12" s="20"/>
      <c r="H12" s="20"/>
      <c r="I12" s="20"/>
      <c r="J12" s="20"/>
    </row>
    <row r="13" spans="1:14" x14ac:dyDescent="0.2">
      <c r="A13" s="68" t="s">
        <v>60</v>
      </c>
      <c r="B13" s="59">
        <v>0</v>
      </c>
      <c r="C13" s="76">
        <v>0</v>
      </c>
      <c r="D13" s="64">
        <v>0</v>
      </c>
      <c r="E13" s="8">
        <f t="shared" si="0"/>
        <v>0</v>
      </c>
      <c r="F13" s="20"/>
      <c r="G13" s="20"/>
      <c r="H13" s="20"/>
      <c r="I13" s="20"/>
      <c r="J13" s="20"/>
    </row>
    <row r="14" spans="1:14" x14ac:dyDescent="0.2">
      <c r="A14" s="68" t="s">
        <v>61</v>
      </c>
      <c r="B14" s="77">
        <v>0</v>
      </c>
      <c r="C14" s="63">
        <v>0</v>
      </c>
      <c r="D14" s="63">
        <v>0</v>
      </c>
      <c r="E14" s="8">
        <f t="shared" si="0"/>
        <v>0</v>
      </c>
      <c r="F14" s="20"/>
      <c r="G14" s="20"/>
      <c r="H14" s="20"/>
      <c r="I14" s="20"/>
      <c r="J14" s="20"/>
    </row>
    <row r="15" spans="1:14" s="42" customFormat="1" x14ac:dyDescent="0.2">
      <c r="A15" s="9"/>
      <c r="B15" s="6"/>
      <c r="C15" s="6"/>
      <c r="D15" s="3" t="s">
        <v>65</v>
      </c>
      <c r="E15" s="8"/>
      <c r="F15" s="20"/>
      <c r="G15" s="20"/>
      <c r="H15" s="20"/>
      <c r="I15" s="20"/>
      <c r="J15" s="20"/>
    </row>
    <row r="16" spans="1:14" s="42" customFormat="1" x14ac:dyDescent="0.2">
      <c r="A16" s="9"/>
      <c r="B16" s="6"/>
      <c r="C16" s="6"/>
      <c r="D16" s="3"/>
      <c r="E16" s="8"/>
      <c r="F16" s="20"/>
      <c r="G16" s="20"/>
      <c r="H16" s="20"/>
      <c r="I16" s="20"/>
      <c r="J16" s="20"/>
    </row>
    <row r="17" spans="1:16" s="42" customFormat="1" x14ac:dyDescent="0.2">
      <c r="A17" s="9"/>
      <c r="B17" s="6"/>
      <c r="C17" s="6"/>
      <c r="D17" s="3"/>
      <c r="E17" s="8"/>
      <c r="F17" s="20"/>
      <c r="G17" s="20"/>
      <c r="H17" s="20"/>
      <c r="I17" s="20"/>
      <c r="J17" s="20"/>
    </row>
    <row r="18" spans="1:16" s="42" customFormat="1" x14ac:dyDescent="0.2">
      <c r="A18" s="9"/>
      <c r="B18" s="6"/>
      <c r="C18" s="6"/>
      <c r="D18" s="3"/>
      <c r="E18" s="8"/>
      <c r="F18" s="20"/>
      <c r="G18" s="20"/>
      <c r="H18" s="20"/>
      <c r="I18" s="20"/>
      <c r="J18" s="20"/>
    </row>
    <row r="19" spans="1:16" s="42" customFormat="1" x14ac:dyDescent="0.2">
      <c r="A19" s="9"/>
      <c r="B19" s="6"/>
      <c r="C19" s="6"/>
      <c r="D19" s="6"/>
      <c r="E19" s="8"/>
      <c r="F19" s="20"/>
      <c r="G19" s="20"/>
      <c r="H19" s="20"/>
      <c r="I19" s="20"/>
      <c r="J19" s="20"/>
    </row>
    <row r="20" spans="1:16" s="42" customFormat="1" x14ac:dyDescent="0.2">
      <c r="A20" s="335"/>
      <c r="B20" s="318" t="s">
        <v>295</v>
      </c>
      <c r="C20" s="319"/>
      <c r="D20" s="336"/>
      <c r="E20" s="8"/>
      <c r="F20" s="20"/>
      <c r="G20" s="20"/>
      <c r="H20" s="20"/>
      <c r="I20" s="20"/>
      <c r="J20" s="20"/>
    </row>
    <row r="21" spans="1:16" s="42" customFormat="1" x14ac:dyDescent="0.2">
      <c r="A21" s="335"/>
      <c r="B21" s="71" t="str">
        <f>+B4</f>
        <v>Duben</v>
      </c>
      <c r="C21" s="70" t="str">
        <f>+C4</f>
        <v>Květen</v>
      </c>
      <c r="D21" s="70" t="str">
        <f>+D4</f>
        <v>Červen</v>
      </c>
      <c r="E21" s="8"/>
      <c r="F21" s="20"/>
      <c r="G21" s="20"/>
      <c r="H21" s="20"/>
      <c r="I21" s="20"/>
      <c r="J21" s="20"/>
    </row>
    <row r="22" spans="1:16" s="42" customFormat="1" ht="12.75" customHeight="1" x14ac:dyDescent="0.2">
      <c r="A22" s="334" t="s">
        <v>68</v>
      </c>
      <c r="B22" s="323">
        <f>+B23+C23+D23</f>
        <v>1852948.0989999999</v>
      </c>
      <c r="C22" s="324"/>
      <c r="D22" s="324"/>
      <c r="E22" s="8"/>
      <c r="F22" s="20"/>
      <c r="G22" s="20"/>
      <c r="H22" s="20"/>
      <c r="I22" s="20"/>
      <c r="J22" s="20"/>
    </row>
    <row r="23" spans="1:16" x14ac:dyDescent="0.2">
      <c r="A23" s="334"/>
      <c r="B23" s="115">
        <f>SUM(B24:B30)</f>
        <v>840866.66999999981</v>
      </c>
      <c r="C23" s="116">
        <f>SUM(C24:C30)</f>
        <v>675567.9310000001</v>
      </c>
      <c r="D23" s="116">
        <f>SUM(D24:D30)</f>
        <v>336513.49800000002</v>
      </c>
    </row>
    <row r="24" spans="1:16" x14ac:dyDescent="0.2">
      <c r="A24" s="94" t="s">
        <v>20</v>
      </c>
      <c r="B24" s="77">
        <v>99658.559203172816</v>
      </c>
      <c r="C24" s="63">
        <v>66655.889935166997</v>
      </c>
      <c r="D24" s="63">
        <v>18522.897999999997</v>
      </c>
      <c r="E24" s="8">
        <f>+SUM(B24:D24)/$B$22</f>
        <v>9.9753116257326857E-2</v>
      </c>
      <c r="K24" s="20"/>
      <c r="L24" s="20"/>
      <c r="M24" s="20"/>
      <c r="N24" s="20"/>
      <c r="O24" s="20"/>
      <c r="P24" s="20"/>
    </row>
    <row r="25" spans="1:16" x14ac:dyDescent="0.2">
      <c r="A25" s="94" t="s">
        <v>44</v>
      </c>
      <c r="B25" s="59">
        <v>60290.36</v>
      </c>
      <c r="C25" s="76">
        <v>71814.73</v>
      </c>
      <c r="D25" s="64">
        <v>59768.38</v>
      </c>
      <c r="E25" s="8">
        <f t="shared" ref="E25:E30" si="1">+SUM(B25:D25)/$B$22</f>
        <v>0.10355037472638892</v>
      </c>
      <c r="K25" s="20"/>
      <c r="L25" s="20"/>
      <c r="M25" s="20"/>
      <c r="N25" s="20"/>
      <c r="O25" s="20"/>
      <c r="P25" s="20"/>
    </row>
    <row r="26" spans="1:16" x14ac:dyDescent="0.2">
      <c r="A26" s="94" t="s">
        <v>21</v>
      </c>
      <c r="B26" s="59">
        <v>0</v>
      </c>
      <c r="C26" s="76">
        <v>0</v>
      </c>
      <c r="D26" s="64">
        <v>0</v>
      </c>
      <c r="E26" s="8">
        <f t="shared" si="1"/>
        <v>0</v>
      </c>
      <c r="K26" s="20"/>
      <c r="L26" s="20"/>
      <c r="M26" s="20"/>
      <c r="N26" s="20"/>
      <c r="O26" s="20"/>
      <c r="P26" s="20"/>
    </row>
    <row r="27" spans="1:16" x14ac:dyDescent="0.2">
      <c r="A27" s="94" t="s">
        <v>22</v>
      </c>
      <c r="B27" s="59">
        <v>0</v>
      </c>
      <c r="C27" s="76">
        <v>0</v>
      </c>
      <c r="D27" s="64">
        <v>0</v>
      </c>
      <c r="E27" s="8">
        <f t="shared" si="1"/>
        <v>0</v>
      </c>
      <c r="K27" s="20"/>
      <c r="L27" s="20"/>
      <c r="M27" s="20"/>
      <c r="N27" s="20"/>
      <c r="O27" s="20"/>
      <c r="P27" s="20"/>
    </row>
    <row r="28" spans="1:16" x14ac:dyDescent="0.2">
      <c r="A28" s="68" t="s">
        <v>23</v>
      </c>
      <c r="B28" s="59">
        <v>0</v>
      </c>
      <c r="C28" s="76">
        <v>0</v>
      </c>
      <c r="D28" s="64">
        <v>0</v>
      </c>
      <c r="E28" s="8">
        <f t="shared" si="1"/>
        <v>0</v>
      </c>
    </row>
    <row r="29" spans="1:16" x14ac:dyDescent="0.2">
      <c r="A29" s="68" t="s">
        <v>24</v>
      </c>
      <c r="B29" s="59">
        <v>654652.36579682701</v>
      </c>
      <c r="C29" s="76">
        <v>520790.04906483309</v>
      </c>
      <c r="D29" s="64">
        <v>252822.06400000001</v>
      </c>
      <c r="E29" s="8">
        <f t="shared" si="1"/>
        <v>0.77080652158172513</v>
      </c>
    </row>
    <row r="30" spans="1:16" x14ac:dyDescent="0.2">
      <c r="A30" s="68" t="s">
        <v>108</v>
      </c>
      <c r="B30" s="77">
        <v>26265.385000000002</v>
      </c>
      <c r="C30" s="63">
        <v>16307.262000000001</v>
      </c>
      <c r="D30" s="63">
        <v>5400.1559999999999</v>
      </c>
      <c r="E30" s="8">
        <f t="shared" si="1"/>
        <v>2.5889987434559013E-2</v>
      </c>
    </row>
    <row r="31" spans="1:16" s="42" customFormat="1" x14ac:dyDescent="0.2">
      <c r="A31" s="9"/>
      <c r="B31" s="6"/>
      <c r="C31" s="6"/>
      <c r="D31" s="3" t="s">
        <v>65</v>
      </c>
      <c r="E31" s="8"/>
    </row>
    <row r="32" spans="1:16" s="42" customFormat="1" x14ac:dyDescent="0.2">
      <c r="A32" s="9"/>
      <c r="B32" s="6"/>
      <c r="C32" s="6"/>
      <c r="D32" s="6"/>
      <c r="E32" s="8"/>
    </row>
    <row r="33" spans="1:20" s="42" customFormat="1" x14ac:dyDescent="0.2">
      <c r="A33" s="9"/>
      <c r="B33" s="6"/>
      <c r="C33" s="6"/>
      <c r="D33" s="6"/>
      <c r="E33" s="8"/>
    </row>
    <row r="34" spans="1:20" s="42" customFormat="1" x14ac:dyDescent="0.2">
      <c r="A34" s="9"/>
      <c r="B34" s="6"/>
      <c r="C34" s="6"/>
      <c r="D34" s="6"/>
      <c r="E34" s="8"/>
    </row>
    <row r="35" spans="1:20" s="42" customFormat="1" x14ac:dyDescent="0.2">
      <c r="A35" s="335"/>
      <c r="B35" s="318" t="s">
        <v>295</v>
      </c>
      <c r="C35" s="319"/>
      <c r="D35" s="336"/>
      <c r="E35" s="8"/>
    </row>
    <row r="36" spans="1:20" s="42" customFormat="1" x14ac:dyDescent="0.2">
      <c r="A36" s="335"/>
      <c r="B36" s="71" t="str">
        <f>+B21</f>
        <v>Duben</v>
      </c>
      <c r="C36" s="70" t="str">
        <f>+C21</f>
        <v>Květen</v>
      </c>
      <c r="D36" s="70" t="str">
        <f>+D21</f>
        <v>Červen</v>
      </c>
      <c r="E36" s="8"/>
    </row>
    <row r="37" spans="1:20" s="42" customFormat="1" ht="12.75" customHeight="1" x14ac:dyDescent="0.2">
      <c r="A37" s="334" t="s">
        <v>67</v>
      </c>
      <c r="B37" s="323">
        <f>+B38+C38+D38</f>
        <v>132998.25</v>
      </c>
      <c r="C37" s="324"/>
      <c r="D37" s="324"/>
      <c r="E37" s="8"/>
    </row>
    <row r="38" spans="1:20" x14ac:dyDescent="0.2">
      <c r="A38" s="334"/>
      <c r="B38" s="115">
        <f>SUM(B39:B41)</f>
        <v>54876.177999999993</v>
      </c>
      <c r="C38" s="116">
        <f>SUM(C39:C41)</f>
        <v>47989.054000000004</v>
      </c>
      <c r="D38" s="116">
        <f>SUM(D39:D41)</f>
        <v>30133.017999999996</v>
      </c>
      <c r="E38" s="20"/>
      <c r="F38" s="20"/>
      <c r="G38" s="20"/>
      <c r="H38" s="20"/>
      <c r="I38" s="20"/>
      <c r="J38" s="20"/>
    </row>
    <row r="39" spans="1:20" x14ac:dyDescent="0.2">
      <c r="A39" s="94" t="s">
        <v>27</v>
      </c>
      <c r="B39" s="77">
        <v>4423</v>
      </c>
      <c r="C39" s="63">
        <v>5304</v>
      </c>
      <c r="D39" s="63">
        <v>3033</v>
      </c>
      <c r="E39" s="31">
        <f>+SUM(B39:D39)/$B$37</f>
        <v>9.5941112007112875E-2</v>
      </c>
      <c r="F39" s="20"/>
      <c r="G39" s="20"/>
      <c r="H39" s="20"/>
      <c r="I39" s="20"/>
      <c r="J39" s="20"/>
    </row>
    <row r="40" spans="1:20" x14ac:dyDescent="0.2">
      <c r="A40" s="68" t="s">
        <v>28</v>
      </c>
      <c r="B40" s="59">
        <v>466.66300000000001</v>
      </c>
      <c r="C40" s="76">
        <v>465.09</v>
      </c>
      <c r="D40" s="64">
        <v>451.88</v>
      </c>
      <c r="E40" s="31">
        <f>+SUM(B40:D40)/$B$37</f>
        <v>1.0403392525841503E-2</v>
      </c>
      <c r="F40" s="20"/>
      <c r="G40" s="20"/>
      <c r="H40" s="20"/>
      <c r="I40" s="20"/>
      <c r="J40" s="20"/>
    </row>
    <row r="41" spans="1:20" x14ac:dyDescent="0.2">
      <c r="A41" s="68" t="s">
        <v>29</v>
      </c>
      <c r="B41" s="77">
        <v>49986.514999999992</v>
      </c>
      <c r="C41" s="63">
        <v>42219.964</v>
      </c>
      <c r="D41" s="63">
        <v>26648.137999999995</v>
      </c>
      <c r="E41" s="31">
        <f>+SUM(B41:D41)/$B$37</f>
        <v>0.89365549546704548</v>
      </c>
      <c r="F41" s="20"/>
      <c r="G41" s="20"/>
      <c r="H41" s="20"/>
      <c r="I41" s="20"/>
      <c r="J41" s="20"/>
    </row>
    <row r="42" spans="1:20" x14ac:dyDescent="0.2">
      <c r="A42" s="11"/>
      <c r="B42" s="4"/>
      <c r="C42" s="4"/>
      <c r="D42" s="3" t="s">
        <v>65</v>
      </c>
      <c r="E42" s="4"/>
      <c r="F42" s="4"/>
      <c r="G42" s="4"/>
      <c r="H42" s="4"/>
      <c r="I42" s="4"/>
      <c r="J42" s="4"/>
      <c r="K42" s="4"/>
      <c r="L42" s="4"/>
      <c r="M42" s="4"/>
      <c r="O42" s="21"/>
      <c r="P42" s="21"/>
      <c r="Q42" s="21"/>
      <c r="R42" s="21"/>
      <c r="S42" s="21"/>
      <c r="T42" s="21"/>
    </row>
    <row r="43" spans="1:20" x14ac:dyDescent="0.2">
      <c r="A43" s="7"/>
      <c r="B43" s="7"/>
      <c r="C43" s="7"/>
      <c r="D43" s="7"/>
      <c r="E43" s="7"/>
      <c r="F43" s="7"/>
      <c r="G43" s="7"/>
      <c r="H43" s="7"/>
      <c r="I43" s="7"/>
      <c r="J43" s="7"/>
    </row>
    <row r="44" spans="1:20" x14ac:dyDescent="0.2">
      <c r="A44" s="7"/>
      <c r="B44" s="7"/>
      <c r="C44" s="7"/>
      <c r="D44" s="7"/>
      <c r="E44" s="7"/>
      <c r="F44" s="7"/>
      <c r="G44" s="7"/>
      <c r="H44" s="7"/>
      <c r="I44" s="7"/>
      <c r="J44" s="7"/>
    </row>
    <row r="45" spans="1:20" x14ac:dyDescent="0.2">
      <c r="A45" s="7"/>
      <c r="B45" s="7"/>
      <c r="C45" s="7"/>
      <c r="D45" s="7"/>
      <c r="E45" s="7"/>
      <c r="F45" s="7"/>
      <c r="G45" s="7"/>
      <c r="H45" s="7"/>
      <c r="I45" s="7"/>
      <c r="J45" s="7"/>
    </row>
    <row r="46" spans="1:20" x14ac:dyDescent="0.2">
      <c r="A46" s="7"/>
      <c r="B46" s="7"/>
      <c r="C46" s="7"/>
      <c r="D46" s="7"/>
      <c r="E46" s="7"/>
      <c r="F46" s="7"/>
      <c r="G46" s="7"/>
      <c r="H46" s="7"/>
      <c r="I46" s="7"/>
      <c r="J46" s="7"/>
    </row>
    <row r="47" spans="1:20" x14ac:dyDescent="0.2">
      <c r="A47" s="7"/>
      <c r="B47" s="7"/>
      <c r="C47" s="7"/>
      <c r="D47" s="7"/>
      <c r="E47" s="7"/>
      <c r="F47" s="7"/>
      <c r="G47" s="7"/>
      <c r="H47" s="7"/>
      <c r="I47" s="7"/>
      <c r="J47" s="7"/>
    </row>
    <row r="48" spans="1:2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20"/>
      <c r="B51" s="20"/>
      <c r="C51" s="20"/>
      <c r="D51" s="20"/>
      <c r="E51" s="20"/>
      <c r="F51" s="20"/>
      <c r="G51" s="20"/>
      <c r="H51" s="20"/>
      <c r="I51" s="20"/>
      <c r="J51" s="2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M46"/>
  <sheetViews>
    <sheetView showGridLines="0" workbookViewId="0">
      <selection activeCell="G9" sqref="G9"/>
    </sheetView>
  </sheetViews>
  <sheetFormatPr defaultRowHeight="12" x14ac:dyDescent="0.2"/>
  <cols>
    <col min="1" max="1" width="24" style="5" customWidth="1"/>
    <col min="2" max="13" width="10" style="5" customWidth="1"/>
    <col min="14" max="14" width="9.140625" style="5" customWidth="1"/>
    <col min="15" max="16384" width="9.140625" style="5"/>
  </cols>
  <sheetData>
    <row r="1" spans="1:13" ht="20.25" x14ac:dyDescent="0.35">
      <c r="A1" s="43" t="s">
        <v>197</v>
      </c>
      <c r="B1" s="42"/>
      <c r="C1" s="42"/>
      <c r="D1" s="42"/>
      <c r="E1" s="42"/>
      <c r="F1" s="42"/>
      <c r="G1" s="42"/>
      <c r="H1" s="42"/>
      <c r="I1" s="42"/>
      <c r="J1" s="42"/>
      <c r="K1" s="42"/>
      <c r="L1" s="42"/>
      <c r="M1" s="57" t="str">
        <f>'3'!N1</f>
        <v>II. čtvrtletí 2021</v>
      </c>
    </row>
    <row r="2" spans="1:13" ht="6" customHeight="1" x14ac:dyDescent="0.2">
      <c r="A2" s="42"/>
      <c r="B2" s="42"/>
      <c r="C2" s="42"/>
      <c r="D2" s="42"/>
      <c r="E2" s="42"/>
      <c r="F2" s="42"/>
      <c r="G2" s="42"/>
      <c r="H2" s="42"/>
      <c r="I2" s="42"/>
      <c r="J2" s="42"/>
      <c r="K2" s="42"/>
      <c r="L2" s="42"/>
      <c r="M2" s="42"/>
    </row>
    <row r="3" spans="1:13" x14ac:dyDescent="0.2">
      <c r="A3" s="310"/>
      <c r="B3" s="318" t="s">
        <v>45</v>
      </c>
      <c r="C3" s="319"/>
      <c r="D3" s="320"/>
      <c r="E3" s="318" t="s">
        <v>46</v>
      </c>
      <c r="F3" s="319"/>
      <c r="G3" s="320"/>
      <c r="H3" s="318" t="s">
        <v>47</v>
      </c>
      <c r="I3" s="319"/>
      <c r="J3" s="320"/>
      <c r="K3" s="318" t="s">
        <v>48</v>
      </c>
      <c r="L3" s="319"/>
      <c r="M3" s="336"/>
    </row>
    <row r="4" spans="1:13" x14ac:dyDescent="0.2">
      <c r="A4" s="331"/>
      <c r="B4" s="95" t="s">
        <v>8</v>
      </c>
      <c r="C4" s="96" t="s">
        <v>9</v>
      </c>
      <c r="D4" s="97" t="s">
        <v>10</v>
      </c>
      <c r="E4" s="95" t="s">
        <v>11</v>
      </c>
      <c r="F4" s="96" t="s">
        <v>12</v>
      </c>
      <c r="G4" s="97" t="s">
        <v>13</v>
      </c>
      <c r="H4" s="95" t="s">
        <v>14</v>
      </c>
      <c r="I4" s="96" t="s">
        <v>15</v>
      </c>
      <c r="J4" s="97" t="s">
        <v>16</v>
      </c>
      <c r="K4" s="95" t="s">
        <v>17</v>
      </c>
      <c r="L4" s="96" t="s">
        <v>18</v>
      </c>
      <c r="M4" s="96" t="s">
        <v>19</v>
      </c>
    </row>
    <row r="5" spans="1:13" x14ac:dyDescent="0.2">
      <c r="A5" s="337" t="s">
        <v>149</v>
      </c>
      <c r="B5" s="339">
        <f>D6</f>
        <v>39785.012360000001</v>
      </c>
      <c r="C5" s="340"/>
      <c r="D5" s="341"/>
      <c r="E5" s="339">
        <f>G6</f>
        <v>39506.289359999995</v>
      </c>
      <c r="F5" s="340"/>
      <c r="G5" s="341"/>
      <c r="H5" s="342">
        <f>J6</f>
        <v>0</v>
      </c>
      <c r="I5" s="343"/>
      <c r="J5" s="344"/>
      <c r="K5" s="342">
        <f>M6</f>
        <v>0</v>
      </c>
      <c r="L5" s="343"/>
      <c r="M5" s="343"/>
    </row>
    <row r="6" spans="1:13" x14ac:dyDescent="0.2">
      <c r="A6" s="338"/>
      <c r="B6" s="115">
        <f>SUM(B7:B20)</f>
        <v>39802.988359999996</v>
      </c>
      <c r="C6" s="116">
        <f t="shared" ref="C6:M6" si="0">SUM(C7:C20)</f>
        <v>39791.928359999991</v>
      </c>
      <c r="D6" s="117">
        <f t="shared" si="0"/>
        <v>39785.012360000001</v>
      </c>
      <c r="E6" s="115">
        <f t="shared" si="0"/>
        <v>39691.583359999997</v>
      </c>
      <c r="F6" s="116">
        <f t="shared" si="0"/>
        <v>39683.26135999999</v>
      </c>
      <c r="G6" s="117">
        <f t="shared" si="0"/>
        <v>39506.289359999995</v>
      </c>
      <c r="H6" s="247">
        <f t="shared" si="0"/>
        <v>0</v>
      </c>
      <c r="I6" s="248">
        <f t="shared" si="0"/>
        <v>0</v>
      </c>
      <c r="J6" s="249">
        <f t="shared" si="0"/>
        <v>0</v>
      </c>
      <c r="K6" s="247">
        <f t="shared" si="0"/>
        <v>0</v>
      </c>
      <c r="L6" s="248">
        <f t="shared" si="0"/>
        <v>0</v>
      </c>
      <c r="M6" s="248">
        <f t="shared" si="0"/>
        <v>0</v>
      </c>
    </row>
    <row r="7" spans="1:13" x14ac:dyDescent="0.2">
      <c r="A7" s="68" t="s">
        <v>118</v>
      </c>
      <c r="B7" s="63">
        <v>2082.771999999999</v>
      </c>
      <c r="C7" s="63">
        <v>2083.6319999999987</v>
      </c>
      <c r="D7" s="63">
        <v>2083.5779999999986</v>
      </c>
      <c r="E7" s="77">
        <v>2087.8239999999992</v>
      </c>
      <c r="F7" s="63">
        <v>2094.8049999999989</v>
      </c>
      <c r="G7" s="60">
        <v>2094.4239999999991</v>
      </c>
      <c r="H7" s="250">
        <v>0</v>
      </c>
      <c r="I7" s="251">
        <v>0</v>
      </c>
      <c r="J7" s="252">
        <v>0</v>
      </c>
      <c r="K7" s="251">
        <v>0</v>
      </c>
      <c r="L7" s="251">
        <v>0</v>
      </c>
      <c r="M7" s="251">
        <v>0</v>
      </c>
    </row>
    <row r="8" spans="1:13" x14ac:dyDescent="0.2">
      <c r="A8" s="68" t="s">
        <v>145</v>
      </c>
      <c r="B8" s="98">
        <v>2224.7700000000013</v>
      </c>
      <c r="C8" s="56">
        <v>2225.5310000000013</v>
      </c>
      <c r="D8" s="99">
        <v>2226.2870000000016</v>
      </c>
      <c r="E8" s="58">
        <v>2223.8720000000017</v>
      </c>
      <c r="F8" s="56">
        <v>2208.3280000000018</v>
      </c>
      <c r="G8" s="79">
        <v>2217.5720000000015</v>
      </c>
      <c r="H8" s="253">
        <v>0</v>
      </c>
      <c r="I8" s="254">
        <v>0</v>
      </c>
      <c r="J8" s="255">
        <v>0</v>
      </c>
      <c r="K8" s="259">
        <v>0</v>
      </c>
      <c r="L8" s="254">
        <v>0</v>
      </c>
      <c r="M8" s="260">
        <v>0</v>
      </c>
    </row>
    <row r="9" spans="1:13" x14ac:dyDescent="0.2">
      <c r="A9" s="68" t="s">
        <v>146</v>
      </c>
      <c r="B9" s="93">
        <v>1925.6339999999984</v>
      </c>
      <c r="C9" s="76">
        <v>1925.6239999999987</v>
      </c>
      <c r="D9" s="64">
        <v>1927.2779999999987</v>
      </c>
      <c r="E9" s="59">
        <v>1926.3609999999987</v>
      </c>
      <c r="F9" s="76">
        <v>1927.6119999999987</v>
      </c>
      <c r="G9" s="78">
        <v>1909.6869999999988</v>
      </c>
      <c r="H9" s="256">
        <v>0</v>
      </c>
      <c r="I9" s="257">
        <v>0</v>
      </c>
      <c r="J9" s="258">
        <v>0</v>
      </c>
      <c r="K9" s="261">
        <v>0</v>
      </c>
      <c r="L9" s="257">
        <v>0</v>
      </c>
      <c r="M9" s="262">
        <v>0</v>
      </c>
    </row>
    <row r="10" spans="1:13" x14ac:dyDescent="0.2">
      <c r="A10" s="68" t="s">
        <v>147</v>
      </c>
      <c r="B10" s="93">
        <v>2830.134</v>
      </c>
      <c r="C10" s="76">
        <v>2817.3339999999998</v>
      </c>
      <c r="D10" s="64">
        <v>2817.3339999999998</v>
      </c>
      <c r="E10" s="59">
        <v>2818.0449999999996</v>
      </c>
      <c r="F10" s="76">
        <v>2818.0459999999994</v>
      </c>
      <c r="G10" s="78">
        <v>2818.0929999999998</v>
      </c>
      <c r="H10" s="256">
        <v>0</v>
      </c>
      <c r="I10" s="257">
        <v>0</v>
      </c>
      <c r="J10" s="258">
        <v>0</v>
      </c>
      <c r="K10" s="261">
        <v>0</v>
      </c>
      <c r="L10" s="257">
        <v>0</v>
      </c>
      <c r="M10" s="262">
        <v>0</v>
      </c>
    </row>
    <row r="11" spans="1:13" x14ac:dyDescent="0.2">
      <c r="A11" s="68" t="s">
        <v>119</v>
      </c>
      <c r="B11" s="93">
        <v>607.34400000000039</v>
      </c>
      <c r="C11" s="76">
        <v>607.34400000000039</v>
      </c>
      <c r="D11" s="64">
        <v>607.34400000000039</v>
      </c>
      <c r="E11" s="59">
        <v>603.37500000000045</v>
      </c>
      <c r="F11" s="76">
        <v>603.10400000000038</v>
      </c>
      <c r="G11" s="78">
        <v>603.10400000000038</v>
      </c>
      <c r="H11" s="256">
        <v>0</v>
      </c>
      <c r="I11" s="257">
        <v>0</v>
      </c>
      <c r="J11" s="258">
        <v>0</v>
      </c>
      <c r="K11" s="261">
        <v>0</v>
      </c>
      <c r="L11" s="257">
        <v>0</v>
      </c>
      <c r="M11" s="262">
        <v>0</v>
      </c>
    </row>
    <row r="12" spans="1:13" x14ac:dyDescent="0.2">
      <c r="A12" s="68" t="s">
        <v>136</v>
      </c>
      <c r="B12" s="93">
        <v>1068.6644999999999</v>
      </c>
      <c r="C12" s="76">
        <v>1068.6644999999999</v>
      </c>
      <c r="D12" s="64">
        <v>1068.9174999999998</v>
      </c>
      <c r="E12" s="59">
        <v>1067.6924999999997</v>
      </c>
      <c r="F12" s="76">
        <v>1067.4764999999998</v>
      </c>
      <c r="G12" s="78">
        <v>1067.4924999999996</v>
      </c>
      <c r="H12" s="256">
        <v>0</v>
      </c>
      <c r="I12" s="257">
        <v>0</v>
      </c>
      <c r="J12" s="258">
        <v>0</v>
      </c>
      <c r="K12" s="261">
        <v>0</v>
      </c>
      <c r="L12" s="257">
        <v>0</v>
      </c>
      <c r="M12" s="262">
        <v>0</v>
      </c>
    </row>
    <row r="13" spans="1:13" x14ac:dyDescent="0.2">
      <c r="A13" s="68" t="s">
        <v>137</v>
      </c>
      <c r="B13" s="93">
        <v>486.43399999999997</v>
      </c>
      <c r="C13" s="76">
        <v>486.43399999999997</v>
      </c>
      <c r="D13" s="64">
        <v>486.43399999999997</v>
      </c>
      <c r="E13" s="59">
        <v>491.34399999999999</v>
      </c>
      <c r="F13" s="76">
        <v>481.2419999999999</v>
      </c>
      <c r="G13" s="78">
        <v>486.29399999999993</v>
      </c>
      <c r="H13" s="256">
        <v>0</v>
      </c>
      <c r="I13" s="257">
        <v>0</v>
      </c>
      <c r="J13" s="258">
        <v>0</v>
      </c>
      <c r="K13" s="261">
        <v>0</v>
      </c>
      <c r="L13" s="257">
        <v>0</v>
      </c>
      <c r="M13" s="262">
        <v>0</v>
      </c>
    </row>
    <row r="14" spans="1:13" x14ac:dyDescent="0.2">
      <c r="A14" s="68" t="s">
        <v>138</v>
      </c>
      <c r="B14" s="93">
        <v>6593.1739999999972</v>
      </c>
      <c r="C14" s="76">
        <v>6593.1739999999972</v>
      </c>
      <c r="D14" s="64">
        <v>6584.0739999999978</v>
      </c>
      <c r="E14" s="59">
        <v>6583.6539999999977</v>
      </c>
      <c r="F14" s="76">
        <v>6593.1439999999984</v>
      </c>
      <c r="G14" s="78">
        <v>6593.7329999999984</v>
      </c>
      <c r="H14" s="256">
        <v>0</v>
      </c>
      <c r="I14" s="257">
        <v>0</v>
      </c>
      <c r="J14" s="258">
        <v>0</v>
      </c>
      <c r="K14" s="261">
        <v>0</v>
      </c>
      <c r="L14" s="257">
        <v>0</v>
      </c>
      <c r="M14" s="262">
        <v>0</v>
      </c>
    </row>
    <row r="15" spans="1:13" x14ac:dyDescent="0.2">
      <c r="A15" s="68" t="s">
        <v>139</v>
      </c>
      <c r="B15" s="93">
        <v>1289.4589999999998</v>
      </c>
      <c r="C15" s="76">
        <v>1289.4589999999998</v>
      </c>
      <c r="D15" s="64">
        <v>1289.4129999999998</v>
      </c>
      <c r="E15" s="59">
        <v>1291.8129999999999</v>
      </c>
      <c r="F15" s="76">
        <v>1291.8129999999999</v>
      </c>
      <c r="G15" s="78">
        <v>1291.8129999999999</v>
      </c>
      <c r="H15" s="256">
        <v>0</v>
      </c>
      <c r="I15" s="257">
        <v>0</v>
      </c>
      <c r="J15" s="258">
        <v>0</v>
      </c>
      <c r="K15" s="261">
        <v>0</v>
      </c>
      <c r="L15" s="257">
        <v>0</v>
      </c>
      <c r="M15" s="262">
        <v>0</v>
      </c>
    </row>
    <row r="16" spans="1:13" x14ac:dyDescent="0.2">
      <c r="A16" s="68" t="s">
        <v>140</v>
      </c>
      <c r="B16" s="93">
        <v>3715.9059999999986</v>
      </c>
      <c r="C16" s="76">
        <v>3715.9489999999983</v>
      </c>
      <c r="D16" s="64">
        <v>3716.8759999999984</v>
      </c>
      <c r="E16" s="59">
        <v>3716.8749999999986</v>
      </c>
      <c r="F16" s="76">
        <v>3716.9609999999984</v>
      </c>
      <c r="G16" s="78">
        <v>3717.6629999999986</v>
      </c>
      <c r="H16" s="256">
        <v>0</v>
      </c>
      <c r="I16" s="257">
        <v>0</v>
      </c>
      <c r="J16" s="258">
        <v>0</v>
      </c>
      <c r="K16" s="261">
        <v>0</v>
      </c>
      <c r="L16" s="257">
        <v>0</v>
      </c>
      <c r="M16" s="262">
        <v>0</v>
      </c>
    </row>
    <row r="17" spans="1:13" x14ac:dyDescent="0.2">
      <c r="A17" s="68" t="s">
        <v>141</v>
      </c>
      <c r="B17" s="93">
        <v>1144.4119999999996</v>
      </c>
      <c r="C17" s="76">
        <v>1144.4119999999996</v>
      </c>
      <c r="D17" s="64">
        <v>1144.3799999999997</v>
      </c>
      <c r="E17" s="59">
        <v>1144.3729999999996</v>
      </c>
      <c r="F17" s="76">
        <v>1144.3729999999996</v>
      </c>
      <c r="G17" s="78">
        <v>1144.3729999999996</v>
      </c>
      <c r="H17" s="256">
        <v>0</v>
      </c>
      <c r="I17" s="257">
        <v>0</v>
      </c>
      <c r="J17" s="258">
        <v>0</v>
      </c>
      <c r="K17" s="261">
        <v>0</v>
      </c>
      <c r="L17" s="257">
        <v>0</v>
      </c>
      <c r="M17" s="262">
        <v>0</v>
      </c>
    </row>
    <row r="18" spans="1:13" x14ac:dyDescent="0.2">
      <c r="A18" s="68" t="s">
        <v>142</v>
      </c>
      <c r="B18" s="93">
        <v>4327.4940000000015</v>
      </c>
      <c r="C18" s="76">
        <v>4327.5750000000016</v>
      </c>
      <c r="D18" s="64">
        <v>4327.5750000000016</v>
      </c>
      <c r="E18" s="59">
        <v>4328.327000000002</v>
      </c>
      <c r="F18" s="76">
        <v>4328.3280000000022</v>
      </c>
      <c r="G18" s="78">
        <v>4328.4570000000012</v>
      </c>
      <c r="H18" s="256">
        <v>0</v>
      </c>
      <c r="I18" s="257">
        <v>0</v>
      </c>
      <c r="J18" s="258">
        <v>0</v>
      </c>
      <c r="K18" s="261">
        <v>0</v>
      </c>
      <c r="L18" s="257">
        <v>0</v>
      </c>
      <c r="M18" s="262">
        <v>0</v>
      </c>
    </row>
    <row r="19" spans="1:13" x14ac:dyDescent="0.2">
      <c r="A19" s="68" t="s">
        <v>143</v>
      </c>
      <c r="B19" s="93">
        <v>10173.79486</v>
      </c>
      <c r="C19" s="76">
        <v>10173.79486</v>
      </c>
      <c r="D19" s="64">
        <v>10173.79486</v>
      </c>
      <c r="E19" s="59">
        <v>10080.394859999999</v>
      </c>
      <c r="F19" s="76">
        <v>10080.394859999999</v>
      </c>
      <c r="G19" s="78">
        <v>9916.0748599999988</v>
      </c>
      <c r="H19" s="256">
        <v>0</v>
      </c>
      <c r="I19" s="257">
        <v>0</v>
      </c>
      <c r="J19" s="258">
        <v>0</v>
      </c>
      <c r="K19" s="261">
        <v>0</v>
      </c>
      <c r="L19" s="257">
        <v>0</v>
      </c>
      <c r="M19" s="262">
        <v>0</v>
      </c>
    </row>
    <row r="20" spans="1:13" x14ac:dyDescent="0.2">
      <c r="A20" s="68" t="s">
        <v>144</v>
      </c>
      <c r="B20" s="63">
        <v>1332.9959999999996</v>
      </c>
      <c r="C20" s="63">
        <v>1333.0009999999997</v>
      </c>
      <c r="D20" s="63">
        <v>1331.7269999999999</v>
      </c>
      <c r="E20" s="77">
        <v>1327.6329999999998</v>
      </c>
      <c r="F20" s="63">
        <v>1327.6339999999996</v>
      </c>
      <c r="G20" s="60">
        <v>1317.5089999999996</v>
      </c>
      <c r="H20" s="250">
        <v>0</v>
      </c>
      <c r="I20" s="251">
        <v>0</v>
      </c>
      <c r="J20" s="252">
        <v>0</v>
      </c>
      <c r="K20" s="251">
        <v>0</v>
      </c>
      <c r="L20" s="251">
        <v>0</v>
      </c>
      <c r="M20" s="251">
        <v>0</v>
      </c>
    </row>
    <row r="21" spans="1:13" x14ac:dyDescent="0.2">
      <c r="A21" s="42"/>
      <c r="B21" s="42"/>
      <c r="C21" s="42"/>
      <c r="D21" s="42"/>
      <c r="E21" s="42"/>
      <c r="F21" s="42"/>
      <c r="G21" s="42"/>
      <c r="H21" s="42"/>
      <c r="I21" s="42"/>
      <c r="J21" s="42"/>
      <c r="K21" s="42"/>
      <c r="L21" s="42"/>
      <c r="M21" s="3" t="s">
        <v>65</v>
      </c>
    </row>
    <row r="22" spans="1:13" x14ac:dyDescent="0.2">
      <c r="A22" s="42"/>
      <c r="B22" s="42"/>
      <c r="C22" s="42"/>
      <c r="D22" s="42"/>
      <c r="E22" s="42"/>
      <c r="F22" s="42"/>
      <c r="G22" s="42"/>
      <c r="H22" s="42"/>
    </row>
    <row r="23" spans="1:13" x14ac:dyDescent="0.2">
      <c r="A23" s="7" t="s">
        <v>78</v>
      </c>
      <c r="B23" s="7">
        <v>2094.4239999999991</v>
      </c>
      <c r="C23" s="42"/>
      <c r="D23" s="42"/>
      <c r="E23" s="42"/>
      <c r="F23" s="42"/>
      <c r="G23" s="42"/>
      <c r="H23" s="42"/>
    </row>
    <row r="24" spans="1:13" x14ac:dyDescent="0.2">
      <c r="A24" s="7" t="s">
        <v>69</v>
      </c>
      <c r="B24" s="7">
        <v>2217.5720000000015</v>
      </c>
      <c r="C24" s="42"/>
      <c r="D24" s="42"/>
      <c r="E24" s="42"/>
      <c r="F24" s="42"/>
      <c r="G24" s="42"/>
      <c r="H24" s="42"/>
    </row>
    <row r="25" spans="1:13" x14ac:dyDescent="0.2">
      <c r="A25" s="7" t="s">
        <v>70</v>
      </c>
      <c r="B25" s="7">
        <v>1909.6869999999988</v>
      </c>
      <c r="C25" s="42"/>
      <c r="D25" s="42"/>
      <c r="E25" s="42"/>
      <c r="F25" s="42"/>
      <c r="G25" s="42"/>
      <c r="H25" s="42"/>
    </row>
    <row r="26" spans="1:13" x14ac:dyDescent="0.2">
      <c r="A26" s="7" t="s">
        <v>71</v>
      </c>
      <c r="B26" s="7">
        <v>2818.0929999999998</v>
      </c>
      <c r="C26" s="42"/>
      <c r="D26" s="42"/>
      <c r="E26" s="42"/>
      <c r="F26" s="42"/>
      <c r="G26" s="42"/>
      <c r="H26" s="42"/>
    </row>
    <row r="27" spans="1:13" x14ac:dyDescent="0.2">
      <c r="A27" s="7" t="s">
        <v>81</v>
      </c>
      <c r="B27" s="7">
        <v>603.10400000000038</v>
      </c>
      <c r="C27" s="42"/>
      <c r="D27" s="42"/>
      <c r="E27" s="42"/>
      <c r="F27" s="42"/>
      <c r="G27" s="42"/>
      <c r="H27" s="42"/>
    </row>
    <row r="28" spans="1:13" x14ac:dyDescent="0.2">
      <c r="A28" s="7" t="s">
        <v>72</v>
      </c>
      <c r="B28" s="7">
        <v>1067.4924999999996</v>
      </c>
      <c r="C28" s="42"/>
      <c r="D28" s="42"/>
      <c r="E28" s="42"/>
      <c r="F28" s="42"/>
      <c r="G28" s="42"/>
      <c r="H28" s="42"/>
    </row>
    <row r="29" spans="1:13" x14ac:dyDescent="0.2">
      <c r="A29" s="7" t="s">
        <v>73</v>
      </c>
      <c r="B29" s="7">
        <v>486.29399999999993</v>
      </c>
      <c r="C29" s="42"/>
      <c r="D29" s="42"/>
      <c r="E29" s="42"/>
      <c r="F29" s="42"/>
      <c r="G29" s="42"/>
      <c r="H29" s="42"/>
    </row>
    <row r="30" spans="1:13" x14ac:dyDescent="0.2">
      <c r="A30" s="7" t="s">
        <v>74</v>
      </c>
      <c r="B30" s="7">
        <v>6593.7329999999984</v>
      </c>
      <c r="C30" s="42"/>
      <c r="D30" s="42"/>
      <c r="E30" s="42"/>
      <c r="F30" s="42"/>
      <c r="G30" s="42"/>
      <c r="H30" s="42"/>
    </row>
    <row r="31" spans="1:13" x14ac:dyDescent="0.2">
      <c r="A31" s="7" t="s">
        <v>75</v>
      </c>
      <c r="B31" s="7">
        <v>1291.8129999999999</v>
      </c>
      <c r="C31" s="42"/>
      <c r="D31" s="42"/>
      <c r="E31" s="42"/>
      <c r="F31" s="42"/>
      <c r="G31" s="42"/>
      <c r="H31" s="42"/>
    </row>
    <row r="32" spans="1:13" x14ac:dyDescent="0.2">
      <c r="A32" s="7" t="s">
        <v>76</v>
      </c>
      <c r="B32" s="7">
        <v>3717.6629999999986</v>
      </c>
      <c r="C32" s="42"/>
      <c r="D32" s="42"/>
      <c r="E32" s="42"/>
      <c r="F32" s="42"/>
      <c r="G32" s="42"/>
      <c r="H32" s="42"/>
    </row>
    <row r="33" spans="1:8" x14ac:dyDescent="0.2">
      <c r="A33" s="7" t="s">
        <v>77</v>
      </c>
      <c r="B33" s="7">
        <v>1144.3729999999996</v>
      </c>
      <c r="C33" s="42"/>
      <c r="D33" s="42"/>
      <c r="E33" s="42"/>
      <c r="F33" s="42"/>
      <c r="G33" s="42"/>
      <c r="H33" s="42"/>
    </row>
    <row r="34" spans="1:8" x14ac:dyDescent="0.2">
      <c r="A34" s="7" t="s">
        <v>79</v>
      </c>
      <c r="B34" s="7">
        <v>4328.4570000000012</v>
      </c>
      <c r="C34" s="42"/>
      <c r="D34" s="42"/>
      <c r="E34" s="42"/>
      <c r="F34" s="42"/>
      <c r="G34" s="42"/>
      <c r="H34" s="42"/>
    </row>
    <row r="35" spans="1:8" x14ac:dyDescent="0.2">
      <c r="A35" s="7" t="s">
        <v>80</v>
      </c>
      <c r="B35" s="7">
        <v>9916.0748599999988</v>
      </c>
      <c r="C35" s="42"/>
      <c r="D35" s="42"/>
      <c r="E35" s="42"/>
      <c r="F35" s="42"/>
      <c r="G35" s="42"/>
      <c r="H35" s="42"/>
    </row>
    <row r="36" spans="1:8" x14ac:dyDescent="0.2">
      <c r="A36" s="7" t="s">
        <v>82</v>
      </c>
      <c r="B36" s="7">
        <v>1317.5089999999996</v>
      </c>
      <c r="C36" s="42"/>
      <c r="D36" s="42"/>
      <c r="E36" s="42"/>
      <c r="F36" s="42"/>
      <c r="G36" s="42"/>
      <c r="H36" s="42"/>
    </row>
    <row r="37" spans="1:8" x14ac:dyDescent="0.2">
      <c r="A37" s="42"/>
      <c r="B37" s="42"/>
      <c r="C37" s="42"/>
      <c r="D37" s="42"/>
      <c r="E37" s="42"/>
      <c r="F37" s="42"/>
      <c r="G37" s="42"/>
      <c r="H37" s="42"/>
    </row>
    <row r="38" spans="1:8" x14ac:dyDescent="0.2">
      <c r="A38" s="42"/>
      <c r="B38" s="42"/>
      <c r="C38" s="42"/>
      <c r="D38" s="42"/>
      <c r="E38" s="42"/>
      <c r="F38" s="42"/>
      <c r="G38" s="42"/>
      <c r="H38" s="42"/>
    </row>
    <row r="39" spans="1:8" x14ac:dyDescent="0.2">
      <c r="A39" s="42"/>
      <c r="B39" s="42"/>
      <c r="C39" s="42"/>
      <c r="D39" s="42"/>
      <c r="E39" s="42"/>
      <c r="F39" s="42"/>
      <c r="G39" s="42"/>
      <c r="H39" s="42"/>
    </row>
    <row r="40" spans="1:8" x14ac:dyDescent="0.2">
      <c r="A40" s="42"/>
      <c r="B40" s="42"/>
      <c r="C40" s="42"/>
      <c r="D40" s="42"/>
      <c r="E40" s="42"/>
      <c r="F40" s="42"/>
      <c r="G40" s="42"/>
      <c r="H40" s="42"/>
    </row>
    <row r="41" spans="1:8" x14ac:dyDescent="0.2">
      <c r="A41" s="42"/>
      <c r="B41" s="42"/>
      <c r="C41" s="42"/>
      <c r="D41" s="42"/>
      <c r="E41" s="42"/>
      <c r="F41" s="42"/>
      <c r="G41" s="42"/>
      <c r="H41" s="42"/>
    </row>
    <row r="42" spans="1:8" x14ac:dyDescent="0.2">
      <c r="A42" s="42"/>
      <c r="B42" s="42"/>
      <c r="C42" s="42"/>
      <c r="D42" s="42"/>
      <c r="E42" s="42"/>
      <c r="F42" s="42"/>
      <c r="G42" s="42"/>
      <c r="H42" s="42"/>
    </row>
    <row r="43" spans="1:8" x14ac:dyDescent="0.2">
      <c r="A43" s="42"/>
      <c r="B43" s="42"/>
      <c r="C43" s="42"/>
      <c r="D43" s="42"/>
      <c r="E43" s="42"/>
      <c r="F43" s="42"/>
      <c r="G43" s="42"/>
      <c r="H43" s="42"/>
    </row>
    <row r="44" spans="1:8" x14ac:dyDescent="0.2">
      <c r="A44" s="42"/>
      <c r="B44" s="42"/>
      <c r="C44" s="42"/>
      <c r="D44" s="42"/>
      <c r="E44" s="42"/>
      <c r="F44" s="42"/>
      <c r="G44" s="42"/>
      <c r="H44" s="42"/>
    </row>
    <row r="45" spans="1:8" x14ac:dyDescent="0.2">
      <c r="A45" s="42"/>
      <c r="B45" s="42"/>
      <c r="C45" s="42"/>
      <c r="D45" s="42"/>
      <c r="E45" s="42"/>
      <c r="F45" s="42"/>
      <c r="G45" s="42"/>
      <c r="H45" s="42"/>
    </row>
    <row r="46" spans="1:8" x14ac:dyDescent="0.2">
      <c r="A46" s="42"/>
      <c r="B46" s="42"/>
      <c r="C46" s="42"/>
      <c r="D46" s="42"/>
      <c r="E46" s="42"/>
      <c r="F46" s="42"/>
      <c r="G46" s="42"/>
      <c r="H46" s="42"/>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Q30"/>
  <sheetViews>
    <sheetView showGridLines="0" zoomScaleNormal="100" workbookViewId="0">
      <selection activeCell="P7" sqref="P7:P17"/>
    </sheetView>
  </sheetViews>
  <sheetFormatPr defaultRowHeight="12" x14ac:dyDescent="0.2"/>
  <cols>
    <col min="1" max="1" width="31.5703125" style="5" customWidth="1"/>
    <col min="2" max="13" width="8.5703125" style="5" customWidth="1"/>
    <col min="14" max="14" width="9.7109375" style="5" customWidth="1"/>
    <col min="15" max="16384" width="9.140625" style="5"/>
  </cols>
  <sheetData>
    <row r="1" spans="1:17" s="42" customFormat="1" ht="18.75" x14ac:dyDescent="0.3">
      <c r="A1" s="89" t="s">
        <v>198</v>
      </c>
      <c r="N1" s="57" t="str">
        <f>'3'!N1</f>
        <v>II. čtvrtletí 2021</v>
      </c>
    </row>
    <row r="2" spans="1:17" ht="15.75" x14ac:dyDescent="0.25">
      <c r="A2" s="72" t="s">
        <v>112</v>
      </c>
      <c r="B2" s="42"/>
      <c r="C2" s="42"/>
      <c r="D2" s="42"/>
      <c r="E2" s="42"/>
      <c r="F2" s="42"/>
      <c r="G2" s="42"/>
      <c r="H2" s="42"/>
      <c r="I2" s="42"/>
      <c r="J2" s="42"/>
      <c r="K2" s="42"/>
      <c r="L2" s="42"/>
      <c r="M2" s="42"/>
      <c r="N2" s="42"/>
    </row>
    <row r="3" spans="1:17" ht="6" customHeight="1" x14ac:dyDescent="0.2">
      <c r="A3" s="42"/>
      <c r="B3" s="42"/>
      <c r="C3" s="42"/>
      <c r="D3" s="42"/>
      <c r="E3" s="42"/>
      <c r="F3" s="42"/>
      <c r="G3" s="42"/>
      <c r="H3" s="42"/>
      <c r="I3" s="42"/>
      <c r="J3" s="42"/>
      <c r="K3" s="42"/>
      <c r="L3" s="42"/>
      <c r="M3" s="42"/>
      <c r="N3" s="42"/>
    </row>
    <row r="4" spans="1:17" x14ac:dyDescent="0.2">
      <c r="A4" s="310"/>
      <c r="B4" s="318" t="s">
        <v>45</v>
      </c>
      <c r="C4" s="319"/>
      <c r="D4" s="320"/>
      <c r="E4" s="318" t="s">
        <v>46</v>
      </c>
      <c r="F4" s="319"/>
      <c r="G4" s="320"/>
      <c r="H4" s="318" t="s">
        <v>47</v>
      </c>
      <c r="I4" s="319"/>
      <c r="J4" s="320"/>
      <c r="K4" s="318" t="s">
        <v>48</v>
      </c>
      <c r="L4" s="319"/>
      <c r="M4" s="320"/>
      <c r="N4" s="308" t="s">
        <v>7</v>
      </c>
    </row>
    <row r="5" spans="1:17" x14ac:dyDescent="0.2">
      <c r="A5" s="331"/>
      <c r="B5" s="95" t="s">
        <v>8</v>
      </c>
      <c r="C5" s="96" t="s">
        <v>9</v>
      </c>
      <c r="D5" s="97" t="s">
        <v>10</v>
      </c>
      <c r="E5" s="95" t="s">
        <v>11</v>
      </c>
      <c r="F5" s="96" t="s">
        <v>12</v>
      </c>
      <c r="G5" s="97" t="s">
        <v>13</v>
      </c>
      <c r="H5" s="95" t="s">
        <v>14</v>
      </c>
      <c r="I5" s="96" t="s">
        <v>15</v>
      </c>
      <c r="J5" s="97" t="s">
        <v>16</v>
      </c>
      <c r="K5" s="95" t="s">
        <v>17</v>
      </c>
      <c r="L5" s="96" t="s">
        <v>18</v>
      </c>
      <c r="M5" s="97" t="s">
        <v>19</v>
      </c>
      <c r="N5" s="308"/>
    </row>
    <row r="6" spans="1:17" ht="12" customHeight="1" x14ac:dyDescent="0.2">
      <c r="A6" s="332" t="s">
        <v>148</v>
      </c>
      <c r="B6" s="323">
        <f>SUM(B7:D7)</f>
        <v>33031.910828999993</v>
      </c>
      <c r="C6" s="324"/>
      <c r="D6" s="325"/>
      <c r="E6" s="323">
        <f>SUM(E7:G7)</f>
        <v>15611.985238999996</v>
      </c>
      <c r="F6" s="324"/>
      <c r="G6" s="325"/>
      <c r="H6" s="326">
        <f>SUM(H7:J7)</f>
        <v>0</v>
      </c>
      <c r="I6" s="327"/>
      <c r="J6" s="328"/>
      <c r="K6" s="326">
        <f>SUM(K7:M7)</f>
        <v>0</v>
      </c>
      <c r="L6" s="327"/>
      <c r="M6" s="328"/>
      <c r="N6" s="329">
        <f>SUM(B7:M7)</f>
        <v>48643.896067999987</v>
      </c>
    </row>
    <row r="7" spans="1:17" x14ac:dyDescent="0.2">
      <c r="A7" s="333"/>
      <c r="B7" s="115">
        <f t="shared" ref="B7:M7" si="0">SUM(B8:B15)</f>
        <v>11951.120738999993</v>
      </c>
      <c r="C7" s="116">
        <f t="shared" si="0"/>
        <v>11075.777005999998</v>
      </c>
      <c r="D7" s="117">
        <f t="shared" si="0"/>
        <v>10005.013084000002</v>
      </c>
      <c r="E7" s="115">
        <f t="shared" si="0"/>
        <v>7720.0686649999989</v>
      </c>
      <c r="F7" s="116">
        <f t="shared" si="0"/>
        <v>5200.7202869999965</v>
      </c>
      <c r="G7" s="117">
        <f t="shared" si="0"/>
        <v>2691.1962870000007</v>
      </c>
      <c r="H7" s="247">
        <f t="shared" si="0"/>
        <v>0</v>
      </c>
      <c r="I7" s="248">
        <f t="shared" si="0"/>
        <v>0</v>
      </c>
      <c r="J7" s="249">
        <f t="shared" si="0"/>
        <v>0</v>
      </c>
      <c r="K7" s="247">
        <f t="shared" si="0"/>
        <v>0</v>
      </c>
      <c r="L7" s="248">
        <f t="shared" si="0"/>
        <v>0</v>
      </c>
      <c r="M7" s="249">
        <f t="shared" si="0"/>
        <v>0</v>
      </c>
      <c r="N7" s="330"/>
    </row>
    <row r="8" spans="1:17" x14ac:dyDescent="0.2">
      <c r="A8" s="68" t="s">
        <v>26</v>
      </c>
      <c r="B8" s="100">
        <v>2667.2565140000006</v>
      </c>
      <c r="C8" s="101">
        <v>2538.2548389999997</v>
      </c>
      <c r="D8" s="102">
        <v>2447.0571690000002</v>
      </c>
      <c r="E8" s="100">
        <v>1937.1361009999996</v>
      </c>
      <c r="F8" s="101">
        <v>1536.498261</v>
      </c>
      <c r="G8" s="102">
        <v>1118.247224</v>
      </c>
      <c r="H8" s="263">
        <v>0</v>
      </c>
      <c r="I8" s="264">
        <v>0</v>
      </c>
      <c r="J8" s="265">
        <v>0</v>
      </c>
      <c r="K8" s="263">
        <v>0</v>
      </c>
      <c r="L8" s="264">
        <v>0</v>
      </c>
      <c r="M8" s="265">
        <v>0</v>
      </c>
      <c r="N8" s="114">
        <f t="shared" ref="N8:N13" si="1">SUM(B8:M8)</f>
        <v>12244.450108000001</v>
      </c>
      <c r="P8" s="289"/>
      <c r="Q8" s="36"/>
    </row>
    <row r="9" spans="1:17" x14ac:dyDescent="0.2">
      <c r="A9" s="68" t="s">
        <v>0</v>
      </c>
      <c r="B9" s="59">
        <v>314.41614400000003</v>
      </c>
      <c r="C9" s="76">
        <v>296.80541499999998</v>
      </c>
      <c r="D9" s="78">
        <v>274.69300199999998</v>
      </c>
      <c r="E9" s="59">
        <v>211.23625199999998</v>
      </c>
      <c r="F9" s="76">
        <v>129.928855</v>
      </c>
      <c r="G9" s="78">
        <v>76.682683999999995</v>
      </c>
      <c r="H9" s="256">
        <v>0</v>
      </c>
      <c r="I9" s="257">
        <v>0</v>
      </c>
      <c r="J9" s="258">
        <v>0</v>
      </c>
      <c r="K9" s="256">
        <v>0</v>
      </c>
      <c r="L9" s="257">
        <v>0</v>
      </c>
      <c r="M9" s="258">
        <v>0</v>
      </c>
      <c r="N9" s="114">
        <f t="shared" si="1"/>
        <v>1303.7623519999997</v>
      </c>
      <c r="P9" s="289"/>
      <c r="Q9" s="36"/>
    </row>
    <row r="10" spans="1:17" x14ac:dyDescent="0.2">
      <c r="A10" s="68" t="s">
        <v>1</v>
      </c>
      <c r="B10" s="59">
        <v>126.91536499999999</v>
      </c>
      <c r="C10" s="76">
        <v>118.32828099999999</v>
      </c>
      <c r="D10" s="78">
        <v>100.86149700000001</v>
      </c>
      <c r="E10" s="59">
        <v>73.739433000000005</v>
      </c>
      <c r="F10" s="76">
        <v>33.148607000000005</v>
      </c>
      <c r="G10" s="78">
        <v>8.4777529999999999</v>
      </c>
      <c r="H10" s="256">
        <v>0</v>
      </c>
      <c r="I10" s="257">
        <v>0</v>
      </c>
      <c r="J10" s="258">
        <v>0</v>
      </c>
      <c r="K10" s="256">
        <v>0</v>
      </c>
      <c r="L10" s="257">
        <v>0</v>
      </c>
      <c r="M10" s="258">
        <v>0</v>
      </c>
      <c r="N10" s="114">
        <f t="shared" si="1"/>
        <v>461.47093600000005</v>
      </c>
      <c r="P10" s="289"/>
      <c r="Q10" s="36"/>
    </row>
    <row r="11" spans="1:17" x14ac:dyDescent="0.2">
      <c r="A11" s="68" t="s">
        <v>2</v>
      </c>
      <c r="B11" s="59">
        <v>35.292500000000004</v>
      </c>
      <c r="C11" s="76">
        <v>33.770898999999993</v>
      </c>
      <c r="D11" s="78">
        <v>30.382976999999997</v>
      </c>
      <c r="E11" s="59">
        <v>22.543964999999996</v>
      </c>
      <c r="F11" s="76">
        <v>10.963841999999996</v>
      </c>
      <c r="G11" s="78">
        <v>3.1973619999999996</v>
      </c>
      <c r="H11" s="256">
        <v>0</v>
      </c>
      <c r="I11" s="257">
        <v>0</v>
      </c>
      <c r="J11" s="258">
        <v>0</v>
      </c>
      <c r="K11" s="256">
        <v>0</v>
      </c>
      <c r="L11" s="257">
        <v>0</v>
      </c>
      <c r="M11" s="258">
        <v>0</v>
      </c>
      <c r="N11" s="114">
        <f t="shared" si="1"/>
        <v>136.151545</v>
      </c>
      <c r="P11" s="289"/>
      <c r="Q11" s="36"/>
    </row>
    <row r="12" spans="1:17" x14ac:dyDescent="0.2">
      <c r="A12" s="68" t="s">
        <v>6</v>
      </c>
      <c r="B12" s="59">
        <v>52.323121</v>
      </c>
      <c r="C12" s="76">
        <v>51.859028999999992</v>
      </c>
      <c r="D12" s="78">
        <v>53.099517000000006</v>
      </c>
      <c r="E12" s="59">
        <v>94.517828999999963</v>
      </c>
      <c r="F12" s="76">
        <v>30.640543000000005</v>
      </c>
      <c r="G12" s="78">
        <v>15.357035</v>
      </c>
      <c r="H12" s="256">
        <v>0</v>
      </c>
      <c r="I12" s="257">
        <v>0</v>
      </c>
      <c r="J12" s="258">
        <v>0</v>
      </c>
      <c r="K12" s="256">
        <v>0</v>
      </c>
      <c r="L12" s="257">
        <v>0</v>
      </c>
      <c r="M12" s="258">
        <v>0</v>
      </c>
      <c r="N12" s="114">
        <f t="shared" si="1"/>
        <v>297.79707399999995</v>
      </c>
      <c r="P12" s="289"/>
      <c r="Q12" s="36"/>
    </row>
    <row r="13" spans="1:17" x14ac:dyDescent="0.2">
      <c r="A13" s="68" t="s">
        <v>25</v>
      </c>
      <c r="B13" s="59">
        <v>5288.3503369999917</v>
      </c>
      <c r="C13" s="76">
        <v>4815.0795909999988</v>
      </c>
      <c r="D13" s="78">
        <v>4246.4648790000019</v>
      </c>
      <c r="E13" s="59">
        <v>3502.6118569999999</v>
      </c>
      <c r="F13" s="76">
        <v>2291.8457619999972</v>
      </c>
      <c r="G13" s="78">
        <v>995.39828100000068</v>
      </c>
      <c r="H13" s="256">
        <v>0</v>
      </c>
      <c r="I13" s="257">
        <v>0</v>
      </c>
      <c r="J13" s="258">
        <v>0</v>
      </c>
      <c r="K13" s="256">
        <v>0</v>
      </c>
      <c r="L13" s="257">
        <v>0</v>
      </c>
      <c r="M13" s="258">
        <v>0</v>
      </c>
      <c r="N13" s="114">
        <f t="shared" si="1"/>
        <v>21139.750706999992</v>
      </c>
      <c r="P13" s="289"/>
      <c r="Q13" s="36"/>
    </row>
    <row r="14" spans="1:17" x14ac:dyDescent="0.2">
      <c r="A14" s="68" t="s">
        <v>5</v>
      </c>
      <c r="B14" s="59">
        <v>3188.0236960000007</v>
      </c>
      <c r="C14" s="76">
        <v>2969.0124499999997</v>
      </c>
      <c r="D14" s="78">
        <v>2633.7907569999984</v>
      </c>
      <c r="E14" s="59">
        <v>1717.0963589999994</v>
      </c>
      <c r="F14" s="76">
        <v>1074.8771909999994</v>
      </c>
      <c r="G14" s="78">
        <v>440.20846800000004</v>
      </c>
      <c r="H14" s="256">
        <v>0</v>
      </c>
      <c r="I14" s="257">
        <v>0</v>
      </c>
      <c r="J14" s="258">
        <v>0</v>
      </c>
      <c r="K14" s="256">
        <v>0</v>
      </c>
      <c r="L14" s="257">
        <v>0</v>
      </c>
      <c r="M14" s="258">
        <v>0</v>
      </c>
      <c r="N14" s="114">
        <f>SUM(B14:M14)</f>
        <v>12023.008920999999</v>
      </c>
      <c r="P14" s="289"/>
      <c r="Q14" s="36"/>
    </row>
    <row r="15" spans="1:17" x14ac:dyDescent="0.2">
      <c r="A15" s="68" t="s">
        <v>3</v>
      </c>
      <c r="B15" s="77">
        <v>278.54306199999996</v>
      </c>
      <c r="C15" s="63">
        <v>252.66650199999995</v>
      </c>
      <c r="D15" s="60">
        <v>218.66328600000006</v>
      </c>
      <c r="E15" s="77">
        <v>161.18686900000003</v>
      </c>
      <c r="F15" s="63">
        <v>92.817226000000005</v>
      </c>
      <c r="G15" s="60">
        <v>33.627479999999998</v>
      </c>
      <c r="H15" s="250">
        <v>0</v>
      </c>
      <c r="I15" s="251">
        <v>0</v>
      </c>
      <c r="J15" s="252">
        <v>0</v>
      </c>
      <c r="K15" s="250">
        <v>0</v>
      </c>
      <c r="L15" s="251">
        <v>0</v>
      </c>
      <c r="M15" s="252">
        <v>0</v>
      </c>
      <c r="N15" s="114">
        <f>SUM(B15:M15)</f>
        <v>1037.5044250000001</v>
      </c>
      <c r="P15" s="12"/>
      <c r="Q15" s="36"/>
    </row>
    <row r="16" spans="1:17" x14ac:dyDescent="0.2">
      <c r="A16" s="35" t="s">
        <v>157</v>
      </c>
      <c r="B16" s="42"/>
      <c r="C16" s="42"/>
      <c r="D16" s="42"/>
      <c r="E16" s="42"/>
      <c r="F16" s="42"/>
      <c r="G16" s="42"/>
      <c r="H16" s="42"/>
      <c r="I16" s="42"/>
      <c r="J16" s="42"/>
      <c r="K16" s="42"/>
      <c r="L16" s="42"/>
      <c r="M16" s="42"/>
      <c r="N16" s="3" t="s">
        <v>65</v>
      </c>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row r="24" spans="2:2" x14ac:dyDescent="0.2">
      <c r="B24" s="6"/>
    </row>
    <row r="25" spans="2:2" x14ac:dyDescent="0.2">
      <c r="B25" s="6"/>
    </row>
    <row r="26" spans="2:2" x14ac:dyDescent="0.2">
      <c r="B26" s="6"/>
    </row>
    <row r="27" spans="2:2" x14ac:dyDescent="0.2">
      <c r="B27" s="6"/>
    </row>
    <row r="28" spans="2:2" x14ac:dyDescent="0.2">
      <c r="B28" s="6"/>
    </row>
    <row r="29" spans="2:2" x14ac:dyDescent="0.2">
      <c r="B29" s="6"/>
    </row>
    <row r="30" spans="2:2" x14ac:dyDescent="0.2">
      <c r="B30" s="6"/>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J19"/>
  <sheetViews>
    <sheetView showGridLines="0" workbookViewId="0">
      <selection activeCell="L36" sqref="L36"/>
    </sheetView>
  </sheetViews>
  <sheetFormatPr defaultRowHeight="12" x14ac:dyDescent="0.2"/>
  <cols>
    <col min="1" max="1" width="28.28515625" style="5" customWidth="1"/>
    <col min="2" max="7" width="12" style="5" customWidth="1"/>
    <col min="8" max="8" width="16.5703125" style="5" customWidth="1"/>
    <col min="9" max="9" width="12" style="5" customWidth="1"/>
    <col min="10" max="10" width="15.28515625" style="5" customWidth="1"/>
    <col min="11" max="11" width="9.140625" style="5" bestFit="1" customWidth="1"/>
    <col min="12" max="13" width="9.140625" style="5" customWidth="1"/>
    <col min="14" max="14" width="10.5703125" style="5" customWidth="1"/>
    <col min="15" max="15" width="12.7109375" style="5" customWidth="1"/>
    <col min="16" max="16384" width="9.140625" style="5"/>
  </cols>
  <sheetData>
    <row r="1" spans="1:10" ht="15.75" x14ac:dyDescent="0.25">
      <c r="A1" s="72" t="s">
        <v>113</v>
      </c>
      <c r="B1" s="39"/>
      <c r="C1" s="29"/>
      <c r="D1" s="29"/>
      <c r="E1" s="29"/>
      <c r="F1" s="29"/>
      <c r="G1" s="29"/>
      <c r="H1" s="29"/>
      <c r="I1" s="29"/>
      <c r="J1" s="57" t="str">
        <f>'3'!N1</f>
        <v>II. čtvrtletí 2021</v>
      </c>
    </row>
    <row r="2" spans="1:10" ht="6" customHeight="1" x14ac:dyDescent="0.2">
      <c r="A2" s="29"/>
      <c r="B2" s="29"/>
      <c r="C2" s="29"/>
      <c r="D2" s="29"/>
      <c r="E2" s="29"/>
      <c r="F2" s="29"/>
      <c r="G2" s="29"/>
      <c r="H2" s="29"/>
      <c r="I2" s="29"/>
      <c r="J2" s="29"/>
    </row>
    <row r="3" spans="1:10" ht="24" x14ac:dyDescent="0.2">
      <c r="A3" s="120"/>
      <c r="B3" s="121" t="s">
        <v>26</v>
      </c>
      <c r="C3" s="121" t="s">
        <v>0</v>
      </c>
      <c r="D3" s="121" t="s">
        <v>1</v>
      </c>
      <c r="E3" s="121" t="s">
        <v>2</v>
      </c>
      <c r="F3" s="121" t="s">
        <v>6</v>
      </c>
      <c r="G3" s="121" t="s">
        <v>25</v>
      </c>
      <c r="H3" s="121" t="s">
        <v>5</v>
      </c>
      <c r="I3" s="121" t="s">
        <v>3</v>
      </c>
      <c r="J3" s="121" t="s">
        <v>4</v>
      </c>
    </row>
    <row r="4" spans="1:10" ht="12" customHeight="1" x14ac:dyDescent="0.2">
      <c r="A4" s="122" t="s">
        <v>150</v>
      </c>
      <c r="B4" s="116">
        <f>SUM(B5:B18)</f>
        <v>4591.8815860000004</v>
      </c>
      <c r="C4" s="116">
        <f t="shared" ref="C4:I4" si="0">SUM(C5:C18)</f>
        <v>417.84779099999997</v>
      </c>
      <c r="D4" s="116">
        <f t="shared" si="0"/>
        <v>115.365793</v>
      </c>
      <c r="E4" s="116">
        <f t="shared" si="0"/>
        <v>36.705169000000005</v>
      </c>
      <c r="F4" s="116">
        <f t="shared" si="0"/>
        <v>140.51540700000004</v>
      </c>
      <c r="G4" s="116">
        <f t="shared" si="0"/>
        <v>6789.8559000000005</v>
      </c>
      <c r="H4" s="116">
        <f t="shared" si="0"/>
        <v>3232.182018</v>
      </c>
      <c r="I4" s="116">
        <f t="shared" si="0"/>
        <v>287.63157499999994</v>
      </c>
      <c r="J4" s="116">
        <f>SUM(B4:I4)</f>
        <v>15611.985239</v>
      </c>
    </row>
    <row r="5" spans="1:10" x14ac:dyDescent="0.2">
      <c r="A5" s="75" t="s">
        <v>121</v>
      </c>
      <c r="B5" s="123">
        <v>59.779249999999998</v>
      </c>
      <c r="C5" s="123">
        <v>5.0031220000000003</v>
      </c>
      <c r="D5" s="123">
        <v>46.224369999999993</v>
      </c>
      <c r="E5" s="123">
        <v>7.2002079999999999</v>
      </c>
      <c r="F5" s="123">
        <v>3.3149329999999999</v>
      </c>
      <c r="G5" s="123">
        <v>1214.8797680000002</v>
      </c>
      <c r="H5" s="123">
        <v>797.58163900000034</v>
      </c>
      <c r="I5" s="123">
        <v>19.513718000000001</v>
      </c>
      <c r="J5" s="63">
        <f t="shared" ref="J5:J18" si="1">SUM(B5:I5)</f>
        <v>2153.4970080000007</v>
      </c>
    </row>
    <row r="6" spans="1:10" x14ac:dyDescent="0.2">
      <c r="A6" s="124" t="s">
        <v>91</v>
      </c>
      <c r="B6" s="125">
        <v>190.32342500000001</v>
      </c>
      <c r="C6" s="125">
        <v>17.00113</v>
      </c>
      <c r="D6" s="125">
        <v>7.4820979999999997</v>
      </c>
      <c r="E6" s="125">
        <v>0.97692100000000004</v>
      </c>
      <c r="F6" s="125">
        <v>4.298127</v>
      </c>
      <c r="G6" s="125">
        <v>380.37769100000003</v>
      </c>
      <c r="H6" s="125">
        <v>278.62161899999995</v>
      </c>
      <c r="I6" s="125">
        <v>22.896782999999996</v>
      </c>
      <c r="J6" s="64">
        <f t="shared" si="1"/>
        <v>901.97779400000002</v>
      </c>
    </row>
    <row r="7" spans="1:10" x14ac:dyDescent="0.2">
      <c r="A7" s="124" t="s">
        <v>92</v>
      </c>
      <c r="B7" s="125">
        <v>89.038343999999995</v>
      </c>
      <c r="C7" s="125">
        <v>0.81471000000000005</v>
      </c>
      <c r="D7" s="125">
        <v>0.123</v>
      </c>
      <c r="E7" s="125">
        <v>3.5000000000000003E-2</v>
      </c>
      <c r="F7" s="125">
        <v>62.377571000000003</v>
      </c>
      <c r="G7" s="125">
        <v>516.73723500000006</v>
      </c>
      <c r="H7" s="125">
        <v>76.410696999999971</v>
      </c>
      <c r="I7" s="125">
        <v>109.84905699999999</v>
      </c>
      <c r="J7" s="64">
        <f t="shared" si="1"/>
        <v>855.38561400000015</v>
      </c>
    </row>
    <row r="8" spans="1:10" x14ac:dyDescent="0.2">
      <c r="A8" s="124" t="s">
        <v>93</v>
      </c>
      <c r="B8" s="125">
        <v>37.021003999999998</v>
      </c>
      <c r="C8" s="125">
        <v>25.274560000000001</v>
      </c>
      <c r="D8" s="125">
        <v>2.2526039999999998</v>
      </c>
      <c r="E8" s="125">
        <v>2.5283599999999997</v>
      </c>
      <c r="F8" s="125">
        <v>1.16283</v>
      </c>
      <c r="G8" s="125">
        <v>321.19165499999991</v>
      </c>
      <c r="H8" s="125">
        <v>121.77263200000002</v>
      </c>
      <c r="I8" s="125">
        <v>27.157267999999995</v>
      </c>
      <c r="J8" s="64">
        <f t="shared" si="1"/>
        <v>538.36091299999998</v>
      </c>
    </row>
    <row r="9" spans="1:10" x14ac:dyDescent="0.2">
      <c r="A9" s="124" t="s">
        <v>120</v>
      </c>
      <c r="B9" s="125">
        <v>18.868934999999993</v>
      </c>
      <c r="C9" s="125">
        <v>7.0419400000000003</v>
      </c>
      <c r="D9" s="125">
        <v>0.50856999999999997</v>
      </c>
      <c r="E9" s="125">
        <v>0.80447000000000002</v>
      </c>
      <c r="F9" s="125">
        <v>16.472779000000003</v>
      </c>
      <c r="G9" s="125">
        <v>172.85932699999998</v>
      </c>
      <c r="H9" s="125">
        <v>51.862772000000007</v>
      </c>
      <c r="I9" s="125">
        <v>5.4919999999999997E-2</v>
      </c>
      <c r="J9" s="64">
        <f t="shared" si="1"/>
        <v>268.47371299999998</v>
      </c>
    </row>
    <row r="10" spans="1:10" x14ac:dyDescent="0.2">
      <c r="A10" s="124" t="s">
        <v>94</v>
      </c>
      <c r="B10" s="125">
        <v>171.703205</v>
      </c>
      <c r="C10" s="125">
        <v>1.4722100000000002</v>
      </c>
      <c r="D10" s="125">
        <v>3.1941999999999999</v>
      </c>
      <c r="E10" s="125">
        <v>1.0629999999999999</v>
      </c>
      <c r="F10" s="125">
        <v>0.14000000000000001</v>
      </c>
      <c r="G10" s="125">
        <v>306.05237</v>
      </c>
      <c r="H10" s="125">
        <v>172.37647299999995</v>
      </c>
      <c r="I10" s="125">
        <v>12.084697000000004</v>
      </c>
      <c r="J10" s="64">
        <f t="shared" si="1"/>
        <v>668.08615499999985</v>
      </c>
    </row>
    <row r="11" spans="1:10" x14ac:dyDescent="0.2">
      <c r="A11" s="124" t="s">
        <v>95</v>
      </c>
      <c r="B11" s="125">
        <v>45.260462000000004</v>
      </c>
      <c r="C11" s="125">
        <v>1.0229999999999999</v>
      </c>
      <c r="D11" s="125">
        <v>0.95799999999999996</v>
      </c>
      <c r="E11" s="125">
        <v>0.32800000000000001</v>
      </c>
      <c r="F11" s="125">
        <v>2.5592100000000002</v>
      </c>
      <c r="G11" s="125">
        <v>208.213526</v>
      </c>
      <c r="H11" s="125">
        <v>105.81110400000003</v>
      </c>
      <c r="I11" s="125">
        <v>2.7237400000000003</v>
      </c>
      <c r="J11" s="64">
        <f t="shared" si="1"/>
        <v>366.87704200000007</v>
      </c>
    </row>
    <row r="12" spans="1:10" x14ac:dyDescent="0.2">
      <c r="A12" s="124" t="s">
        <v>96</v>
      </c>
      <c r="B12" s="125">
        <v>991.07729500000005</v>
      </c>
      <c r="C12" s="125">
        <v>64.47046499999999</v>
      </c>
      <c r="D12" s="125">
        <v>7.7676610000000004</v>
      </c>
      <c r="E12" s="125">
        <v>10.598219</v>
      </c>
      <c r="F12" s="125">
        <v>0</v>
      </c>
      <c r="G12" s="125">
        <v>1239.9424510000003</v>
      </c>
      <c r="H12" s="125">
        <v>549.21971299999996</v>
      </c>
      <c r="I12" s="125">
        <v>10.32466</v>
      </c>
      <c r="J12" s="64">
        <f t="shared" si="1"/>
        <v>2873.4004640000007</v>
      </c>
    </row>
    <row r="13" spans="1:10" x14ac:dyDescent="0.2">
      <c r="A13" s="124" t="s">
        <v>97</v>
      </c>
      <c r="B13" s="125">
        <v>83.691376000000005</v>
      </c>
      <c r="C13" s="125">
        <v>15.020506999999998</v>
      </c>
      <c r="D13" s="125">
        <v>0.16269999999999998</v>
      </c>
      <c r="E13" s="125">
        <v>3.2031620000000003</v>
      </c>
      <c r="F13" s="125">
        <v>3.046389</v>
      </c>
      <c r="G13" s="125">
        <v>295.32139000000001</v>
      </c>
      <c r="H13" s="125">
        <v>118.74631799999999</v>
      </c>
      <c r="I13" s="125">
        <v>2.7934900000000003</v>
      </c>
      <c r="J13" s="64">
        <f t="shared" si="1"/>
        <v>521.98533200000008</v>
      </c>
    </row>
    <row r="14" spans="1:10" x14ac:dyDescent="0.2">
      <c r="A14" s="124" t="s">
        <v>98</v>
      </c>
      <c r="B14" s="125">
        <v>81.278211999999996</v>
      </c>
      <c r="C14" s="125">
        <v>14.213150000000001</v>
      </c>
      <c r="D14" s="125">
        <v>10.646399999999998</v>
      </c>
      <c r="E14" s="125">
        <v>4.2608800000000002</v>
      </c>
      <c r="F14" s="125">
        <v>9.6053800000000003</v>
      </c>
      <c r="G14" s="125">
        <v>230.4564629999999</v>
      </c>
      <c r="H14" s="125">
        <v>132.947746</v>
      </c>
      <c r="I14" s="125">
        <v>32.635511000000001</v>
      </c>
      <c r="J14" s="64">
        <f t="shared" si="1"/>
        <v>516.04374199999984</v>
      </c>
    </row>
    <row r="15" spans="1:10" x14ac:dyDescent="0.2">
      <c r="A15" s="124" t="s">
        <v>99</v>
      </c>
      <c r="B15" s="125">
        <v>198.12885</v>
      </c>
      <c r="C15" s="125">
        <v>0.81693999999999989</v>
      </c>
      <c r="D15" s="125">
        <v>3.9564899999999996</v>
      </c>
      <c r="E15" s="125">
        <v>0.56812700000000005</v>
      </c>
      <c r="F15" s="125">
        <v>9.0395799999999991</v>
      </c>
      <c r="G15" s="125">
        <v>398.81748100000004</v>
      </c>
      <c r="H15" s="125">
        <v>197.80282600000001</v>
      </c>
      <c r="I15" s="125">
        <v>10.243</v>
      </c>
      <c r="J15" s="64">
        <f t="shared" si="1"/>
        <v>819.3732940000001</v>
      </c>
    </row>
    <row r="16" spans="1:10" x14ac:dyDescent="0.2">
      <c r="A16" s="124" t="s">
        <v>100</v>
      </c>
      <c r="B16" s="125">
        <v>1238.4046850000002</v>
      </c>
      <c r="C16" s="125">
        <v>144.58125099999998</v>
      </c>
      <c r="D16" s="125">
        <v>4.363599999999999</v>
      </c>
      <c r="E16" s="125">
        <v>0.22541</v>
      </c>
      <c r="F16" s="125">
        <v>3.8388979999999999</v>
      </c>
      <c r="G16" s="125">
        <v>498.20980400000013</v>
      </c>
      <c r="H16" s="125">
        <v>212.57138799999998</v>
      </c>
      <c r="I16" s="125">
        <v>3.5717110000000001</v>
      </c>
      <c r="J16" s="64">
        <f t="shared" si="1"/>
        <v>2105.7667470000001</v>
      </c>
    </row>
    <row r="17" spans="1:10" x14ac:dyDescent="0.2">
      <c r="A17" s="124" t="s">
        <v>101</v>
      </c>
      <c r="B17" s="125">
        <v>965.66581899999994</v>
      </c>
      <c r="C17" s="125">
        <v>120.395991</v>
      </c>
      <c r="D17" s="125">
        <v>24.913110000000003</v>
      </c>
      <c r="E17" s="125">
        <v>2.005131</v>
      </c>
      <c r="F17" s="125">
        <v>21.653590000000001</v>
      </c>
      <c r="G17" s="125">
        <v>775.52309300000002</v>
      </c>
      <c r="H17" s="125">
        <v>322.84412799999984</v>
      </c>
      <c r="I17" s="125">
        <v>33.240723999999993</v>
      </c>
      <c r="J17" s="64">
        <f t="shared" si="1"/>
        <v>2266.2415859999992</v>
      </c>
    </row>
    <row r="18" spans="1:10" x14ac:dyDescent="0.2">
      <c r="A18" s="75" t="s">
        <v>102</v>
      </c>
      <c r="B18" s="123">
        <v>421.64072399999992</v>
      </c>
      <c r="C18" s="123">
        <v>0.71881500000000009</v>
      </c>
      <c r="D18" s="123">
        <v>2.8129899999999997</v>
      </c>
      <c r="E18" s="123">
        <v>2.9082810000000001</v>
      </c>
      <c r="F18" s="123">
        <v>3.0061199999999997</v>
      </c>
      <c r="G18" s="123">
        <v>231.27364600000001</v>
      </c>
      <c r="H18" s="123">
        <v>93.612963000000008</v>
      </c>
      <c r="I18" s="123">
        <v>0.54229600000000011</v>
      </c>
      <c r="J18" s="63">
        <f t="shared" si="1"/>
        <v>756.51583499999992</v>
      </c>
    </row>
    <row r="19" spans="1:10" x14ac:dyDescent="0.2">
      <c r="A19" s="35" t="s">
        <v>157</v>
      </c>
      <c r="B19" s="42"/>
      <c r="C19" s="42"/>
      <c r="D19" s="42"/>
      <c r="E19" s="42"/>
      <c r="F19" s="42"/>
      <c r="G19" s="42"/>
      <c r="H19" s="42"/>
      <c r="I19" s="42"/>
      <c r="J19" s="3" t="s">
        <v>65</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7"/>
  <sheetViews>
    <sheetView showGridLines="0" zoomScaleNormal="100" zoomScaleSheetLayoutView="100" workbookViewId="0">
      <selection activeCell="M36" sqref="M3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8.75" x14ac:dyDescent="0.3">
      <c r="A1" s="103" t="s">
        <v>269</v>
      </c>
      <c r="I1" s="105" t="str">
        <f>'3'!N1</f>
        <v>II. čtvrtletí 2021</v>
      </c>
    </row>
    <row r="2" spans="1:15" ht="15.75" x14ac:dyDescent="0.25">
      <c r="A2" s="104" t="s">
        <v>126</v>
      </c>
    </row>
    <row r="3" spans="1:15" ht="1.5" customHeight="1" x14ac:dyDescent="0.2">
      <c r="F3" s="26"/>
      <c r="G3" s="26"/>
      <c r="H3" s="26"/>
      <c r="I3" s="26"/>
      <c r="J3" s="26"/>
    </row>
    <row r="4" spans="1:15" ht="5.0999999999999996" customHeight="1" x14ac:dyDescent="0.2">
      <c r="F4" s="26"/>
      <c r="G4" s="26"/>
      <c r="H4" s="26"/>
      <c r="I4" s="26"/>
      <c r="J4" s="26"/>
    </row>
    <row r="5" spans="1:15" ht="5.0999999999999996" customHeight="1" x14ac:dyDescent="0.2">
      <c r="A5" s="5"/>
      <c r="B5" s="39"/>
      <c r="C5" s="39"/>
      <c r="D5" s="39"/>
      <c r="E5" s="39"/>
      <c r="F5" s="28"/>
      <c r="J5" s="28"/>
      <c r="K5" s="37"/>
    </row>
    <row r="6" spans="1:15" ht="12.75" customHeight="1" x14ac:dyDescent="0.2">
      <c r="A6" s="106"/>
      <c r="B6" s="345" t="s">
        <v>11</v>
      </c>
      <c r="C6" s="346"/>
      <c r="D6" s="345" t="s">
        <v>12</v>
      </c>
      <c r="E6" s="346"/>
      <c r="F6" s="345" t="s">
        <v>13</v>
      </c>
      <c r="G6" s="346"/>
      <c r="H6" s="345" t="s">
        <v>7</v>
      </c>
      <c r="I6" s="347"/>
    </row>
    <row r="7" spans="1:15" x14ac:dyDescent="0.2">
      <c r="A7" s="107"/>
      <c r="B7" s="126" t="s">
        <v>166</v>
      </c>
      <c r="C7" s="127" t="s">
        <v>49</v>
      </c>
      <c r="D7" s="126" t="s">
        <v>166</v>
      </c>
      <c r="E7" s="127" t="s">
        <v>49</v>
      </c>
      <c r="F7" s="126" t="s">
        <v>166</v>
      </c>
      <c r="G7" s="127" t="s">
        <v>49</v>
      </c>
      <c r="H7" s="126" t="s">
        <v>166</v>
      </c>
      <c r="I7" s="128" t="s">
        <v>49</v>
      </c>
      <c r="J7" s="28"/>
      <c r="O7" s="28"/>
    </row>
    <row r="8" spans="1:15" ht="13.5" x14ac:dyDescent="0.2">
      <c r="A8" s="109" t="s">
        <v>282</v>
      </c>
      <c r="B8" s="129">
        <v>2087.8239999999992</v>
      </c>
      <c r="C8" s="130">
        <v>5.260117695642362E-2</v>
      </c>
      <c r="D8" s="129">
        <v>2094.8049999999989</v>
      </c>
      <c r="E8" s="130">
        <v>5.278812598078253E-2</v>
      </c>
      <c r="F8" s="129">
        <v>2094.4239999999991</v>
      </c>
      <c r="G8" s="130">
        <v>5.3014951136377726E-2</v>
      </c>
      <c r="H8" s="129">
        <v>2094.4239999999991</v>
      </c>
      <c r="I8" s="139">
        <v>5.3014951136377726E-2</v>
      </c>
      <c r="J8" s="30"/>
      <c r="O8" s="13"/>
    </row>
    <row r="9" spans="1:15" x14ac:dyDescent="0.2">
      <c r="A9" s="109" t="s">
        <v>167</v>
      </c>
      <c r="B9" s="129">
        <v>507292.59299999994</v>
      </c>
      <c r="C9" s="130">
        <v>3.5752197060351418E-2</v>
      </c>
      <c r="D9" s="129">
        <v>362827.66200000001</v>
      </c>
      <c r="E9" s="130">
        <v>3.1686203908868858E-2</v>
      </c>
      <c r="F9" s="129">
        <v>213570.28000000003</v>
      </c>
      <c r="G9" s="130">
        <v>2.6983350487363889E-2</v>
      </c>
      <c r="H9" s="129">
        <v>1083690.5349999999</v>
      </c>
      <c r="I9" s="139">
        <v>3.2296263063295583E-2</v>
      </c>
      <c r="J9" s="30"/>
      <c r="O9" s="13"/>
    </row>
    <row r="10" spans="1:15" x14ac:dyDescent="0.2">
      <c r="A10" s="109" t="s">
        <v>168</v>
      </c>
      <c r="B10" s="129">
        <v>398080.74599999998</v>
      </c>
      <c r="C10" s="131">
        <v>4.6769753633929698E-2</v>
      </c>
      <c r="D10" s="129">
        <v>274098.64</v>
      </c>
      <c r="E10" s="131">
        <v>4.6301703969065272E-2</v>
      </c>
      <c r="F10" s="129">
        <v>144715.071</v>
      </c>
      <c r="G10" s="131">
        <v>4.6214846175326854E-2</v>
      </c>
      <c r="H10" s="129">
        <v>816894.45699999994</v>
      </c>
      <c r="I10" s="140">
        <v>4.6513050938819453E-2</v>
      </c>
      <c r="J10" s="25"/>
      <c r="K10" s="26"/>
      <c r="L10" s="26" t="str">
        <f>+B6</f>
        <v>Duben</v>
      </c>
      <c r="M10" s="26" t="str">
        <f>+D6</f>
        <v>Květen</v>
      </c>
      <c r="N10" s="26" t="str">
        <f>+F6</f>
        <v>Červen</v>
      </c>
      <c r="O10" s="27"/>
    </row>
    <row r="11" spans="1:15" x14ac:dyDescent="0.2">
      <c r="A11" s="108" t="s">
        <v>41</v>
      </c>
      <c r="B11" s="132">
        <v>0</v>
      </c>
      <c r="C11" s="133">
        <v>0</v>
      </c>
      <c r="D11" s="137">
        <v>0</v>
      </c>
      <c r="E11" s="135">
        <v>0</v>
      </c>
      <c r="F11" s="137">
        <v>0</v>
      </c>
      <c r="G11" s="135">
        <v>0</v>
      </c>
      <c r="H11" s="137">
        <v>0</v>
      </c>
      <c r="I11" s="141">
        <v>0</v>
      </c>
      <c r="J11" s="25"/>
      <c r="K11" s="26" t="str">
        <f>+A11</f>
        <v>Biomasa</v>
      </c>
      <c r="L11" s="23">
        <f>+B11</f>
        <v>0</v>
      </c>
      <c r="M11" s="23">
        <f>+D11</f>
        <v>0</v>
      </c>
      <c r="N11" s="23">
        <f>+F11</f>
        <v>0</v>
      </c>
      <c r="O11" s="40"/>
    </row>
    <row r="12" spans="1:15" x14ac:dyDescent="0.2">
      <c r="A12" s="108" t="s">
        <v>40</v>
      </c>
      <c r="B12" s="132">
        <v>3945</v>
      </c>
      <c r="C12" s="134">
        <v>7.1889117350701776E-2</v>
      </c>
      <c r="D12" s="138">
        <v>4313</v>
      </c>
      <c r="E12" s="136">
        <v>8.9874661834342492E-2</v>
      </c>
      <c r="F12" s="138">
        <v>2720</v>
      </c>
      <c r="G12" s="135">
        <v>9.0266431327920754E-2</v>
      </c>
      <c r="H12" s="138">
        <v>10978</v>
      </c>
      <c r="I12" s="141">
        <v>8.2542439468188511E-2</v>
      </c>
      <c r="J12" s="25"/>
      <c r="K12" s="26" t="str">
        <f t="shared" ref="K12:L27" si="0">+A12</f>
        <v>Bioplyn</v>
      </c>
      <c r="L12" s="23">
        <f t="shared" si="0"/>
        <v>3945</v>
      </c>
      <c r="M12" s="23">
        <f t="shared" ref="M12:M26" si="1">+D12</f>
        <v>4313</v>
      </c>
      <c r="N12" s="23">
        <f t="shared" ref="N12:N26" si="2">+F12</f>
        <v>2720</v>
      </c>
      <c r="O12" s="40"/>
    </row>
    <row r="13" spans="1:15" x14ac:dyDescent="0.2">
      <c r="A13" s="108" t="s">
        <v>39</v>
      </c>
      <c r="B13" s="132">
        <v>0</v>
      </c>
      <c r="C13" s="134">
        <v>0</v>
      </c>
      <c r="D13" s="138">
        <v>0</v>
      </c>
      <c r="E13" s="136">
        <v>0</v>
      </c>
      <c r="F13" s="138">
        <v>0</v>
      </c>
      <c r="G13" s="135">
        <v>0</v>
      </c>
      <c r="H13" s="138">
        <v>0</v>
      </c>
      <c r="I13" s="141">
        <v>0</v>
      </c>
      <c r="J13" s="25"/>
      <c r="K13" s="26" t="str">
        <f t="shared" si="0"/>
        <v>Černé uhlí</v>
      </c>
      <c r="L13" s="23">
        <f t="shared" si="0"/>
        <v>0</v>
      </c>
      <c r="M13" s="23">
        <f t="shared" si="1"/>
        <v>0</v>
      </c>
      <c r="N13" s="23">
        <f t="shared" si="2"/>
        <v>0</v>
      </c>
      <c r="O13" s="40"/>
    </row>
    <row r="14" spans="1:15" x14ac:dyDescent="0.2">
      <c r="A14" s="108" t="s">
        <v>51</v>
      </c>
      <c r="B14" s="132">
        <v>0</v>
      </c>
      <c r="C14" s="134">
        <v>0</v>
      </c>
      <c r="D14" s="138">
        <v>0</v>
      </c>
      <c r="E14" s="136">
        <v>0</v>
      </c>
      <c r="F14" s="138">
        <v>249</v>
      </c>
      <c r="G14" s="135">
        <v>9.2391538270875664E-2</v>
      </c>
      <c r="H14" s="138">
        <v>249</v>
      </c>
      <c r="I14" s="141">
        <v>3.0921102385730693E-2</v>
      </c>
      <c r="J14" s="25"/>
      <c r="K14" s="26" t="str">
        <f t="shared" si="0"/>
        <v>Elektrická energie</v>
      </c>
      <c r="L14" s="23">
        <f t="shared" si="0"/>
        <v>0</v>
      </c>
      <c r="M14" s="23">
        <f t="shared" si="1"/>
        <v>0</v>
      </c>
      <c r="N14" s="23">
        <f t="shared" si="2"/>
        <v>249</v>
      </c>
      <c r="O14" s="40"/>
    </row>
    <row r="15" spans="1:15" x14ac:dyDescent="0.2">
      <c r="A15" s="108" t="s">
        <v>52</v>
      </c>
      <c r="B15" s="132">
        <v>285</v>
      </c>
      <c r="C15" s="134">
        <v>0.30358873845563877</v>
      </c>
      <c r="D15" s="138">
        <v>888</v>
      </c>
      <c r="E15" s="136">
        <v>0.58153241650294696</v>
      </c>
      <c r="F15" s="138">
        <v>951</v>
      </c>
      <c r="G15" s="135">
        <v>0.66951556922903621</v>
      </c>
      <c r="H15" s="138">
        <v>2124</v>
      </c>
      <c r="I15" s="141">
        <v>0.54654932839277448</v>
      </c>
      <c r="J15" s="25"/>
      <c r="K15" s="26" t="str">
        <f t="shared" si="0"/>
        <v>Energie prostředí (tepelné čerpadlo)</v>
      </c>
      <c r="L15" s="23">
        <f t="shared" si="0"/>
        <v>285</v>
      </c>
      <c r="M15" s="23">
        <f t="shared" si="1"/>
        <v>888</v>
      </c>
      <c r="N15" s="23">
        <f t="shared" si="2"/>
        <v>951</v>
      </c>
      <c r="O15" s="40"/>
    </row>
    <row r="16" spans="1:15" x14ac:dyDescent="0.2">
      <c r="A16" s="108" t="s">
        <v>53</v>
      </c>
      <c r="B16" s="132">
        <v>0</v>
      </c>
      <c r="C16" s="134">
        <v>0</v>
      </c>
      <c r="D16" s="138">
        <v>0</v>
      </c>
      <c r="E16" s="136">
        <v>0</v>
      </c>
      <c r="F16" s="138">
        <v>0</v>
      </c>
      <c r="G16" s="135">
        <v>0</v>
      </c>
      <c r="H16" s="138">
        <v>0</v>
      </c>
      <c r="I16" s="141">
        <v>0</v>
      </c>
      <c r="J16" s="25"/>
      <c r="K16" s="26" t="str">
        <f t="shared" si="0"/>
        <v>Energie Slunce (solární kolektor)</v>
      </c>
      <c r="L16" s="23">
        <f t="shared" si="0"/>
        <v>0</v>
      </c>
      <c r="M16" s="23">
        <f t="shared" si="1"/>
        <v>0</v>
      </c>
      <c r="N16" s="23">
        <f t="shared" si="2"/>
        <v>0</v>
      </c>
      <c r="O16" s="40"/>
    </row>
    <row r="17" spans="1:18" x14ac:dyDescent="0.2">
      <c r="A17" s="108" t="s">
        <v>38</v>
      </c>
      <c r="B17" s="132">
        <v>0</v>
      </c>
      <c r="C17" s="134">
        <v>0</v>
      </c>
      <c r="D17" s="138">
        <v>0</v>
      </c>
      <c r="E17" s="136">
        <v>0</v>
      </c>
      <c r="F17" s="138">
        <v>0</v>
      </c>
      <c r="G17" s="135">
        <v>0</v>
      </c>
      <c r="H17" s="138">
        <v>0</v>
      </c>
      <c r="I17" s="141">
        <v>0</v>
      </c>
      <c r="J17" s="25"/>
      <c r="K17" s="26" t="str">
        <f t="shared" si="0"/>
        <v>Hnědé uhlí</v>
      </c>
      <c r="L17" s="23">
        <f t="shared" si="0"/>
        <v>0</v>
      </c>
      <c r="M17" s="23">
        <f t="shared" si="1"/>
        <v>0</v>
      </c>
      <c r="N17" s="23">
        <f t="shared" si="2"/>
        <v>0</v>
      </c>
      <c r="O17" s="40"/>
    </row>
    <row r="18" spans="1:18" x14ac:dyDescent="0.2">
      <c r="A18" s="108" t="s">
        <v>63</v>
      </c>
      <c r="B18" s="132">
        <v>0</v>
      </c>
      <c r="C18" s="134">
        <v>0</v>
      </c>
      <c r="D18" s="138">
        <v>0</v>
      </c>
      <c r="E18" s="136">
        <v>0</v>
      </c>
      <c r="F18" s="138">
        <v>0</v>
      </c>
      <c r="G18" s="135">
        <v>0</v>
      </c>
      <c r="H18" s="138">
        <v>0</v>
      </c>
      <c r="I18" s="141">
        <v>0</v>
      </c>
      <c r="J18" s="25"/>
      <c r="K18" s="26" t="str">
        <f t="shared" si="0"/>
        <v>Jaderné palivo</v>
      </c>
      <c r="L18" s="23">
        <f t="shared" si="0"/>
        <v>0</v>
      </c>
      <c r="M18" s="23">
        <f t="shared" si="1"/>
        <v>0</v>
      </c>
      <c r="N18" s="23">
        <f t="shared" si="2"/>
        <v>0</v>
      </c>
      <c r="O18" s="40"/>
    </row>
    <row r="19" spans="1:18" x14ac:dyDescent="0.2">
      <c r="A19" s="108" t="s">
        <v>37</v>
      </c>
      <c r="B19" s="132">
        <v>0</v>
      </c>
      <c r="C19" s="134">
        <v>0</v>
      </c>
      <c r="D19" s="138">
        <v>0</v>
      </c>
      <c r="E19" s="136">
        <v>0</v>
      </c>
      <c r="F19" s="138">
        <v>0</v>
      </c>
      <c r="G19" s="135">
        <v>0</v>
      </c>
      <c r="H19" s="138">
        <v>0</v>
      </c>
      <c r="I19" s="141">
        <v>0</v>
      </c>
      <c r="J19" s="25"/>
      <c r="K19" s="26" t="str">
        <f t="shared" si="0"/>
        <v>Koks</v>
      </c>
      <c r="L19" s="23">
        <f t="shared" si="0"/>
        <v>0</v>
      </c>
      <c r="M19" s="23">
        <f t="shared" si="1"/>
        <v>0</v>
      </c>
      <c r="N19" s="23">
        <f t="shared" si="2"/>
        <v>0</v>
      </c>
      <c r="O19" s="40"/>
    </row>
    <row r="20" spans="1:18" x14ac:dyDescent="0.2">
      <c r="A20" s="108" t="s">
        <v>36</v>
      </c>
      <c r="B20" s="132">
        <v>0</v>
      </c>
      <c r="C20" s="134">
        <v>0</v>
      </c>
      <c r="D20" s="138">
        <v>0</v>
      </c>
      <c r="E20" s="136">
        <v>0</v>
      </c>
      <c r="F20" s="138">
        <v>0</v>
      </c>
      <c r="G20" s="135">
        <v>0</v>
      </c>
      <c r="H20" s="138">
        <v>0</v>
      </c>
      <c r="I20" s="141">
        <v>0</v>
      </c>
      <c r="J20" s="25"/>
      <c r="K20" s="26" t="str">
        <f t="shared" si="0"/>
        <v>Odpadní teplo</v>
      </c>
      <c r="L20" s="23">
        <f t="shared" si="0"/>
        <v>0</v>
      </c>
      <c r="M20" s="23">
        <f t="shared" si="1"/>
        <v>0</v>
      </c>
      <c r="N20" s="23">
        <f t="shared" si="2"/>
        <v>0</v>
      </c>
      <c r="O20" s="40"/>
    </row>
    <row r="21" spans="1:18" x14ac:dyDescent="0.2">
      <c r="A21" s="108" t="s">
        <v>35</v>
      </c>
      <c r="B21" s="132">
        <v>0</v>
      </c>
      <c r="C21" s="134">
        <v>0</v>
      </c>
      <c r="D21" s="138">
        <v>0</v>
      </c>
      <c r="E21" s="136">
        <v>0</v>
      </c>
      <c r="F21" s="138">
        <v>0</v>
      </c>
      <c r="G21" s="135">
        <v>0</v>
      </c>
      <c r="H21" s="138">
        <v>0</v>
      </c>
      <c r="I21" s="141">
        <v>0</v>
      </c>
      <c r="J21" s="25"/>
      <c r="K21" s="26" t="str">
        <f t="shared" si="0"/>
        <v>Ostatní kapalná paliva</v>
      </c>
      <c r="L21" s="23">
        <f t="shared" si="0"/>
        <v>0</v>
      </c>
      <c r="M21" s="23">
        <f t="shared" si="1"/>
        <v>0</v>
      </c>
      <c r="N21" s="23">
        <f t="shared" si="2"/>
        <v>0</v>
      </c>
      <c r="O21" s="40"/>
    </row>
    <row r="22" spans="1:18" x14ac:dyDescent="0.2">
      <c r="A22" s="108" t="s">
        <v>34</v>
      </c>
      <c r="B22" s="132">
        <v>73286</v>
      </c>
      <c r="C22" s="134">
        <v>0.26491025393952206</v>
      </c>
      <c r="D22" s="138">
        <v>65523</v>
      </c>
      <c r="E22" s="136">
        <v>0.23112665868438809</v>
      </c>
      <c r="F22" s="138">
        <v>56828</v>
      </c>
      <c r="G22" s="135">
        <v>0.2525595319523895</v>
      </c>
      <c r="H22" s="138">
        <v>195637</v>
      </c>
      <c r="I22" s="141">
        <v>0.2491724866104619</v>
      </c>
      <c r="J22" s="25"/>
      <c r="K22" s="26" t="str">
        <f t="shared" si="0"/>
        <v>Ostatní pevná paliva</v>
      </c>
      <c r="L22" s="23">
        <f t="shared" si="0"/>
        <v>73286</v>
      </c>
      <c r="M22" s="23">
        <f t="shared" si="1"/>
        <v>65523</v>
      </c>
      <c r="N22" s="23">
        <f t="shared" si="2"/>
        <v>56828</v>
      </c>
      <c r="O22" s="40"/>
    </row>
    <row r="23" spans="1:18" x14ac:dyDescent="0.2">
      <c r="A23" s="108" t="s">
        <v>33</v>
      </c>
      <c r="B23" s="132">
        <v>0</v>
      </c>
      <c r="C23" s="134">
        <v>0</v>
      </c>
      <c r="D23" s="138">
        <v>0</v>
      </c>
      <c r="E23" s="136">
        <v>0</v>
      </c>
      <c r="F23" s="138">
        <v>0</v>
      </c>
      <c r="G23" s="135">
        <v>0</v>
      </c>
      <c r="H23" s="138">
        <v>0</v>
      </c>
      <c r="I23" s="141">
        <v>0</v>
      </c>
      <c r="J23" s="25"/>
      <c r="K23" s="26" t="str">
        <f t="shared" si="0"/>
        <v>Ostatní plyny</v>
      </c>
      <c r="L23" s="23">
        <f t="shared" si="0"/>
        <v>0</v>
      </c>
      <c r="M23" s="23">
        <f t="shared" si="1"/>
        <v>0</v>
      </c>
      <c r="N23" s="23">
        <f t="shared" si="2"/>
        <v>0</v>
      </c>
      <c r="O23" s="40"/>
    </row>
    <row r="24" spans="1:18" x14ac:dyDescent="0.2">
      <c r="A24" s="108" t="s">
        <v>3</v>
      </c>
      <c r="B24" s="132">
        <v>0</v>
      </c>
      <c r="C24" s="134">
        <v>0</v>
      </c>
      <c r="D24" s="138">
        <v>0</v>
      </c>
      <c r="E24" s="136">
        <v>0</v>
      </c>
      <c r="F24" s="138">
        <v>0</v>
      </c>
      <c r="G24" s="135">
        <v>0</v>
      </c>
      <c r="H24" s="138">
        <v>0</v>
      </c>
      <c r="I24" s="141">
        <v>0</v>
      </c>
      <c r="J24" s="25"/>
      <c r="K24" s="26" t="str">
        <f t="shared" si="0"/>
        <v>Ostatní</v>
      </c>
      <c r="L24" s="23">
        <f t="shared" si="0"/>
        <v>0</v>
      </c>
      <c r="M24" s="23">
        <f t="shared" si="1"/>
        <v>0</v>
      </c>
      <c r="N24" s="23">
        <f t="shared" si="2"/>
        <v>0</v>
      </c>
      <c r="O24" s="40"/>
    </row>
    <row r="25" spans="1:18" x14ac:dyDescent="0.2">
      <c r="A25" s="108" t="s">
        <v>32</v>
      </c>
      <c r="B25" s="132">
        <v>0</v>
      </c>
      <c r="C25" s="134">
        <v>0</v>
      </c>
      <c r="D25" s="138">
        <v>0</v>
      </c>
      <c r="E25" s="136">
        <v>0</v>
      </c>
      <c r="F25" s="138">
        <v>0</v>
      </c>
      <c r="G25" s="135">
        <v>0</v>
      </c>
      <c r="H25" s="138">
        <v>0</v>
      </c>
      <c r="I25" s="141">
        <v>0</v>
      </c>
      <c r="J25" s="25"/>
      <c r="K25" s="26" t="str">
        <f t="shared" si="0"/>
        <v>Topné oleje</v>
      </c>
      <c r="L25" s="23">
        <f t="shared" si="0"/>
        <v>0</v>
      </c>
      <c r="M25" s="23">
        <f t="shared" si="1"/>
        <v>0</v>
      </c>
      <c r="N25" s="23">
        <f t="shared" si="2"/>
        <v>0</v>
      </c>
    </row>
    <row r="26" spans="1:18" x14ac:dyDescent="0.2">
      <c r="A26" s="108" t="s">
        <v>31</v>
      </c>
      <c r="B26" s="132">
        <v>320564.74599999998</v>
      </c>
      <c r="C26" s="133">
        <v>0.13860196864231603</v>
      </c>
      <c r="D26" s="137">
        <v>203374.64</v>
      </c>
      <c r="E26" s="135">
        <v>0.12731000623172858</v>
      </c>
      <c r="F26" s="137">
        <v>83967.071000000011</v>
      </c>
      <c r="G26" s="135">
        <v>0.10207312575600383</v>
      </c>
      <c r="H26" s="137">
        <v>607906.45700000005</v>
      </c>
      <c r="I26" s="141">
        <v>0.12844170659686335</v>
      </c>
      <c r="J26" s="25"/>
      <c r="K26" s="26" t="str">
        <f t="shared" si="0"/>
        <v>Zemní plyn</v>
      </c>
      <c r="L26" s="23">
        <f t="shared" si="0"/>
        <v>320564.74599999998</v>
      </c>
      <c r="M26" s="23">
        <f t="shared" si="1"/>
        <v>203374.64</v>
      </c>
      <c r="N26" s="23">
        <f t="shared" si="2"/>
        <v>83967.071000000011</v>
      </c>
      <c r="O26" s="40"/>
    </row>
    <row r="27" spans="1:18" x14ac:dyDescent="0.2">
      <c r="A27" s="110" t="s">
        <v>171</v>
      </c>
      <c r="B27" s="129">
        <v>969158</v>
      </c>
      <c r="C27" s="131"/>
      <c r="D27" s="129">
        <v>667652</v>
      </c>
      <c r="E27" s="131"/>
      <c r="F27" s="129">
        <v>270827</v>
      </c>
      <c r="G27" s="131"/>
      <c r="H27" s="129">
        <v>1907637</v>
      </c>
      <c r="I27" s="140"/>
      <c r="J27" s="25"/>
      <c r="K27" s="26" t="str">
        <f t="shared" si="0"/>
        <v>Dodávka tepla ze Středočeského kraje [GJ]</v>
      </c>
      <c r="L27" s="23"/>
      <c r="M27" s="23"/>
      <c r="N27" s="23"/>
      <c r="O27" s="24"/>
      <c r="P27" s="48"/>
      <c r="Q27" s="48"/>
      <c r="R27" s="48"/>
    </row>
    <row r="28" spans="1:18" ht="13.5" customHeight="1" x14ac:dyDescent="0.2">
      <c r="A28" s="110" t="s">
        <v>169</v>
      </c>
      <c r="B28" s="129">
        <v>1120944.8690000002</v>
      </c>
      <c r="C28" s="131">
        <v>0.14519882110400897</v>
      </c>
      <c r="D28" s="129">
        <v>717899.88099999994</v>
      </c>
      <c r="E28" s="131">
        <v>0.13803854877458061</v>
      </c>
      <c r="F28" s="129">
        <v>314652.25799999997</v>
      </c>
      <c r="G28" s="131">
        <v>0.11691910379036574</v>
      </c>
      <c r="H28" s="129">
        <v>2153497.0079999999</v>
      </c>
      <c r="I28" s="140">
        <v>0.13793870382482754</v>
      </c>
      <c r="J28" s="7"/>
      <c r="K28" s="26"/>
      <c r="L28" s="26" t="str">
        <f>+L10</f>
        <v>Duben</v>
      </c>
      <c r="M28" s="26" t="str">
        <f>+M10</f>
        <v>Květen</v>
      </c>
      <c r="N28" s="26" t="str">
        <f>+N10</f>
        <v>Červen</v>
      </c>
      <c r="O28" s="22"/>
      <c r="P28" s="46"/>
      <c r="Q28" s="46"/>
      <c r="R28" s="46"/>
    </row>
    <row r="29" spans="1:18" ht="12.75" customHeight="1" x14ac:dyDescent="0.2">
      <c r="A29" s="108" t="s">
        <v>26</v>
      </c>
      <c r="B29" s="132">
        <v>33685.373999999996</v>
      </c>
      <c r="C29" s="135">
        <v>1.7389265515526109E-2</v>
      </c>
      <c r="D29" s="137">
        <v>18643.540999999997</v>
      </c>
      <c r="E29" s="135">
        <v>1.2133785942501628E-2</v>
      </c>
      <c r="F29" s="137">
        <v>7450.335</v>
      </c>
      <c r="G29" s="135">
        <v>6.6625115091723227E-3</v>
      </c>
      <c r="H29" s="137">
        <v>59779.249999999993</v>
      </c>
      <c r="I29" s="141">
        <v>1.3018465062831434E-2</v>
      </c>
      <c r="J29" s="25"/>
      <c r="K29" s="26" t="str">
        <f>+A29</f>
        <v>Průmysl</v>
      </c>
      <c r="L29" s="23">
        <f t="shared" ref="L29:L36" si="3">+B29</f>
        <v>33685.373999999996</v>
      </c>
      <c r="M29" s="23">
        <f t="shared" ref="M29:M36" si="4">+D29</f>
        <v>18643.540999999997</v>
      </c>
      <c r="N29" s="23">
        <f t="shared" ref="N29:N36" si="5">+F29</f>
        <v>7450.335</v>
      </c>
      <c r="O29" s="22"/>
      <c r="P29" s="46"/>
      <c r="Q29" s="46"/>
      <c r="R29" s="46"/>
    </row>
    <row r="30" spans="1:18" ht="12.75" customHeight="1" x14ac:dyDescent="0.2">
      <c r="A30" s="108" t="s">
        <v>0</v>
      </c>
      <c r="B30" s="132">
        <v>2444.5419999999999</v>
      </c>
      <c r="C30" s="136">
        <v>1.1572549583013811E-2</v>
      </c>
      <c r="D30" s="138">
        <v>1772.3610000000001</v>
      </c>
      <c r="E30" s="136">
        <v>1.3641011459694615E-2</v>
      </c>
      <c r="F30" s="138">
        <v>786.21900000000005</v>
      </c>
      <c r="G30" s="135">
        <v>1.0252888383510416E-2</v>
      </c>
      <c r="H30" s="138">
        <v>5003.1220000000003</v>
      </c>
      <c r="I30" s="141">
        <v>1.1973551393023878E-2</v>
      </c>
      <c r="J30" s="25"/>
      <c r="K30" s="26" t="str">
        <f t="shared" ref="K30:K36" si="6">+A30</f>
        <v>Energetika</v>
      </c>
      <c r="L30" s="23">
        <f t="shared" si="3"/>
        <v>2444.5419999999999</v>
      </c>
      <c r="M30" s="23">
        <f t="shared" si="4"/>
        <v>1772.3610000000001</v>
      </c>
      <c r="N30" s="23">
        <f t="shared" si="5"/>
        <v>786.21900000000005</v>
      </c>
      <c r="O30" s="22"/>
      <c r="P30" s="47"/>
      <c r="Q30" s="47"/>
      <c r="R30" s="47"/>
    </row>
    <row r="31" spans="1:18" ht="12.75" customHeight="1" x14ac:dyDescent="0.2">
      <c r="A31" s="108" t="s">
        <v>1</v>
      </c>
      <c r="B31" s="132">
        <v>28759.427</v>
      </c>
      <c r="C31" s="136">
        <v>0.39001421396880009</v>
      </c>
      <c r="D31" s="138">
        <v>13781.918</v>
      </c>
      <c r="E31" s="136">
        <v>0.41576160349664154</v>
      </c>
      <c r="F31" s="138">
        <v>3683.0250000000001</v>
      </c>
      <c r="G31" s="135">
        <v>0.43443410063963889</v>
      </c>
      <c r="H31" s="138">
        <v>46224.37</v>
      </c>
      <c r="I31" s="141">
        <v>0.40067656796672818</v>
      </c>
      <c r="J31" s="25"/>
      <c r="K31" s="26" t="str">
        <f t="shared" si="6"/>
        <v>Doprava</v>
      </c>
      <c r="L31" s="23">
        <f t="shared" si="3"/>
        <v>28759.427</v>
      </c>
      <c r="M31" s="23">
        <f t="shared" si="4"/>
        <v>13781.918</v>
      </c>
      <c r="N31" s="23">
        <f t="shared" si="5"/>
        <v>3683.0250000000001</v>
      </c>
      <c r="O31" s="22"/>
      <c r="P31" s="40"/>
      <c r="Q31" s="40"/>
      <c r="R31" s="40"/>
    </row>
    <row r="32" spans="1:18" ht="12.75" customHeight="1" x14ac:dyDescent="0.2">
      <c r="A32" s="108" t="s">
        <v>2</v>
      </c>
      <c r="B32" s="132">
        <v>3874.9250000000002</v>
      </c>
      <c r="C32" s="136">
        <v>0.17188302944934492</v>
      </c>
      <c r="D32" s="138">
        <v>2364.4580000000001</v>
      </c>
      <c r="E32" s="136">
        <v>0.21565962004924924</v>
      </c>
      <c r="F32" s="138">
        <v>960.82500000000005</v>
      </c>
      <c r="G32" s="135">
        <v>0.30050554175598509</v>
      </c>
      <c r="H32" s="138">
        <v>7200.2079999999996</v>
      </c>
      <c r="I32" s="141">
        <v>0.19616332511641621</v>
      </c>
      <c r="J32" s="25"/>
      <c r="K32" s="26" t="str">
        <f t="shared" si="6"/>
        <v>Stavebnictví</v>
      </c>
      <c r="L32" s="23">
        <f t="shared" si="3"/>
        <v>3874.9250000000002</v>
      </c>
      <c r="M32" s="23">
        <f t="shared" si="4"/>
        <v>2364.4580000000001</v>
      </c>
      <c r="N32" s="23">
        <f t="shared" si="5"/>
        <v>960.82500000000005</v>
      </c>
    </row>
    <row r="33" spans="1:14" x14ac:dyDescent="0.2">
      <c r="A33" s="108" t="s">
        <v>6</v>
      </c>
      <c r="B33" s="132">
        <v>603.84799999999996</v>
      </c>
      <c r="C33" s="136">
        <v>6.388720587308455E-3</v>
      </c>
      <c r="D33" s="138">
        <v>2549.2139999999999</v>
      </c>
      <c r="E33" s="136">
        <v>8.3197415920468504E-2</v>
      </c>
      <c r="F33" s="138">
        <v>161.87099999999998</v>
      </c>
      <c r="G33" s="135">
        <v>1.054051123800916E-2</v>
      </c>
      <c r="H33" s="138">
        <v>3314.933</v>
      </c>
      <c r="I33" s="141">
        <v>2.3591242204493636E-2</v>
      </c>
      <c r="J33" s="25"/>
      <c r="K33" s="26" t="str">
        <f t="shared" si="6"/>
        <v>Zemědělství a lesnictví</v>
      </c>
      <c r="L33" s="23">
        <f t="shared" si="3"/>
        <v>603.84799999999996</v>
      </c>
      <c r="M33" s="23">
        <f t="shared" si="4"/>
        <v>2549.2139999999999</v>
      </c>
      <c r="N33" s="23">
        <f t="shared" si="5"/>
        <v>161.87099999999998</v>
      </c>
    </row>
    <row r="34" spans="1:14" x14ac:dyDescent="0.2">
      <c r="A34" s="108" t="s">
        <v>25</v>
      </c>
      <c r="B34" s="132">
        <v>616265.31900000013</v>
      </c>
      <c r="C34" s="136">
        <v>0.17594450774452461</v>
      </c>
      <c r="D34" s="138">
        <v>411818.1</v>
      </c>
      <c r="E34" s="136">
        <v>0.17968840086368801</v>
      </c>
      <c r="F34" s="138">
        <v>186796.34899999999</v>
      </c>
      <c r="G34" s="135">
        <v>0.18765990716031775</v>
      </c>
      <c r="H34" s="138">
        <v>1214879.7680000002</v>
      </c>
      <c r="I34" s="141">
        <v>0.1789257070978488</v>
      </c>
      <c r="J34" s="25"/>
      <c r="K34" s="26" t="str">
        <f t="shared" si="6"/>
        <v>Domácnosti</v>
      </c>
      <c r="L34" s="23">
        <f t="shared" si="3"/>
        <v>616265.31900000013</v>
      </c>
      <c r="M34" s="23">
        <f t="shared" si="4"/>
        <v>411818.1</v>
      </c>
      <c r="N34" s="23">
        <f t="shared" si="5"/>
        <v>186796.34899999999</v>
      </c>
    </row>
    <row r="35" spans="1:14" x14ac:dyDescent="0.2">
      <c r="A35" s="108" t="s">
        <v>5</v>
      </c>
      <c r="B35" s="132">
        <v>424380.62599999993</v>
      </c>
      <c r="C35" s="136">
        <v>0.24715015192691353</v>
      </c>
      <c r="D35" s="138">
        <v>260412.17299999995</v>
      </c>
      <c r="E35" s="136">
        <v>0.24227155918875584</v>
      </c>
      <c r="F35" s="138">
        <v>112788.84</v>
      </c>
      <c r="G35" s="135">
        <v>0.2562168794990104</v>
      </c>
      <c r="H35" s="138">
        <v>797581.63899999985</v>
      </c>
      <c r="I35" s="141">
        <v>0.24676260017482721</v>
      </c>
      <c r="J35" s="25"/>
      <c r="K35" s="26" t="str">
        <f t="shared" si="6"/>
        <v>Obchod, služby, školství, zdravotnictví</v>
      </c>
      <c r="L35" s="23">
        <f t="shared" si="3"/>
        <v>424380.62599999993</v>
      </c>
      <c r="M35" s="23">
        <f t="shared" si="4"/>
        <v>260412.17299999995</v>
      </c>
      <c r="N35" s="23">
        <f t="shared" si="5"/>
        <v>112788.84</v>
      </c>
    </row>
    <row r="36" spans="1:14" x14ac:dyDescent="0.2">
      <c r="A36" s="108" t="s">
        <v>3</v>
      </c>
      <c r="B36" s="132">
        <v>10930.808000000001</v>
      </c>
      <c r="C36" s="135">
        <v>6.78145066519035E-2</v>
      </c>
      <c r="D36" s="137">
        <v>6558.1160000000009</v>
      </c>
      <c r="E36" s="135">
        <v>7.0656237884118622E-2</v>
      </c>
      <c r="F36" s="137">
        <v>2024.7940000000001</v>
      </c>
      <c r="G36" s="135">
        <v>6.0212480982815252E-2</v>
      </c>
      <c r="H36" s="137">
        <v>19513.718000000004</v>
      </c>
      <c r="I36" s="141">
        <v>6.7842753355573007E-2</v>
      </c>
      <c r="J36" s="25"/>
      <c r="K36" s="26" t="str">
        <f t="shared" si="6"/>
        <v>Ostatní</v>
      </c>
      <c r="L36" s="23">
        <f t="shared" si="3"/>
        <v>10930.808000000001</v>
      </c>
      <c r="M36" s="23">
        <f t="shared" si="4"/>
        <v>6558.1160000000009</v>
      </c>
      <c r="N36" s="23">
        <f t="shared" si="5"/>
        <v>2024.7940000000001</v>
      </c>
    </row>
    <row r="37" spans="1:14" ht="18" customHeight="1" x14ac:dyDescent="0.2">
      <c r="A37" s="45" t="s">
        <v>158</v>
      </c>
      <c r="B37" s="18"/>
      <c r="C37" s="18"/>
      <c r="D37" s="6"/>
      <c r="F37" s="7"/>
      <c r="G37" s="26"/>
      <c r="H37" s="26"/>
      <c r="I37" s="3" t="s">
        <v>65</v>
      </c>
      <c r="J37" s="26"/>
    </row>
    <row r="38" spans="1:14" x14ac:dyDescent="0.2">
      <c r="A38" s="18"/>
      <c r="B38" s="18"/>
      <c r="C38" s="18"/>
    </row>
    <row r="39" spans="1:14" x14ac:dyDescent="0.2">
      <c r="B39" s="22"/>
      <c r="C39" s="22"/>
      <c r="D39" s="22"/>
    </row>
    <row r="40" spans="1:14" x14ac:dyDescent="0.2">
      <c r="B40" s="22"/>
      <c r="C40" s="22"/>
      <c r="D40" s="22"/>
    </row>
    <row r="41" spans="1:14" x14ac:dyDescent="0.2">
      <c r="B41" s="22"/>
      <c r="C41" s="22"/>
      <c r="D41" s="22"/>
      <c r="L41" s="28" t="s">
        <v>155</v>
      </c>
      <c r="M41" s="32">
        <v>5.3014951136377726E-2</v>
      </c>
    </row>
    <row r="42" spans="1:14" x14ac:dyDescent="0.2">
      <c r="B42" s="34"/>
      <c r="C42" s="34"/>
      <c r="D42" s="34"/>
      <c r="L42" s="28" t="s">
        <v>50</v>
      </c>
      <c r="M42" s="32">
        <v>3.2296263063295583E-2</v>
      </c>
    </row>
    <row r="43" spans="1:14" x14ac:dyDescent="0.2">
      <c r="B43" s="22"/>
      <c r="C43" s="22"/>
      <c r="D43" s="22"/>
      <c r="L43" s="28" t="s">
        <v>111</v>
      </c>
      <c r="M43" s="32">
        <v>4.6513050938819453E-2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1"/>
  <sheetViews>
    <sheetView showGridLines="0" zoomScaleNormal="100" zoomScaleSheetLayoutView="100" workbookViewId="0">
      <selection activeCell="L23" sqref="L23"/>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127</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2223.8720000000017</v>
      </c>
      <c r="C7" s="130">
        <v>5.6028805397598573E-2</v>
      </c>
      <c r="D7" s="129">
        <v>2208.3280000000018</v>
      </c>
      <c r="E7" s="130">
        <v>5.5648853554812826E-2</v>
      </c>
      <c r="F7" s="129">
        <v>2217.5720000000015</v>
      </c>
      <c r="G7" s="130">
        <v>5.6132125692505225E-2</v>
      </c>
      <c r="H7" s="129">
        <v>2217.5720000000015</v>
      </c>
      <c r="I7" s="139">
        <v>5.6132125692505225E-2</v>
      </c>
      <c r="J7" s="30"/>
      <c r="O7" s="13"/>
    </row>
    <row r="8" spans="1:15" x14ac:dyDescent="0.2">
      <c r="A8" s="109" t="s">
        <v>167</v>
      </c>
      <c r="B8" s="129">
        <v>659466.55300000031</v>
      </c>
      <c r="C8" s="130">
        <v>4.6476882341482756E-2</v>
      </c>
      <c r="D8" s="129">
        <v>529525.19400000002</v>
      </c>
      <c r="E8" s="130">
        <v>4.6244112644221E-2</v>
      </c>
      <c r="F8" s="129">
        <v>331316.93699999986</v>
      </c>
      <c r="G8" s="130">
        <v>4.1859949022264968E-2</v>
      </c>
      <c r="H8" s="129">
        <v>1520308.6840000004</v>
      </c>
      <c r="I8" s="139">
        <v>4.5308404576844187E-2</v>
      </c>
      <c r="J8" s="30"/>
      <c r="O8" s="13"/>
    </row>
    <row r="9" spans="1:15" x14ac:dyDescent="0.2">
      <c r="A9" s="109" t="s">
        <v>168</v>
      </c>
      <c r="B9" s="129">
        <v>464223.83799999999</v>
      </c>
      <c r="C9" s="131">
        <v>5.4540780362829437E-2</v>
      </c>
      <c r="D9" s="129">
        <v>330107.14999999997</v>
      </c>
      <c r="E9" s="131">
        <v>5.5762857989269207E-2</v>
      </c>
      <c r="F9" s="129">
        <v>171827.50999999998</v>
      </c>
      <c r="G9" s="131">
        <v>5.4873220103934001E-2</v>
      </c>
      <c r="H9" s="129">
        <v>966158.49799999991</v>
      </c>
      <c r="I9" s="140">
        <v>5.5011977431556121E-2</v>
      </c>
      <c r="J9" s="25"/>
      <c r="K9" s="26"/>
      <c r="L9" s="26" t="str">
        <f>+B5</f>
        <v>Duben</v>
      </c>
      <c r="M9" s="26" t="str">
        <f>+D5</f>
        <v>Květen</v>
      </c>
      <c r="N9" s="26" t="str">
        <f>+F5</f>
        <v>Červen</v>
      </c>
      <c r="O9" s="27"/>
    </row>
    <row r="10" spans="1:15" x14ac:dyDescent="0.2">
      <c r="A10" s="108" t="s">
        <v>41</v>
      </c>
      <c r="B10" s="132">
        <v>144750.54999999999</v>
      </c>
      <c r="C10" s="133">
        <v>0.17214447327303389</v>
      </c>
      <c r="D10" s="137">
        <v>114685.02100000001</v>
      </c>
      <c r="E10" s="135">
        <v>0.16976090151324846</v>
      </c>
      <c r="F10" s="137">
        <v>61411.459000000003</v>
      </c>
      <c r="G10" s="135">
        <v>0.18249330075906794</v>
      </c>
      <c r="H10" s="137">
        <v>320847.03000000003</v>
      </c>
      <c r="I10" s="141">
        <v>0.17315489309881638</v>
      </c>
      <c r="J10" s="25"/>
      <c r="K10" s="26" t="str">
        <f>+A10</f>
        <v>Biomasa</v>
      </c>
      <c r="L10" s="23">
        <f>+B10</f>
        <v>144750.54999999999</v>
      </c>
      <c r="M10" s="23">
        <f>+D10</f>
        <v>114685.02100000001</v>
      </c>
      <c r="N10" s="23">
        <f>+F10</f>
        <v>61411.459000000003</v>
      </c>
      <c r="O10" s="40"/>
    </row>
    <row r="11" spans="1:15" x14ac:dyDescent="0.2">
      <c r="A11" s="108" t="s">
        <v>40</v>
      </c>
      <c r="B11" s="132">
        <v>9232.8420000000006</v>
      </c>
      <c r="C11" s="134">
        <v>0.1682486342252188</v>
      </c>
      <c r="D11" s="138">
        <v>8041.8219999999992</v>
      </c>
      <c r="E11" s="136">
        <v>0.16757617268304562</v>
      </c>
      <c r="F11" s="138">
        <v>4918.04</v>
      </c>
      <c r="G11" s="135">
        <v>0.16321099997351743</v>
      </c>
      <c r="H11" s="138">
        <v>22192.704000000002</v>
      </c>
      <c r="I11" s="141">
        <v>0.1668646316774845</v>
      </c>
      <c r="J11" s="25"/>
      <c r="K11" s="26" t="str">
        <f t="shared" ref="K11:L25" si="0">+A11</f>
        <v>Bioplyn</v>
      </c>
      <c r="L11" s="23">
        <f t="shared" si="0"/>
        <v>9232.8420000000006</v>
      </c>
      <c r="M11" s="23">
        <f t="shared" ref="M11:M25" si="1">+D11</f>
        <v>8041.8219999999992</v>
      </c>
      <c r="N11" s="23">
        <f t="shared" ref="N11:N25" si="2">+F11</f>
        <v>4918.04</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238834.78899999999</v>
      </c>
      <c r="C16" s="134">
        <v>6.4699314875760874E-2</v>
      </c>
      <c r="D16" s="138">
        <v>155940.29999999999</v>
      </c>
      <c r="E16" s="136">
        <v>6.4100752858153281E-2</v>
      </c>
      <c r="F16" s="138">
        <v>76376.012999999992</v>
      </c>
      <c r="G16" s="135">
        <v>6.6305358318046292E-2</v>
      </c>
      <c r="H16" s="138">
        <v>471151.10199999996</v>
      </c>
      <c r="I16" s="141">
        <v>6.4753441544357943E-2</v>
      </c>
      <c r="J16" s="25"/>
      <c r="K16" s="26" t="str">
        <f t="shared" si="0"/>
        <v>Hnědé uhlí</v>
      </c>
      <c r="L16" s="23">
        <f t="shared" si="0"/>
        <v>238834.78899999999</v>
      </c>
      <c r="M16" s="23">
        <f t="shared" si="1"/>
        <v>155940.29999999999</v>
      </c>
      <c r="N16" s="23">
        <f t="shared" si="2"/>
        <v>76376.012999999992</v>
      </c>
      <c r="O16" s="40"/>
    </row>
    <row r="17" spans="1:18" x14ac:dyDescent="0.2">
      <c r="A17" s="108" t="s">
        <v>63</v>
      </c>
      <c r="B17" s="132">
        <v>0</v>
      </c>
      <c r="C17" s="134">
        <v>0</v>
      </c>
      <c r="D17" s="138">
        <v>1018.39</v>
      </c>
      <c r="E17" s="136">
        <v>0.3465137327489996</v>
      </c>
      <c r="F17" s="138">
        <v>6250.16</v>
      </c>
      <c r="G17" s="135">
        <v>0.8160628391470337</v>
      </c>
      <c r="H17" s="138">
        <v>7268.55</v>
      </c>
      <c r="I17" s="141">
        <v>0.50791761847427996</v>
      </c>
      <c r="J17" s="25"/>
      <c r="K17" s="26" t="str">
        <f t="shared" si="0"/>
        <v>Jaderné palivo</v>
      </c>
      <c r="L17" s="23">
        <f t="shared" si="0"/>
        <v>0</v>
      </c>
      <c r="M17" s="23">
        <f t="shared" si="1"/>
        <v>1018.39</v>
      </c>
      <c r="N17" s="23">
        <f t="shared" si="2"/>
        <v>6250.16</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40</v>
      </c>
      <c r="C20" s="134">
        <v>1.2433527254913418E-2</v>
      </c>
      <c r="D20" s="138">
        <v>4330</v>
      </c>
      <c r="E20" s="136">
        <v>0.77158940110584984</v>
      </c>
      <c r="F20" s="138">
        <v>4330</v>
      </c>
      <c r="G20" s="135">
        <v>0.77056916943855047</v>
      </c>
      <c r="H20" s="138">
        <v>8700</v>
      </c>
      <c r="I20" s="141">
        <v>0.60215430044758755</v>
      </c>
      <c r="J20" s="25"/>
      <c r="K20" s="26" t="str">
        <f t="shared" si="0"/>
        <v>Ostatní kapalná paliva</v>
      </c>
      <c r="L20" s="23">
        <f t="shared" si="0"/>
        <v>40</v>
      </c>
      <c r="M20" s="23">
        <f t="shared" si="1"/>
        <v>4330</v>
      </c>
      <c r="N20" s="23">
        <f t="shared" si="2"/>
        <v>4330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77.596000000000004</v>
      </c>
      <c r="C22" s="134">
        <v>2.3615713170479523E-4</v>
      </c>
      <c r="D22" s="138">
        <v>58.256999999999998</v>
      </c>
      <c r="E22" s="136">
        <v>1.833527776178595E-4</v>
      </c>
      <c r="F22" s="138">
        <v>27.417000000000002</v>
      </c>
      <c r="G22" s="135">
        <v>1.2133365589253868E-4</v>
      </c>
      <c r="H22" s="138">
        <v>163.27000000000001</v>
      </c>
      <c r="I22" s="141">
        <v>1.8717757810946591E-4</v>
      </c>
      <c r="J22" s="25"/>
      <c r="K22" s="26" t="str">
        <f t="shared" si="0"/>
        <v>Ostatní plyny</v>
      </c>
      <c r="L22" s="23">
        <f t="shared" si="0"/>
        <v>77.596000000000004</v>
      </c>
      <c r="M22" s="23">
        <f t="shared" si="1"/>
        <v>58.256999999999998</v>
      </c>
      <c r="N22" s="23">
        <f t="shared" si="2"/>
        <v>27.417000000000002</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156.26499999999999</v>
      </c>
      <c r="C24" s="134">
        <v>4.4495109424682926E-2</v>
      </c>
      <c r="D24" s="138">
        <v>55.582000000000001</v>
      </c>
      <c r="E24" s="136">
        <v>3.2903573739417581E-2</v>
      </c>
      <c r="F24" s="138">
        <v>3070.9809999999998</v>
      </c>
      <c r="G24" s="135">
        <v>0.10075978466080111</v>
      </c>
      <c r="H24" s="138">
        <v>3282.8279999999995</v>
      </c>
      <c r="I24" s="141">
        <v>9.200895787627153E-2</v>
      </c>
      <c r="J24" s="25"/>
      <c r="K24" s="26" t="str">
        <f t="shared" si="0"/>
        <v>Topné oleje</v>
      </c>
      <c r="L24" s="23">
        <f t="shared" si="0"/>
        <v>156.26499999999999</v>
      </c>
      <c r="M24" s="23">
        <f t="shared" si="1"/>
        <v>55.582000000000001</v>
      </c>
      <c r="N24" s="23">
        <f t="shared" si="2"/>
        <v>3070.9809999999998</v>
      </c>
      <c r="O24" s="40"/>
    </row>
    <row r="25" spans="1:18" x14ac:dyDescent="0.2">
      <c r="A25" s="108" t="s">
        <v>31</v>
      </c>
      <c r="B25" s="132">
        <v>71131.795999999988</v>
      </c>
      <c r="C25" s="133">
        <v>3.0755119150449619E-2</v>
      </c>
      <c r="D25" s="137">
        <v>45977.778000000006</v>
      </c>
      <c r="E25" s="135">
        <v>2.8781519680629964E-2</v>
      </c>
      <c r="F25" s="137">
        <v>15443.439999999997</v>
      </c>
      <c r="G25" s="135">
        <v>1.8773552232461452E-2</v>
      </c>
      <c r="H25" s="137">
        <v>132553.014</v>
      </c>
      <c r="I25" s="141">
        <v>2.8006505173077834E-2</v>
      </c>
      <c r="J25" s="25"/>
      <c r="K25" s="26" t="str">
        <f t="shared" si="0"/>
        <v>Zemní plyn</v>
      </c>
      <c r="L25" s="23">
        <f t="shared" si="0"/>
        <v>71131.795999999988</v>
      </c>
      <c r="M25" s="23">
        <f t="shared" si="1"/>
        <v>45977.778000000006</v>
      </c>
      <c r="N25" s="23">
        <f t="shared" si="2"/>
        <v>15443.439999999997</v>
      </c>
      <c r="O25" s="24"/>
    </row>
    <row r="26" spans="1:18" ht="13.5" customHeight="1" x14ac:dyDescent="0.2">
      <c r="A26" s="110" t="s">
        <v>169</v>
      </c>
      <c r="B26" s="129">
        <v>426110.51299999992</v>
      </c>
      <c r="C26" s="131">
        <v>5.5195171376108479E-2</v>
      </c>
      <c r="D26" s="129">
        <v>306199.15499999991</v>
      </c>
      <c r="E26" s="131">
        <v>5.8876297532361427E-2</v>
      </c>
      <c r="F26" s="129">
        <v>169668.12599999999</v>
      </c>
      <c r="G26" s="131">
        <v>6.3045615371718863E-2</v>
      </c>
      <c r="H26" s="129">
        <v>901977.79399999976</v>
      </c>
      <c r="I26" s="140">
        <v>5.7774701948012777E-2</v>
      </c>
      <c r="J26" s="7"/>
      <c r="K26" s="26"/>
      <c r="L26" s="26" t="str">
        <f>+L9</f>
        <v>Duben</v>
      </c>
      <c r="M26" s="26" t="str">
        <f>+M9</f>
        <v>Květen</v>
      </c>
      <c r="N26" s="26" t="str">
        <f>+N9</f>
        <v>Červen</v>
      </c>
      <c r="O26" s="22"/>
      <c r="P26" s="34"/>
      <c r="Q26" s="34"/>
      <c r="R26" s="34"/>
    </row>
    <row r="27" spans="1:18" ht="12.75" customHeight="1" x14ac:dyDescent="0.2">
      <c r="A27" s="108" t="s">
        <v>26</v>
      </c>
      <c r="B27" s="132">
        <v>81054.414000000004</v>
      </c>
      <c r="C27" s="135">
        <v>4.184239504811129E-2</v>
      </c>
      <c r="D27" s="137">
        <v>62453.352999999996</v>
      </c>
      <c r="E27" s="135">
        <v>4.0646549745753338E-2</v>
      </c>
      <c r="F27" s="137">
        <v>46815.657999999996</v>
      </c>
      <c r="G27" s="135">
        <v>4.1865212803783358E-2</v>
      </c>
      <c r="H27" s="137">
        <v>190323.42499999999</v>
      </c>
      <c r="I27" s="141">
        <v>4.144780770921213E-2</v>
      </c>
      <c r="J27" s="25"/>
      <c r="K27" s="26" t="str">
        <f>+A27</f>
        <v>Průmysl</v>
      </c>
      <c r="L27" s="23">
        <f t="shared" ref="L27:L34" si="3">+B27</f>
        <v>81054.414000000004</v>
      </c>
      <c r="M27" s="23">
        <f t="shared" ref="M27:M34" si="4">+D27</f>
        <v>62453.352999999996</v>
      </c>
      <c r="N27" s="23">
        <f t="shared" ref="N27:N34" si="5">+F27</f>
        <v>46815.657999999996</v>
      </c>
      <c r="O27" s="22"/>
      <c r="P27" s="40"/>
      <c r="Q27" s="40"/>
      <c r="R27" s="40"/>
    </row>
    <row r="28" spans="1:18" ht="12.75" customHeight="1" x14ac:dyDescent="0.2">
      <c r="A28" s="108" t="s">
        <v>0</v>
      </c>
      <c r="B28" s="132">
        <v>7115.59</v>
      </c>
      <c r="C28" s="136">
        <v>3.3685458497909729E-2</v>
      </c>
      <c r="D28" s="138">
        <v>5822.55</v>
      </c>
      <c r="E28" s="136">
        <v>4.4813371132994287E-2</v>
      </c>
      <c r="F28" s="138">
        <v>4062.9900000000002</v>
      </c>
      <c r="G28" s="135">
        <v>5.2984452135243471E-2</v>
      </c>
      <c r="H28" s="138">
        <v>17001.13</v>
      </c>
      <c r="I28" s="141">
        <v>4.0687375561595351E-2</v>
      </c>
      <c r="J28" s="25"/>
      <c r="K28" s="26" t="str">
        <f t="shared" ref="K28:K34" si="6">+A28</f>
        <v>Energetika</v>
      </c>
      <c r="L28" s="23">
        <f t="shared" si="3"/>
        <v>7115.59</v>
      </c>
      <c r="M28" s="23">
        <f t="shared" si="4"/>
        <v>5822.55</v>
      </c>
      <c r="N28" s="23">
        <f t="shared" si="5"/>
        <v>4062.9900000000002</v>
      </c>
    </row>
    <row r="29" spans="1:18" ht="12.75" customHeight="1" x14ac:dyDescent="0.2">
      <c r="A29" s="108" t="s">
        <v>1</v>
      </c>
      <c r="B29" s="132">
        <v>5533.68</v>
      </c>
      <c r="C29" s="136">
        <v>7.5043701515849728E-2</v>
      </c>
      <c r="D29" s="138">
        <v>1463.123</v>
      </c>
      <c r="E29" s="136">
        <v>4.4138295162749967E-2</v>
      </c>
      <c r="F29" s="138">
        <v>485.29500000000002</v>
      </c>
      <c r="G29" s="135">
        <v>5.7243352100491723E-2</v>
      </c>
      <c r="H29" s="138">
        <v>7482.098</v>
      </c>
      <c r="I29" s="141">
        <v>6.4855429026522596E-2</v>
      </c>
      <c r="J29" s="25"/>
      <c r="K29" s="26" t="str">
        <f t="shared" si="6"/>
        <v>Doprava</v>
      </c>
      <c r="L29" s="23">
        <f t="shared" si="3"/>
        <v>5533.68</v>
      </c>
      <c r="M29" s="23">
        <f t="shared" si="4"/>
        <v>1463.123</v>
      </c>
      <c r="N29" s="23">
        <f t="shared" si="5"/>
        <v>485.29500000000002</v>
      </c>
      <c r="O29" s="22"/>
    </row>
    <row r="30" spans="1:18" ht="12.75" customHeight="1" x14ac:dyDescent="0.2">
      <c r="A30" s="108" t="s">
        <v>2</v>
      </c>
      <c r="B30" s="132">
        <v>518.00400000000002</v>
      </c>
      <c r="C30" s="136">
        <v>2.2977501961167882E-2</v>
      </c>
      <c r="D30" s="138">
        <v>296.52099999999996</v>
      </c>
      <c r="E30" s="136">
        <v>2.7045355086291838E-2</v>
      </c>
      <c r="F30" s="138">
        <v>162.39600000000002</v>
      </c>
      <c r="G30" s="135">
        <v>5.0790620517789362E-2</v>
      </c>
      <c r="H30" s="138">
        <v>976.92100000000005</v>
      </c>
      <c r="I30" s="141">
        <v>2.6615352186499956E-2</v>
      </c>
      <c r="J30" s="25"/>
      <c r="K30" s="26" t="str">
        <f t="shared" si="6"/>
        <v>Stavebnictví</v>
      </c>
      <c r="L30" s="23">
        <f t="shared" si="3"/>
        <v>518.00400000000002</v>
      </c>
      <c r="M30" s="23">
        <f t="shared" si="4"/>
        <v>296.52099999999996</v>
      </c>
      <c r="N30" s="23">
        <f t="shared" si="5"/>
        <v>162.39600000000002</v>
      </c>
    </row>
    <row r="31" spans="1:18" x14ac:dyDescent="0.2">
      <c r="A31" s="108" t="s">
        <v>6</v>
      </c>
      <c r="B31" s="132">
        <v>1764.904</v>
      </c>
      <c r="C31" s="136">
        <v>1.8672709886300928E-2</v>
      </c>
      <c r="D31" s="138">
        <v>1723.222</v>
      </c>
      <c r="E31" s="136">
        <v>5.6239930212725005E-2</v>
      </c>
      <c r="F31" s="138">
        <v>810.00099999999998</v>
      </c>
      <c r="G31" s="135">
        <v>5.2744621601761021E-2</v>
      </c>
      <c r="H31" s="138">
        <v>4298.1270000000004</v>
      </c>
      <c r="I31" s="141">
        <v>3.0588296982977822E-2</v>
      </c>
      <c r="J31" s="25"/>
      <c r="K31" s="26" t="str">
        <f t="shared" si="6"/>
        <v>Zemědělství a lesnictví</v>
      </c>
      <c r="L31" s="23">
        <f t="shared" si="3"/>
        <v>1764.904</v>
      </c>
      <c r="M31" s="23">
        <f t="shared" si="4"/>
        <v>1723.222</v>
      </c>
      <c r="N31" s="23">
        <f t="shared" si="5"/>
        <v>810.00099999999998</v>
      </c>
    </row>
    <row r="32" spans="1:18" x14ac:dyDescent="0.2">
      <c r="A32" s="108" t="s">
        <v>25</v>
      </c>
      <c r="B32" s="132">
        <v>192173.29499999993</v>
      </c>
      <c r="C32" s="136">
        <v>5.4865712458530044E-2</v>
      </c>
      <c r="D32" s="138">
        <v>133982.83999999997</v>
      </c>
      <c r="E32" s="136">
        <v>5.8460670530934331E-2</v>
      </c>
      <c r="F32" s="138">
        <v>54221.556000000004</v>
      </c>
      <c r="G32" s="135">
        <v>5.4472221858297511E-2</v>
      </c>
      <c r="H32" s="138">
        <v>380377.69099999988</v>
      </c>
      <c r="I32" s="141">
        <v>5.6021467406988712E-2</v>
      </c>
      <c r="J32" s="25"/>
      <c r="K32" s="26" t="str">
        <f t="shared" si="6"/>
        <v>Domácnosti</v>
      </c>
      <c r="L32" s="23">
        <f t="shared" si="3"/>
        <v>192173.29499999993</v>
      </c>
      <c r="M32" s="23">
        <f t="shared" si="4"/>
        <v>133982.83999999997</v>
      </c>
      <c r="N32" s="23">
        <f t="shared" si="5"/>
        <v>54221.556000000004</v>
      </c>
    </row>
    <row r="33" spans="1:14" x14ac:dyDescent="0.2">
      <c r="A33" s="108" t="s">
        <v>5</v>
      </c>
      <c r="B33" s="132">
        <v>126192.579</v>
      </c>
      <c r="C33" s="136">
        <v>7.3491844728790806E-2</v>
      </c>
      <c r="D33" s="138">
        <v>92954.241999999998</v>
      </c>
      <c r="E33" s="136">
        <v>8.6478941760333675E-2</v>
      </c>
      <c r="F33" s="138">
        <v>59474.798000000003</v>
      </c>
      <c r="G33" s="135">
        <v>0.13510598346781461</v>
      </c>
      <c r="H33" s="138">
        <v>278621.61900000001</v>
      </c>
      <c r="I33" s="141">
        <v>8.6202329401116093E-2</v>
      </c>
      <c r="J33" s="25"/>
      <c r="K33" s="26" t="str">
        <f t="shared" si="6"/>
        <v>Obchod, služby, školství, zdravotnictví</v>
      </c>
      <c r="L33" s="23">
        <f t="shared" si="3"/>
        <v>126192.579</v>
      </c>
      <c r="M33" s="23">
        <f t="shared" si="4"/>
        <v>92954.241999999998</v>
      </c>
      <c r="N33" s="23">
        <f t="shared" si="5"/>
        <v>59474.798000000003</v>
      </c>
    </row>
    <row r="34" spans="1:14" x14ac:dyDescent="0.2">
      <c r="A34" s="108" t="s">
        <v>3</v>
      </c>
      <c r="B34" s="132">
        <v>11758.046999999999</v>
      </c>
      <c r="C34" s="135">
        <v>7.2946680290687918E-2</v>
      </c>
      <c r="D34" s="137">
        <v>7503.304000000001</v>
      </c>
      <c r="E34" s="135">
        <v>8.0839563121612792E-2</v>
      </c>
      <c r="F34" s="137">
        <v>3635.4320000000002</v>
      </c>
      <c r="G34" s="135">
        <v>0.10810896326456816</v>
      </c>
      <c r="H34" s="137">
        <v>22896.782999999999</v>
      </c>
      <c r="I34" s="141">
        <v>7.9604553151023119E-2</v>
      </c>
      <c r="J34" s="25"/>
      <c r="K34" s="26" t="str">
        <f t="shared" si="6"/>
        <v>Ostatní</v>
      </c>
      <c r="L34" s="23">
        <f t="shared" si="3"/>
        <v>11758.046999999999</v>
      </c>
      <c r="M34" s="23">
        <f t="shared" si="4"/>
        <v>7503.304000000001</v>
      </c>
      <c r="N34" s="23">
        <f t="shared" si="5"/>
        <v>3635.4320000000002</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5.6132125692505225E-2</v>
      </c>
    </row>
    <row r="40" spans="1:14" x14ac:dyDescent="0.2">
      <c r="B40" s="34"/>
      <c r="C40" s="34"/>
      <c r="D40" s="34"/>
      <c r="L40" s="28" t="s">
        <v>50</v>
      </c>
      <c r="M40" s="32">
        <v>4.5308404576844187E-2</v>
      </c>
    </row>
    <row r="41" spans="1:14" x14ac:dyDescent="0.2">
      <c r="B41" s="22"/>
      <c r="C41" s="22"/>
      <c r="D41" s="22"/>
      <c r="L41" s="28" t="s">
        <v>111</v>
      </c>
      <c r="M41" s="32">
        <v>5.5011977431556121E-2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41"/>
  <sheetViews>
    <sheetView showGridLines="0" zoomScaleNormal="100" zoomScaleSheetLayoutView="100" workbookViewId="0">
      <selection activeCell="M34" sqref="M3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128</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1926.3609999999987</v>
      </c>
      <c r="C7" s="130">
        <v>4.8533236442800325E-2</v>
      </c>
      <c r="D7" s="129">
        <v>1927.6119999999987</v>
      </c>
      <c r="E7" s="130">
        <v>4.857493900294689E-2</v>
      </c>
      <c r="F7" s="129">
        <v>1909.6869999999988</v>
      </c>
      <c r="G7" s="130">
        <v>4.8338809615806423E-2</v>
      </c>
      <c r="H7" s="129">
        <v>1909.6869999999988</v>
      </c>
      <c r="I7" s="139">
        <v>4.8338809615806423E-2</v>
      </c>
      <c r="J7" s="30"/>
      <c r="O7" s="13"/>
    </row>
    <row r="8" spans="1:15" x14ac:dyDescent="0.2">
      <c r="A8" s="109" t="s">
        <v>167</v>
      </c>
      <c r="B8" s="129">
        <v>702707.36399999948</v>
      </c>
      <c r="C8" s="130">
        <v>4.9524342559222188E-2</v>
      </c>
      <c r="D8" s="129">
        <v>488304.24200000003</v>
      </c>
      <c r="E8" s="130">
        <v>4.2644234169713462E-2</v>
      </c>
      <c r="F8" s="129">
        <v>293429.14699999988</v>
      </c>
      <c r="G8" s="130">
        <v>3.7073049287144333E-2</v>
      </c>
      <c r="H8" s="129">
        <v>1484440.7529999993</v>
      </c>
      <c r="I8" s="139">
        <v>4.4239464600255608E-2</v>
      </c>
      <c r="J8" s="30"/>
      <c r="O8" s="13"/>
    </row>
    <row r="9" spans="1:15" x14ac:dyDescent="0.2">
      <c r="A9" s="109" t="s">
        <v>168</v>
      </c>
      <c r="B9" s="129">
        <v>511800.96799999999</v>
      </c>
      <c r="C9" s="131">
        <v>6.0130527345240499E-2</v>
      </c>
      <c r="D9" s="129">
        <v>341417.26199999999</v>
      </c>
      <c r="E9" s="131">
        <v>5.767340179087644E-2</v>
      </c>
      <c r="F9" s="129">
        <v>190627.58900000001</v>
      </c>
      <c r="G9" s="131">
        <v>6.0877036797421263E-2</v>
      </c>
      <c r="H9" s="129">
        <v>1043845.819</v>
      </c>
      <c r="I9" s="140">
        <v>5.943540604954884E-2</v>
      </c>
      <c r="J9" s="25"/>
      <c r="K9" s="26"/>
      <c r="L9" s="26" t="str">
        <f>+B5</f>
        <v>Duben</v>
      </c>
      <c r="M9" s="26" t="str">
        <f>+D5</f>
        <v>Květen</v>
      </c>
      <c r="N9" s="26" t="str">
        <f>+F5</f>
        <v>Červen</v>
      </c>
      <c r="O9" s="27"/>
    </row>
    <row r="10" spans="1:15" x14ac:dyDescent="0.2">
      <c r="A10" s="108" t="s">
        <v>41</v>
      </c>
      <c r="B10" s="132">
        <v>47463.05</v>
      </c>
      <c r="C10" s="133">
        <v>5.6445393417722228E-2</v>
      </c>
      <c r="D10" s="137">
        <v>31130.94</v>
      </c>
      <c r="E10" s="135">
        <v>4.6081139396180137E-2</v>
      </c>
      <c r="F10" s="137">
        <v>19083.43</v>
      </c>
      <c r="G10" s="135">
        <v>5.6709255686379634E-2</v>
      </c>
      <c r="H10" s="137">
        <v>97677.420000000013</v>
      </c>
      <c r="I10" s="141">
        <v>5.2714601155161668E-2</v>
      </c>
      <c r="J10" s="25"/>
      <c r="K10" s="26" t="str">
        <f>+A10</f>
        <v>Biomasa</v>
      </c>
      <c r="L10" s="23">
        <f>+B10</f>
        <v>47463.05</v>
      </c>
      <c r="M10" s="23">
        <f>+D10</f>
        <v>31130.94</v>
      </c>
      <c r="N10" s="23">
        <f>+F10</f>
        <v>19083.43</v>
      </c>
      <c r="O10" s="40"/>
    </row>
    <row r="11" spans="1:15" x14ac:dyDescent="0.2">
      <c r="A11" s="108" t="s">
        <v>40</v>
      </c>
      <c r="B11" s="132">
        <v>6760.7219999999998</v>
      </c>
      <c r="C11" s="134">
        <v>0.12319957851292047</v>
      </c>
      <c r="D11" s="138">
        <v>6395.3319999999994</v>
      </c>
      <c r="E11" s="136">
        <v>0.13326647364209349</v>
      </c>
      <c r="F11" s="138">
        <v>4040.7139999999999</v>
      </c>
      <c r="G11" s="135">
        <v>0.13409589441057648</v>
      </c>
      <c r="H11" s="138">
        <v>17196.768</v>
      </c>
      <c r="I11" s="141">
        <v>0.12930070884391337</v>
      </c>
      <c r="J11" s="25"/>
      <c r="K11" s="26" t="str">
        <f t="shared" ref="K11:L25" si="0">+A11</f>
        <v>Bioplyn</v>
      </c>
      <c r="L11" s="23">
        <f t="shared" si="0"/>
        <v>6760.7219999999998</v>
      </c>
      <c r="M11" s="23">
        <f t="shared" ref="M11:M25" si="1">+D11</f>
        <v>6395.3319999999994</v>
      </c>
      <c r="N11" s="23">
        <f t="shared" ref="N11:N25" si="2">+F11</f>
        <v>4040.7139999999999</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169</v>
      </c>
      <c r="C13" s="134">
        <v>5.8377721127208161E-2</v>
      </c>
      <c r="D13" s="138">
        <v>189</v>
      </c>
      <c r="E13" s="136">
        <v>7.6743135042336638E-2</v>
      </c>
      <c r="F13" s="138">
        <v>517</v>
      </c>
      <c r="G13" s="135">
        <v>0.19183303327727999</v>
      </c>
      <c r="H13" s="138">
        <v>875</v>
      </c>
      <c r="I13" s="141">
        <v>0.10865849231933475</v>
      </c>
      <c r="J13" s="25"/>
      <c r="K13" s="26" t="str">
        <f t="shared" si="0"/>
        <v>Elektrická energie</v>
      </c>
      <c r="L13" s="23">
        <f t="shared" si="0"/>
        <v>169</v>
      </c>
      <c r="M13" s="23">
        <f t="shared" si="1"/>
        <v>189</v>
      </c>
      <c r="N13" s="23">
        <f t="shared" si="2"/>
        <v>517</v>
      </c>
      <c r="O13" s="40"/>
    </row>
    <row r="14" spans="1:15" x14ac:dyDescent="0.2">
      <c r="A14" s="108" t="s">
        <v>52</v>
      </c>
      <c r="B14" s="132">
        <v>66</v>
      </c>
      <c r="C14" s="134">
        <v>7.0304760484463713E-2</v>
      </c>
      <c r="D14" s="138">
        <v>47</v>
      </c>
      <c r="E14" s="136">
        <v>3.0779305828421744E-2</v>
      </c>
      <c r="F14" s="138">
        <v>14</v>
      </c>
      <c r="G14" s="135">
        <v>9.8561703146230351E-3</v>
      </c>
      <c r="H14" s="138">
        <v>127</v>
      </c>
      <c r="I14" s="141">
        <v>3.2679738562091498E-2</v>
      </c>
      <c r="J14" s="25"/>
      <c r="K14" s="26" t="str">
        <f t="shared" si="0"/>
        <v>Energie prostředí (tepelné čerpadlo)</v>
      </c>
      <c r="L14" s="23">
        <f t="shared" si="0"/>
        <v>66</v>
      </c>
      <c r="M14" s="23">
        <f t="shared" si="1"/>
        <v>47</v>
      </c>
      <c r="N14" s="23">
        <f t="shared" si="2"/>
        <v>14</v>
      </c>
      <c r="O14" s="40"/>
    </row>
    <row r="15" spans="1:15" x14ac:dyDescent="0.2">
      <c r="A15" s="108" t="s">
        <v>53</v>
      </c>
      <c r="B15" s="132">
        <v>12</v>
      </c>
      <c r="C15" s="134">
        <v>0.2266374556168316</v>
      </c>
      <c r="D15" s="138">
        <v>16</v>
      </c>
      <c r="E15" s="136">
        <v>0.2582436205755605</v>
      </c>
      <c r="F15" s="138">
        <v>33</v>
      </c>
      <c r="G15" s="135">
        <v>0.32813618646090209</v>
      </c>
      <c r="H15" s="138">
        <v>61</v>
      </c>
      <c r="I15" s="141">
        <v>0.28309811438092009</v>
      </c>
      <c r="J15" s="25"/>
      <c r="K15" s="26" t="str">
        <f t="shared" si="0"/>
        <v>Energie Slunce (solární kolektor)</v>
      </c>
      <c r="L15" s="23">
        <f t="shared" si="0"/>
        <v>12</v>
      </c>
      <c r="M15" s="23">
        <f t="shared" si="1"/>
        <v>16</v>
      </c>
      <c r="N15" s="23">
        <f t="shared" si="2"/>
        <v>33</v>
      </c>
      <c r="O15" s="40"/>
    </row>
    <row r="16" spans="1:15" x14ac:dyDescent="0.2">
      <c r="A16" s="108" t="s">
        <v>38</v>
      </c>
      <c r="B16" s="132">
        <v>257</v>
      </c>
      <c r="C16" s="134">
        <v>6.9620192237030196E-5</v>
      </c>
      <c r="D16" s="138">
        <v>220</v>
      </c>
      <c r="E16" s="136">
        <v>9.0433105674374897E-5</v>
      </c>
      <c r="F16" s="138">
        <v>166</v>
      </c>
      <c r="G16" s="135">
        <v>1.4411186246126366E-4</v>
      </c>
      <c r="H16" s="138">
        <v>643</v>
      </c>
      <c r="I16" s="141">
        <v>8.8371782929677116E-5</v>
      </c>
      <c r="J16" s="25"/>
      <c r="K16" s="26" t="str">
        <f t="shared" si="0"/>
        <v>Hnědé uhlí</v>
      </c>
      <c r="L16" s="23">
        <f t="shared" si="0"/>
        <v>257</v>
      </c>
      <c r="M16" s="23">
        <f t="shared" si="1"/>
        <v>220</v>
      </c>
      <c r="N16" s="23">
        <f t="shared" si="2"/>
        <v>166</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8030.17</v>
      </c>
      <c r="C19" s="134">
        <v>9.3706003672567442E-2</v>
      </c>
      <c r="D19" s="138">
        <v>5707.0300000000007</v>
      </c>
      <c r="E19" s="136">
        <v>6.6157819454370229E-2</v>
      </c>
      <c r="F19" s="138">
        <v>1796.33</v>
      </c>
      <c r="G19" s="135">
        <v>2.587056757720672E-2</v>
      </c>
      <c r="H19" s="138">
        <v>15533.53</v>
      </c>
      <c r="I19" s="141">
        <v>6.4349142049275054E-2</v>
      </c>
      <c r="J19" s="25"/>
      <c r="K19" s="26" t="str">
        <f t="shared" si="0"/>
        <v>Odpadní teplo</v>
      </c>
      <c r="L19" s="23">
        <f t="shared" si="0"/>
        <v>8030.17</v>
      </c>
      <c r="M19" s="23">
        <f t="shared" si="1"/>
        <v>5707.0300000000007</v>
      </c>
      <c r="N19" s="23">
        <f t="shared" si="2"/>
        <v>1796.33</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98067</v>
      </c>
      <c r="C21" s="134">
        <v>0.3544872673237332</v>
      </c>
      <c r="D21" s="138">
        <v>142478</v>
      </c>
      <c r="E21" s="136">
        <v>0.50257869871700389</v>
      </c>
      <c r="F21" s="138">
        <v>98393</v>
      </c>
      <c r="G21" s="135">
        <v>0.43728602145758177</v>
      </c>
      <c r="H21" s="138">
        <v>338938</v>
      </c>
      <c r="I21" s="141">
        <v>0.43168738156267339</v>
      </c>
      <c r="J21" s="25"/>
      <c r="K21" s="26" t="str">
        <f t="shared" si="0"/>
        <v>Ostatní pevná paliva</v>
      </c>
      <c r="L21" s="23">
        <f t="shared" si="0"/>
        <v>98067</v>
      </c>
      <c r="M21" s="23">
        <f t="shared" si="1"/>
        <v>142478</v>
      </c>
      <c r="N21" s="23">
        <f t="shared" si="2"/>
        <v>98393</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30.658000000000001</v>
      </c>
      <c r="C24" s="134">
        <v>8.7296007726741717E-3</v>
      </c>
      <c r="D24" s="138">
        <v>30.658000000000001</v>
      </c>
      <c r="E24" s="136">
        <v>1.8149000822263759E-2</v>
      </c>
      <c r="F24" s="138">
        <v>30.658000000000001</v>
      </c>
      <c r="G24" s="135">
        <v>1.0058979453571484E-3</v>
      </c>
      <c r="H24" s="138">
        <v>91.974000000000004</v>
      </c>
      <c r="I24" s="141">
        <v>2.577787167561687E-3</v>
      </c>
      <c r="J24" s="25"/>
      <c r="K24" s="26" t="str">
        <f t="shared" si="0"/>
        <v>Topné oleje</v>
      </c>
      <c r="L24" s="23">
        <f t="shared" si="0"/>
        <v>30.658000000000001</v>
      </c>
      <c r="M24" s="23">
        <f t="shared" si="1"/>
        <v>30.658000000000001</v>
      </c>
      <c r="N24" s="23">
        <f t="shared" si="2"/>
        <v>30.658000000000001</v>
      </c>
      <c r="O24" s="40"/>
    </row>
    <row r="25" spans="1:18" x14ac:dyDescent="0.2">
      <c r="A25" s="108" t="s">
        <v>31</v>
      </c>
      <c r="B25" s="132">
        <v>350945.36800000002</v>
      </c>
      <c r="C25" s="133">
        <v>0.15173758030991363</v>
      </c>
      <c r="D25" s="137">
        <v>155203.30200000003</v>
      </c>
      <c r="E25" s="135">
        <v>9.7155345154168959E-2</v>
      </c>
      <c r="F25" s="137">
        <v>66553.457000000009</v>
      </c>
      <c r="G25" s="135">
        <v>8.0904565384420674E-2</v>
      </c>
      <c r="H25" s="137">
        <v>572702.12700000009</v>
      </c>
      <c r="I25" s="141">
        <v>0.12100354868172353</v>
      </c>
      <c r="J25" s="25"/>
      <c r="K25" s="26" t="str">
        <f t="shared" si="0"/>
        <v>Zemní plyn</v>
      </c>
      <c r="L25" s="23">
        <f t="shared" si="0"/>
        <v>350945.36800000002</v>
      </c>
      <c r="M25" s="23">
        <f t="shared" si="1"/>
        <v>155203.30200000003</v>
      </c>
      <c r="N25" s="23">
        <f t="shared" si="2"/>
        <v>66553.457000000009</v>
      </c>
      <c r="O25" s="24"/>
    </row>
    <row r="26" spans="1:18" ht="13.5" customHeight="1" x14ac:dyDescent="0.2">
      <c r="A26" s="110" t="s">
        <v>169</v>
      </c>
      <c r="B26" s="129">
        <v>454934.88900000002</v>
      </c>
      <c r="C26" s="131">
        <v>5.892886562816603E-2</v>
      </c>
      <c r="D26" s="129">
        <v>271273.56599999999</v>
      </c>
      <c r="E26" s="131">
        <v>5.216076832243606E-2</v>
      </c>
      <c r="F26" s="129">
        <v>129177.159</v>
      </c>
      <c r="G26" s="131">
        <v>4.7999902357177993E-2</v>
      </c>
      <c r="H26" s="129">
        <v>855385.61400000006</v>
      </c>
      <c r="I26" s="140">
        <v>5.4790316600042507E-2</v>
      </c>
      <c r="J26" s="7"/>
      <c r="K26" s="26"/>
      <c r="L26" s="26" t="str">
        <f>+L9</f>
        <v>Duben</v>
      </c>
      <c r="M26" s="26" t="str">
        <f>+M9</f>
        <v>Květen</v>
      </c>
      <c r="N26" s="26" t="str">
        <f>+N9</f>
        <v>Červen</v>
      </c>
      <c r="O26" s="22"/>
      <c r="P26" s="34"/>
      <c r="Q26" s="34"/>
      <c r="R26" s="34"/>
    </row>
    <row r="27" spans="1:18" ht="12.75" customHeight="1" x14ac:dyDescent="0.2">
      <c r="A27" s="108" t="s">
        <v>26</v>
      </c>
      <c r="B27" s="132">
        <v>44898.779000000002</v>
      </c>
      <c r="C27" s="135">
        <v>2.3177916604219029E-2</v>
      </c>
      <c r="D27" s="137">
        <v>26632.703999999998</v>
      </c>
      <c r="E27" s="135">
        <v>1.7333377248775161E-2</v>
      </c>
      <c r="F27" s="137">
        <v>17506.861000000001</v>
      </c>
      <c r="G27" s="135">
        <v>1.5655626613028821E-2</v>
      </c>
      <c r="H27" s="137">
        <v>89038.344000000012</v>
      </c>
      <c r="I27" s="141">
        <v>1.9390383295480741E-2</v>
      </c>
      <c r="J27" s="25"/>
      <c r="K27" s="26" t="str">
        <f>+A27</f>
        <v>Průmysl</v>
      </c>
      <c r="L27" s="23">
        <f t="shared" ref="L27:L34" si="3">+B27</f>
        <v>44898.779000000002</v>
      </c>
      <c r="M27" s="23">
        <f t="shared" ref="M27:M34" si="4">+D27</f>
        <v>26632.703999999998</v>
      </c>
      <c r="N27" s="23">
        <f t="shared" ref="N27:N34" si="5">+F27</f>
        <v>17506.861000000001</v>
      </c>
      <c r="O27" s="22"/>
      <c r="P27" s="40"/>
      <c r="Q27" s="40"/>
      <c r="R27" s="40"/>
    </row>
    <row r="28" spans="1:18" ht="12.75" customHeight="1" x14ac:dyDescent="0.2">
      <c r="A28" s="108" t="s">
        <v>0</v>
      </c>
      <c r="B28" s="132">
        <v>404.61</v>
      </c>
      <c r="C28" s="136">
        <v>1.9154382648296565E-3</v>
      </c>
      <c r="D28" s="138">
        <v>255.64</v>
      </c>
      <c r="E28" s="136">
        <v>1.9675383116398585E-3</v>
      </c>
      <c r="F28" s="138">
        <v>154.46</v>
      </c>
      <c r="G28" s="135">
        <v>2.0142748263741006E-3</v>
      </c>
      <c r="H28" s="138">
        <v>814.71</v>
      </c>
      <c r="I28" s="141">
        <v>1.9497769703418154E-3</v>
      </c>
      <c r="J28" s="25"/>
      <c r="K28" s="26" t="str">
        <f t="shared" ref="K28:K34" si="6">+A28</f>
        <v>Energetika</v>
      </c>
      <c r="L28" s="23">
        <f t="shared" si="3"/>
        <v>404.61</v>
      </c>
      <c r="M28" s="23">
        <f t="shared" si="4"/>
        <v>255.64</v>
      </c>
      <c r="N28" s="23">
        <f t="shared" si="5"/>
        <v>154.46</v>
      </c>
      <c r="O28" s="22"/>
    </row>
    <row r="29" spans="1:18" ht="12.75" customHeight="1" x14ac:dyDescent="0.2">
      <c r="A29" s="108" t="s">
        <v>1</v>
      </c>
      <c r="B29" s="132">
        <v>61</v>
      </c>
      <c r="C29" s="136">
        <v>8.2723717173143971E-4</v>
      </c>
      <c r="D29" s="138">
        <v>59</v>
      </c>
      <c r="E29" s="136">
        <v>1.7798636304686948E-3</v>
      </c>
      <c r="F29" s="138">
        <v>3</v>
      </c>
      <c r="G29" s="135">
        <v>3.5386735140785535E-4</v>
      </c>
      <c r="H29" s="138">
        <v>123</v>
      </c>
      <c r="I29" s="141">
        <v>1.0661739221087829E-3</v>
      </c>
      <c r="J29" s="25"/>
      <c r="K29" s="26" t="str">
        <f t="shared" si="6"/>
        <v>Doprava</v>
      </c>
      <c r="L29" s="23">
        <f t="shared" si="3"/>
        <v>61</v>
      </c>
      <c r="M29" s="23">
        <f t="shared" si="4"/>
        <v>59</v>
      </c>
      <c r="N29" s="23">
        <f t="shared" si="5"/>
        <v>3</v>
      </c>
      <c r="O29" s="22"/>
    </row>
    <row r="30" spans="1:18" ht="12.75" customHeight="1" x14ac:dyDescent="0.2">
      <c r="A30" s="108" t="s">
        <v>2</v>
      </c>
      <c r="B30" s="132">
        <v>33</v>
      </c>
      <c r="C30" s="136">
        <v>1.4638063889825951E-3</v>
      </c>
      <c r="D30" s="138">
        <v>2</v>
      </c>
      <c r="E30" s="136">
        <v>1.8241780572905014E-4</v>
      </c>
      <c r="F30" s="138">
        <v>0</v>
      </c>
      <c r="G30" s="135">
        <v>0</v>
      </c>
      <c r="H30" s="138">
        <v>35</v>
      </c>
      <c r="I30" s="141">
        <v>9.5354417248426262E-4</v>
      </c>
      <c r="J30" s="25"/>
      <c r="K30" s="26" t="str">
        <f t="shared" si="6"/>
        <v>Stavebnictví</v>
      </c>
      <c r="L30" s="23">
        <f t="shared" si="3"/>
        <v>33</v>
      </c>
      <c r="M30" s="23">
        <f t="shared" si="4"/>
        <v>2</v>
      </c>
      <c r="N30" s="23">
        <f t="shared" si="5"/>
        <v>0</v>
      </c>
    </row>
    <row r="31" spans="1:18" x14ac:dyDescent="0.2">
      <c r="A31" s="108" t="s">
        <v>6</v>
      </c>
      <c r="B31" s="132">
        <v>55696.286</v>
      </c>
      <c r="C31" s="136">
        <v>0.58926751269329325</v>
      </c>
      <c r="D31" s="138">
        <v>4035.174</v>
      </c>
      <c r="E31" s="136">
        <v>0.13169394550220598</v>
      </c>
      <c r="F31" s="138">
        <v>2646.1109999999999</v>
      </c>
      <c r="G31" s="135">
        <v>0.17230611247548763</v>
      </c>
      <c r="H31" s="138">
        <v>62377.570999999996</v>
      </c>
      <c r="I31" s="141">
        <v>0.44391979735005144</v>
      </c>
      <c r="J31" s="25"/>
      <c r="K31" s="26" t="str">
        <f t="shared" si="6"/>
        <v>Zemědělství a lesnictví</v>
      </c>
      <c r="L31" s="23">
        <f t="shared" si="3"/>
        <v>55696.286</v>
      </c>
      <c r="M31" s="23">
        <f t="shared" si="4"/>
        <v>4035.174</v>
      </c>
      <c r="N31" s="23">
        <f t="shared" si="5"/>
        <v>2646.1109999999999</v>
      </c>
    </row>
    <row r="32" spans="1:18" x14ac:dyDescent="0.2">
      <c r="A32" s="108" t="s">
        <v>25</v>
      </c>
      <c r="B32" s="132">
        <v>267663.73800000007</v>
      </c>
      <c r="C32" s="136">
        <v>7.641832693082215E-2</v>
      </c>
      <c r="D32" s="138">
        <v>168173.239</v>
      </c>
      <c r="E32" s="136">
        <v>7.3378951493333622E-2</v>
      </c>
      <c r="F32" s="138">
        <v>80900.258000000002</v>
      </c>
      <c r="G32" s="135">
        <v>8.1274259303246624E-2</v>
      </c>
      <c r="H32" s="138">
        <v>516737.2350000001</v>
      </c>
      <c r="I32" s="141">
        <v>7.610430068184515E-2</v>
      </c>
      <c r="J32" s="25"/>
      <c r="K32" s="26" t="str">
        <f t="shared" si="6"/>
        <v>Domácnosti</v>
      </c>
      <c r="L32" s="23">
        <f t="shared" si="3"/>
        <v>267663.73800000007</v>
      </c>
      <c r="M32" s="23">
        <f t="shared" si="4"/>
        <v>168173.239</v>
      </c>
      <c r="N32" s="23">
        <f t="shared" si="5"/>
        <v>80900.258000000002</v>
      </c>
    </row>
    <row r="33" spans="1:14" x14ac:dyDescent="0.2">
      <c r="A33" s="108" t="s">
        <v>5</v>
      </c>
      <c r="B33" s="132">
        <v>21169.969000000001</v>
      </c>
      <c r="C33" s="136">
        <v>1.23289347677197E-2</v>
      </c>
      <c r="D33" s="138">
        <v>38423.002</v>
      </c>
      <c r="E33" s="136">
        <v>3.5746411145122184E-2</v>
      </c>
      <c r="F33" s="138">
        <v>16817.725999999999</v>
      </c>
      <c r="G33" s="135">
        <v>3.8204003835746292E-2</v>
      </c>
      <c r="H33" s="138">
        <v>76410.697</v>
      </c>
      <c r="I33" s="141">
        <v>2.3640592198851854E-2</v>
      </c>
      <c r="J33" s="25"/>
      <c r="K33" s="26" t="str">
        <f t="shared" si="6"/>
        <v>Obchod, služby, školství, zdravotnictví</v>
      </c>
      <c r="L33" s="23">
        <f t="shared" si="3"/>
        <v>21169.969000000001</v>
      </c>
      <c r="M33" s="23">
        <f t="shared" si="4"/>
        <v>38423.002</v>
      </c>
      <c r="N33" s="23">
        <f t="shared" si="5"/>
        <v>16817.725999999999</v>
      </c>
    </row>
    <row r="34" spans="1:14" x14ac:dyDescent="0.2">
      <c r="A34" s="108" t="s">
        <v>3</v>
      </c>
      <c r="B34" s="132">
        <v>65007.506999999998</v>
      </c>
      <c r="C34" s="135">
        <v>0.40330522829375132</v>
      </c>
      <c r="D34" s="137">
        <v>33692.807000000001</v>
      </c>
      <c r="E34" s="135">
        <v>0.36300165876536755</v>
      </c>
      <c r="F34" s="137">
        <v>11148.743</v>
      </c>
      <c r="G34" s="135">
        <v>0.33153667774094286</v>
      </c>
      <c r="H34" s="137">
        <v>109849.057</v>
      </c>
      <c r="I34" s="141">
        <v>0.38190889508566633</v>
      </c>
      <c r="J34" s="25"/>
      <c r="K34" s="26" t="str">
        <f t="shared" si="6"/>
        <v>Ostatní</v>
      </c>
      <c r="L34" s="23">
        <f t="shared" si="3"/>
        <v>65007.506999999998</v>
      </c>
      <c r="M34" s="23">
        <f t="shared" si="4"/>
        <v>33692.807000000001</v>
      </c>
      <c r="N34" s="23">
        <f t="shared" si="5"/>
        <v>11148.743</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4.8338809615806423E-2</v>
      </c>
    </row>
    <row r="40" spans="1:14" x14ac:dyDescent="0.2">
      <c r="B40" s="34"/>
      <c r="C40" s="34"/>
      <c r="D40" s="34"/>
      <c r="L40" s="28" t="s">
        <v>50</v>
      </c>
      <c r="M40" s="32">
        <v>4.4239464600255608E-2</v>
      </c>
    </row>
    <row r="41" spans="1:14" x14ac:dyDescent="0.2">
      <c r="B41" s="22"/>
      <c r="C41" s="22"/>
      <c r="D41" s="22"/>
      <c r="L41" s="28" t="s">
        <v>111</v>
      </c>
      <c r="M41" s="32">
        <v>5.943540604954884E-2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showGridLines="0" zoomScaleNormal="100" workbookViewId="0">
      <selection activeCell="F40" sqref="F40"/>
    </sheetView>
  </sheetViews>
  <sheetFormatPr defaultRowHeight="12" x14ac:dyDescent="0.2"/>
  <cols>
    <col min="1" max="1" width="4.7109375" style="81" customWidth="1"/>
    <col min="2" max="6" width="9.140625" style="81"/>
    <col min="7" max="7" width="9.140625" style="81" customWidth="1"/>
    <col min="8" max="8" width="9.140625" style="180" customWidth="1"/>
    <col min="9" max="9" width="9.140625" style="81" customWidth="1"/>
    <col min="10" max="10" width="9" style="81" customWidth="1"/>
    <col min="11" max="11" width="12.42578125" style="81" customWidth="1"/>
    <col min="12" max="16384" width="9.140625" style="81"/>
  </cols>
  <sheetData>
    <row r="1" spans="1:11" ht="18.75" x14ac:dyDescent="0.3">
      <c r="A1" s="221" t="s">
        <v>43</v>
      </c>
      <c r="J1" s="181"/>
      <c r="K1" s="181"/>
    </row>
    <row r="2" spans="1:11" ht="6" customHeight="1" x14ac:dyDescent="0.2">
      <c r="A2" s="182"/>
      <c r="B2" s="53"/>
      <c r="C2" s="53"/>
      <c r="D2" s="53"/>
      <c r="E2" s="53"/>
      <c r="F2" s="53"/>
      <c r="G2" s="53"/>
      <c r="H2" s="183"/>
      <c r="I2" s="53"/>
      <c r="J2" s="184"/>
      <c r="K2" s="184"/>
    </row>
    <row r="3" spans="1:11" s="53" customFormat="1" ht="15" x14ac:dyDescent="0.25">
      <c r="A3" s="185" t="s">
        <v>175</v>
      </c>
      <c r="B3" s="186" t="s">
        <v>30</v>
      </c>
      <c r="C3" s="85"/>
      <c r="D3" s="85"/>
      <c r="E3" s="85"/>
      <c r="F3" s="85"/>
      <c r="G3" s="85"/>
      <c r="H3" s="187"/>
      <c r="I3" s="188"/>
      <c r="J3" s="189"/>
      <c r="K3" s="190">
        <v>4</v>
      </c>
    </row>
    <row r="4" spans="1:11" s="53" customFormat="1" ht="15" x14ac:dyDescent="0.25">
      <c r="A4" s="185" t="s">
        <v>176</v>
      </c>
      <c r="B4" s="186" t="s">
        <v>177</v>
      </c>
      <c r="C4" s="85"/>
      <c r="D4" s="85"/>
      <c r="E4" s="85"/>
      <c r="F4" s="85"/>
      <c r="G4" s="85"/>
      <c r="H4" s="187"/>
      <c r="I4" s="188"/>
      <c r="J4" s="189"/>
      <c r="K4" s="190">
        <v>5</v>
      </c>
    </row>
    <row r="5" spans="1:11" s="53" customFormat="1" ht="15" x14ac:dyDescent="0.25">
      <c r="A5" s="185" t="s">
        <v>178</v>
      </c>
      <c r="B5" s="186" t="s">
        <v>211</v>
      </c>
      <c r="C5" s="85"/>
      <c r="D5" s="85"/>
      <c r="E5" s="188"/>
      <c r="F5" s="188"/>
      <c r="G5" s="188"/>
      <c r="H5" s="85"/>
      <c r="I5" s="188"/>
      <c r="J5" s="85"/>
      <c r="K5" s="190">
        <v>6</v>
      </c>
    </row>
    <row r="6" spans="1:11" s="53" customFormat="1" ht="15" x14ac:dyDescent="0.25">
      <c r="A6" s="185" t="s">
        <v>179</v>
      </c>
      <c r="B6" s="186" t="s">
        <v>212</v>
      </c>
      <c r="C6" s="85"/>
      <c r="D6" s="85"/>
      <c r="E6" s="188"/>
      <c r="F6" s="188"/>
      <c r="G6" s="188"/>
      <c r="H6" s="85"/>
      <c r="I6" s="188"/>
      <c r="J6" s="85"/>
      <c r="K6" s="190">
        <v>7</v>
      </c>
    </row>
    <row r="7" spans="1:11" s="53" customFormat="1" ht="15" x14ac:dyDescent="0.25">
      <c r="A7" s="191" t="s">
        <v>180</v>
      </c>
      <c r="B7" s="192" t="s">
        <v>213</v>
      </c>
      <c r="C7" s="85"/>
      <c r="D7" s="85"/>
      <c r="E7" s="188"/>
      <c r="F7" s="188"/>
      <c r="G7" s="188"/>
      <c r="H7" s="85"/>
      <c r="I7" s="188"/>
      <c r="J7" s="85"/>
      <c r="K7" s="193">
        <v>7</v>
      </c>
    </row>
    <row r="8" spans="1:11" s="53" customFormat="1" ht="15" x14ac:dyDescent="0.25">
      <c r="A8" s="191" t="s">
        <v>181</v>
      </c>
      <c r="B8" s="192" t="s">
        <v>214</v>
      </c>
      <c r="C8" s="85"/>
      <c r="D8" s="85"/>
      <c r="E8" s="188"/>
      <c r="F8" s="188"/>
      <c r="G8" s="188"/>
      <c r="H8" s="85"/>
      <c r="I8" s="188"/>
      <c r="J8" s="85"/>
      <c r="K8" s="193">
        <v>8</v>
      </c>
    </row>
    <row r="9" spans="1:11" s="53" customFormat="1" ht="15" x14ac:dyDescent="0.25">
      <c r="A9" s="191" t="s">
        <v>182</v>
      </c>
      <c r="B9" s="192" t="s">
        <v>215</v>
      </c>
      <c r="C9" s="85"/>
      <c r="D9" s="85"/>
      <c r="E9" s="188"/>
      <c r="F9" s="188"/>
      <c r="G9" s="188"/>
      <c r="H9" s="85"/>
      <c r="I9" s="188"/>
      <c r="J9" s="85"/>
      <c r="K9" s="193">
        <v>9</v>
      </c>
    </row>
    <row r="10" spans="1:11" s="53" customFormat="1" ht="15" x14ac:dyDescent="0.25">
      <c r="A10" s="185" t="s">
        <v>183</v>
      </c>
      <c r="B10" s="186" t="s">
        <v>111</v>
      </c>
      <c r="C10" s="194"/>
      <c r="D10" s="194"/>
      <c r="E10" s="195"/>
      <c r="F10" s="195"/>
      <c r="G10" s="195"/>
      <c r="H10" s="194"/>
      <c r="I10" s="195"/>
      <c r="J10" s="194"/>
      <c r="K10" s="190">
        <v>10</v>
      </c>
    </row>
    <row r="11" spans="1:11" s="53" customFormat="1" ht="15" x14ac:dyDescent="0.25">
      <c r="A11" s="191" t="s">
        <v>216</v>
      </c>
      <c r="B11" s="192" t="s">
        <v>217</v>
      </c>
      <c r="C11" s="85"/>
      <c r="D11" s="85"/>
      <c r="E11" s="188"/>
      <c r="F11" s="188"/>
      <c r="G11" s="188"/>
      <c r="H11" s="85"/>
      <c r="I11" s="188"/>
      <c r="J11" s="85"/>
      <c r="K11" s="193">
        <v>10</v>
      </c>
    </row>
    <row r="12" spans="1:11" s="53" customFormat="1" ht="15" x14ac:dyDescent="0.25">
      <c r="A12" s="191" t="s">
        <v>218</v>
      </c>
      <c r="B12" s="192" t="s">
        <v>219</v>
      </c>
      <c r="C12" s="85"/>
      <c r="D12" s="85"/>
      <c r="E12" s="188"/>
      <c r="F12" s="188"/>
      <c r="G12" s="188"/>
      <c r="H12" s="85"/>
      <c r="I12" s="188"/>
      <c r="J12" s="85"/>
      <c r="K12" s="193">
        <v>11</v>
      </c>
    </row>
    <row r="13" spans="1:11" s="53" customFormat="1" ht="15" x14ac:dyDescent="0.25">
      <c r="A13" s="191" t="s">
        <v>220</v>
      </c>
      <c r="B13" s="192" t="s">
        <v>221</v>
      </c>
      <c r="C13" s="85"/>
      <c r="D13" s="196"/>
      <c r="E13" s="188"/>
      <c r="F13" s="188"/>
      <c r="G13" s="188"/>
      <c r="H13" s="85"/>
      <c r="I13" s="188"/>
      <c r="J13" s="85"/>
      <c r="K13" s="193">
        <v>12</v>
      </c>
    </row>
    <row r="14" spans="1:11" s="53" customFormat="1" ht="15" x14ac:dyDescent="0.25">
      <c r="A14" s="191" t="s">
        <v>222</v>
      </c>
      <c r="B14" s="192" t="s">
        <v>223</v>
      </c>
      <c r="C14" s="85"/>
      <c r="D14" s="85"/>
      <c r="E14" s="188"/>
      <c r="F14" s="188"/>
      <c r="G14" s="188"/>
      <c r="H14" s="85"/>
      <c r="I14" s="188"/>
      <c r="J14" s="85"/>
      <c r="K14" s="193">
        <v>13</v>
      </c>
    </row>
    <row r="15" spans="1:11" s="53" customFormat="1" ht="15" x14ac:dyDescent="0.25">
      <c r="A15" s="185" t="s">
        <v>184</v>
      </c>
      <c r="B15" s="186" t="s">
        <v>224</v>
      </c>
      <c r="C15" s="194"/>
      <c r="D15" s="194"/>
      <c r="E15" s="195"/>
      <c r="F15" s="195"/>
      <c r="G15" s="195"/>
      <c r="H15" s="194"/>
      <c r="I15" s="195"/>
      <c r="J15" s="194"/>
      <c r="K15" s="190">
        <v>14</v>
      </c>
    </row>
    <row r="16" spans="1:11" s="53" customFormat="1" ht="15" x14ac:dyDescent="0.25">
      <c r="A16" s="185" t="s">
        <v>185</v>
      </c>
      <c r="B16" s="186" t="s">
        <v>225</v>
      </c>
      <c r="C16" s="194"/>
      <c r="D16" s="194"/>
      <c r="E16" s="195"/>
      <c r="F16" s="195"/>
      <c r="G16" s="195"/>
      <c r="H16" s="194"/>
      <c r="I16" s="195"/>
      <c r="J16" s="194"/>
      <c r="K16" s="190">
        <v>15</v>
      </c>
    </row>
    <row r="17" spans="1:12" s="53" customFormat="1" ht="15" x14ac:dyDescent="0.25">
      <c r="A17" s="191" t="s">
        <v>186</v>
      </c>
      <c r="B17" s="192" t="s">
        <v>226</v>
      </c>
      <c r="C17" s="85"/>
      <c r="D17" s="85"/>
      <c r="E17" s="188"/>
      <c r="F17" s="188"/>
      <c r="G17" s="188"/>
      <c r="H17" s="85"/>
      <c r="I17" s="188"/>
      <c r="J17" s="85"/>
      <c r="K17" s="193">
        <v>15</v>
      </c>
    </row>
    <row r="18" spans="1:12" s="53" customFormat="1" ht="15" x14ac:dyDescent="0.25">
      <c r="A18" s="191" t="s">
        <v>187</v>
      </c>
      <c r="B18" s="192" t="s">
        <v>227</v>
      </c>
      <c r="C18" s="85"/>
      <c r="D18" s="85"/>
      <c r="E18" s="188"/>
      <c r="F18" s="188"/>
      <c r="G18" s="188"/>
      <c r="H18" s="85"/>
      <c r="I18" s="188"/>
      <c r="J18" s="85"/>
      <c r="K18" s="193">
        <v>16</v>
      </c>
    </row>
    <row r="19" spans="1:12" s="197" customFormat="1" ht="15" x14ac:dyDescent="0.25">
      <c r="A19" s="185" t="s">
        <v>188</v>
      </c>
      <c r="B19" s="186" t="s">
        <v>270</v>
      </c>
      <c r="C19" s="194"/>
      <c r="D19" s="194"/>
      <c r="E19" s="195"/>
      <c r="F19" s="195"/>
      <c r="G19" s="195"/>
      <c r="H19" s="194"/>
      <c r="I19" s="195"/>
      <c r="J19" s="194"/>
      <c r="K19" s="190">
        <v>17</v>
      </c>
      <c r="L19" s="53"/>
    </row>
    <row r="20" spans="1:12" s="53" customFormat="1" ht="15" x14ac:dyDescent="0.25">
      <c r="A20" s="191" t="s">
        <v>228</v>
      </c>
      <c r="B20" s="192" t="s">
        <v>229</v>
      </c>
      <c r="C20" s="85"/>
      <c r="D20" s="85"/>
      <c r="E20" s="188"/>
      <c r="F20" s="188"/>
      <c r="G20" s="188"/>
      <c r="H20" s="85"/>
      <c r="I20" s="188"/>
      <c r="J20" s="85"/>
      <c r="K20" s="193">
        <v>17</v>
      </c>
    </row>
    <row r="21" spans="1:12" s="53" customFormat="1" ht="15" x14ac:dyDescent="0.25">
      <c r="A21" s="191" t="s">
        <v>230</v>
      </c>
      <c r="B21" s="192" t="s">
        <v>231</v>
      </c>
      <c r="C21" s="85"/>
      <c r="D21" s="85"/>
      <c r="E21" s="188"/>
      <c r="F21" s="188"/>
      <c r="G21" s="188"/>
      <c r="H21" s="85"/>
      <c r="I21" s="188"/>
      <c r="J21" s="85"/>
      <c r="K21" s="193">
        <v>18</v>
      </c>
    </row>
    <row r="22" spans="1:12" s="53" customFormat="1" ht="15" x14ac:dyDescent="0.25">
      <c r="A22" s="191" t="s">
        <v>232</v>
      </c>
      <c r="B22" s="192" t="s">
        <v>233</v>
      </c>
      <c r="C22" s="85"/>
      <c r="D22" s="85"/>
      <c r="E22" s="188"/>
      <c r="F22" s="188"/>
      <c r="G22" s="188"/>
      <c r="H22" s="85"/>
      <c r="I22" s="188"/>
      <c r="J22" s="85"/>
      <c r="K22" s="193">
        <v>19</v>
      </c>
    </row>
    <row r="23" spans="1:12" s="53" customFormat="1" ht="15" x14ac:dyDescent="0.25">
      <c r="A23" s="191" t="s">
        <v>234</v>
      </c>
      <c r="B23" s="192" t="s">
        <v>235</v>
      </c>
      <c r="C23" s="85"/>
      <c r="D23" s="85"/>
      <c r="E23" s="188"/>
      <c r="F23" s="188"/>
      <c r="G23" s="188"/>
      <c r="H23" s="85"/>
      <c r="I23" s="188"/>
      <c r="J23" s="85"/>
      <c r="K23" s="193">
        <v>20</v>
      </c>
    </row>
    <row r="24" spans="1:12" s="53" customFormat="1" ht="15" x14ac:dyDescent="0.25">
      <c r="A24" s="191" t="s">
        <v>236</v>
      </c>
      <c r="B24" s="192" t="s">
        <v>237</v>
      </c>
      <c r="C24" s="85"/>
      <c r="D24" s="85"/>
      <c r="E24" s="188"/>
      <c r="F24" s="188"/>
      <c r="G24" s="188"/>
      <c r="H24" s="85"/>
      <c r="I24" s="188"/>
      <c r="J24" s="85"/>
      <c r="K24" s="193">
        <v>21</v>
      </c>
    </row>
    <row r="25" spans="1:12" s="53" customFormat="1" ht="15" x14ac:dyDescent="0.25">
      <c r="A25" s="191" t="s">
        <v>238</v>
      </c>
      <c r="B25" s="192" t="s">
        <v>239</v>
      </c>
      <c r="C25" s="85"/>
      <c r="D25" s="85"/>
      <c r="E25" s="188"/>
      <c r="F25" s="188"/>
      <c r="G25" s="188"/>
      <c r="H25" s="85"/>
      <c r="I25" s="188"/>
      <c r="J25" s="85"/>
      <c r="K25" s="193">
        <v>22</v>
      </c>
    </row>
    <row r="26" spans="1:12" s="53" customFormat="1" ht="15" x14ac:dyDescent="0.25">
      <c r="A26" s="191" t="s">
        <v>240</v>
      </c>
      <c r="B26" s="192" t="s">
        <v>241</v>
      </c>
      <c r="C26" s="85"/>
      <c r="D26" s="85"/>
      <c r="E26" s="188"/>
      <c r="F26" s="188"/>
      <c r="G26" s="188"/>
      <c r="H26" s="85"/>
      <c r="I26" s="188"/>
      <c r="J26" s="85"/>
      <c r="K26" s="193">
        <v>23</v>
      </c>
    </row>
    <row r="27" spans="1:12" s="53" customFormat="1" ht="15" x14ac:dyDescent="0.25">
      <c r="A27" s="191" t="s">
        <v>242</v>
      </c>
      <c r="B27" s="192" t="s">
        <v>243</v>
      </c>
      <c r="C27" s="85"/>
      <c r="D27" s="85"/>
      <c r="E27" s="188"/>
      <c r="F27" s="188"/>
      <c r="G27" s="188"/>
      <c r="H27" s="85"/>
      <c r="I27" s="188"/>
      <c r="J27" s="85"/>
      <c r="K27" s="193">
        <v>24</v>
      </c>
    </row>
    <row r="28" spans="1:12" s="53" customFormat="1" ht="15" x14ac:dyDescent="0.25">
      <c r="A28" s="191" t="s">
        <v>244</v>
      </c>
      <c r="B28" s="192" t="s">
        <v>245</v>
      </c>
      <c r="C28" s="85"/>
      <c r="D28" s="85"/>
      <c r="E28" s="188"/>
      <c r="F28" s="188"/>
      <c r="G28" s="188"/>
      <c r="H28" s="85"/>
      <c r="I28" s="188"/>
      <c r="J28" s="85"/>
      <c r="K28" s="193">
        <v>25</v>
      </c>
    </row>
    <row r="29" spans="1:12" s="53" customFormat="1" ht="15" x14ac:dyDescent="0.25">
      <c r="A29" s="191" t="s">
        <v>246</v>
      </c>
      <c r="B29" s="192" t="s">
        <v>247</v>
      </c>
      <c r="C29" s="85"/>
      <c r="D29" s="85"/>
      <c r="E29" s="188"/>
      <c r="F29" s="188"/>
      <c r="G29" s="188"/>
      <c r="H29" s="85"/>
      <c r="I29" s="188"/>
      <c r="J29" s="85"/>
      <c r="K29" s="193">
        <v>26</v>
      </c>
    </row>
    <row r="30" spans="1:12" s="53" customFormat="1" ht="15" x14ac:dyDescent="0.25">
      <c r="A30" s="191" t="s">
        <v>248</v>
      </c>
      <c r="B30" s="192" t="s">
        <v>249</v>
      </c>
      <c r="C30" s="85"/>
      <c r="D30" s="85"/>
      <c r="E30" s="188"/>
      <c r="F30" s="188"/>
      <c r="G30" s="188"/>
      <c r="H30" s="85"/>
      <c r="I30" s="188"/>
      <c r="J30" s="85"/>
      <c r="K30" s="193">
        <v>27</v>
      </c>
    </row>
    <row r="31" spans="1:12" s="53" customFormat="1" ht="15" x14ac:dyDescent="0.25">
      <c r="A31" s="191" t="s">
        <v>250</v>
      </c>
      <c r="B31" s="192" t="s">
        <v>251</v>
      </c>
      <c r="C31" s="85"/>
      <c r="D31" s="85"/>
      <c r="E31" s="188"/>
      <c r="F31" s="188"/>
      <c r="G31" s="188"/>
      <c r="H31" s="85"/>
      <c r="I31" s="188"/>
      <c r="J31" s="85"/>
      <c r="K31" s="193">
        <v>28</v>
      </c>
    </row>
    <row r="32" spans="1:12" s="53" customFormat="1" ht="15" x14ac:dyDescent="0.25">
      <c r="A32" s="191" t="s">
        <v>252</v>
      </c>
      <c r="B32" s="192" t="s">
        <v>253</v>
      </c>
      <c r="C32" s="85"/>
      <c r="D32" s="85"/>
      <c r="E32" s="188"/>
      <c r="F32" s="188"/>
      <c r="G32" s="188"/>
      <c r="H32" s="85"/>
      <c r="I32" s="188"/>
      <c r="J32" s="85"/>
      <c r="K32" s="193">
        <v>29</v>
      </c>
    </row>
    <row r="33" spans="1:12" s="53" customFormat="1" ht="15" x14ac:dyDescent="0.25">
      <c r="A33" s="191" t="s">
        <v>254</v>
      </c>
      <c r="B33" s="192" t="s">
        <v>255</v>
      </c>
      <c r="C33" s="85"/>
      <c r="D33" s="85"/>
      <c r="E33" s="188"/>
      <c r="F33" s="188"/>
      <c r="G33" s="188"/>
      <c r="H33" s="85"/>
      <c r="I33" s="188"/>
      <c r="J33" s="85"/>
      <c r="K33" s="193">
        <v>30</v>
      </c>
    </row>
    <row r="34" spans="1:12" s="198" customFormat="1" ht="15" x14ac:dyDescent="0.25">
      <c r="A34" s="185" t="s">
        <v>189</v>
      </c>
      <c r="B34" s="186" t="s">
        <v>256</v>
      </c>
      <c r="C34" s="194"/>
      <c r="D34" s="194"/>
      <c r="E34" s="195"/>
      <c r="F34" s="195"/>
      <c r="G34" s="195"/>
      <c r="H34" s="194"/>
      <c r="I34" s="195"/>
      <c r="J34" s="194"/>
      <c r="K34" s="190">
        <v>31</v>
      </c>
      <c r="L34" s="53"/>
    </row>
    <row r="35" spans="1:12" ht="15" x14ac:dyDescent="0.25">
      <c r="A35" s="199" t="s">
        <v>190</v>
      </c>
      <c r="B35" s="200" t="s">
        <v>257</v>
      </c>
      <c r="C35" s="201"/>
      <c r="D35" s="201"/>
      <c r="E35" s="202"/>
      <c r="F35" s="202"/>
      <c r="G35" s="202"/>
      <c r="H35" s="201"/>
      <c r="I35" s="202"/>
      <c r="J35" s="201"/>
      <c r="K35" s="51">
        <v>32</v>
      </c>
      <c r="L35" s="53"/>
    </row>
    <row r="36" spans="1:12" ht="15" x14ac:dyDescent="0.25">
      <c r="A36" s="191" t="s">
        <v>258</v>
      </c>
      <c r="B36" s="192" t="s">
        <v>272</v>
      </c>
      <c r="C36" s="85"/>
      <c r="D36" s="85"/>
      <c r="E36" s="188"/>
      <c r="F36" s="188"/>
      <c r="G36" s="188"/>
      <c r="H36" s="85"/>
      <c r="I36" s="188"/>
      <c r="J36" s="85"/>
      <c r="K36" s="193">
        <v>32</v>
      </c>
      <c r="L36" s="53"/>
    </row>
    <row r="37" spans="1:12" ht="15" x14ac:dyDescent="0.25">
      <c r="A37" s="191" t="s">
        <v>259</v>
      </c>
      <c r="B37" s="192" t="s">
        <v>273</v>
      </c>
      <c r="C37" s="85"/>
      <c r="D37" s="85"/>
      <c r="E37" s="188"/>
      <c r="F37" s="188"/>
      <c r="G37" s="188"/>
      <c r="H37" s="85"/>
      <c r="I37" s="188"/>
      <c r="J37" s="85"/>
      <c r="K37" s="193">
        <v>33</v>
      </c>
      <c r="L37" s="53"/>
    </row>
    <row r="38" spans="1:12" ht="15" x14ac:dyDescent="0.25">
      <c r="A38" s="203" t="s">
        <v>260</v>
      </c>
      <c r="B38" s="192" t="s">
        <v>261</v>
      </c>
      <c r="C38" s="85"/>
      <c r="D38" s="85"/>
      <c r="E38" s="188"/>
      <c r="F38" s="188"/>
      <c r="G38" s="188"/>
      <c r="H38" s="85"/>
      <c r="I38" s="188"/>
      <c r="J38" s="85"/>
      <c r="K38" s="193">
        <v>34</v>
      </c>
      <c r="L38" s="53"/>
    </row>
    <row r="39" spans="1:12" ht="15" x14ac:dyDescent="0.25">
      <c r="A39" s="203" t="s">
        <v>262</v>
      </c>
      <c r="B39" s="204" t="s">
        <v>281</v>
      </c>
      <c r="C39" s="205"/>
      <c r="D39" s="205"/>
      <c r="E39" s="206"/>
      <c r="F39" s="206"/>
      <c r="G39" s="206"/>
      <c r="H39" s="205"/>
      <c r="I39" s="206"/>
      <c r="J39" s="205"/>
      <c r="K39" s="52">
        <v>35</v>
      </c>
      <c r="L39" s="53"/>
    </row>
    <row r="40" spans="1:12" ht="15" x14ac:dyDescent="0.25">
      <c r="A40" s="203" t="s">
        <v>280</v>
      </c>
      <c r="B40" s="204" t="s">
        <v>263</v>
      </c>
      <c r="C40" s="205"/>
      <c r="D40" s="205"/>
      <c r="E40" s="206"/>
      <c r="F40" s="206"/>
      <c r="G40" s="206"/>
      <c r="H40" s="205"/>
      <c r="I40" s="206"/>
      <c r="J40" s="205"/>
      <c r="K40" s="52">
        <v>36</v>
      </c>
      <c r="L40" s="53"/>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41"/>
  <sheetViews>
    <sheetView showGridLines="0" zoomScaleNormal="100" zoomScaleSheetLayoutView="100" workbookViewId="0">
      <selection activeCell="O32" sqref="O32"/>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129</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2818.0449999999996</v>
      </c>
      <c r="C7" s="130">
        <v>7.0998553381973223E-2</v>
      </c>
      <c r="D7" s="129">
        <v>2818.0459999999994</v>
      </c>
      <c r="E7" s="130">
        <v>7.1013467729760207E-2</v>
      </c>
      <c r="F7" s="129">
        <v>2818.0929999999998</v>
      </c>
      <c r="G7" s="130">
        <v>7.1332768671848762E-2</v>
      </c>
      <c r="H7" s="129">
        <v>2818.0929999999998</v>
      </c>
      <c r="I7" s="139">
        <v>7.1332768671848762E-2</v>
      </c>
      <c r="J7" s="30"/>
      <c r="O7" s="13"/>
    </row>
    <row r="8" spans="1:15" x14ac:dyDescent="0.2">
      <c r="A8" s="109" t="s">
        <v>167</v>
      </c>
      <c r="B8" s="129">
        <v>710699.28699999989</v>
      </c>
      <c r="C8" s="130">
        <v>5.0087585172912723E-2</v>
      </c>
      <c r="D8" s="129">
        <v>597946.64900000033</v>
      </c>
      <c r="E8" s="130">
        <v>5.2219445844894942E-2</v>
      </c>
      <c r="F8" s="129">
        <v>416007.59400000004</v>
      </c>
      <c r="G8" s="130">
        <v>5.2560116109352753E-2</v>
      </c>
      <c r="H8" s="129">
        <v>1724653.5300000003</v>
      </c>
      <c r="I8" s="139">
        <v>5.1398311878696396E-2</v>
      </c>
      <c r="J8" s="30"/>
      <c r="O8" s="13"/>
    </row>
    <row r="9" spans="1:15" x14ac:dyDescent="0.2">
      <c r="A9" s="109" t="s">
        <v>168</v>
      </c>
      <c r="B9" s="129">
        <v>308487.03099999996</v>
      </c>
      <c r="C9" s="131">
        <v>3.6243557579980101E-2</v>
      </c>
      <c r="D9" s="129">
        <v>236582.15500000003</v>
      </c>
      <c r="E9" s="131">
        <v>3.9964287692830273E-2</v>
      </c>
      <c r="F9" s="129">
        <v>107530.32799999999</v>
      </c>
      <c r="G9" s="131">
        <v>3.4339875821934554E-2</v>
      </c>
      <c r="H9" s="129">
        <v>652599.51399999997</v>
      </c>
      <c r="I9" s="140">
        <v>3.7158281803999091E-2</v>
      </c>
      <c r="J9" s="25"/>
      <c r="K9" s="26"/>
      <c r="L9" s="26" t="str">
        <f>+B5</f>
        <v>Duben</v>
      </c>
      <c r="M9" s="26" t="str">
        <f>+D5</f>
        <v>Květen</v>
      </c>
      <c r="N9" s="26" t="str">
        <f>+F5</f>
        <v>Červen</v>
      </c>
      <c r="O9" s="27"/>
    </row>
    <row r="10" spans="1:15" x14ac:dyDescent="0.2">
      <c r="A10" s="108" t="s">
        <v>41</v>
      </c>
      <c r="B10" s="132">
        <v>33253.067999999992</v>
      </c>
      <c r="C10" s="133">
        <v>3.9546183939006642E-2</v>
      </c>
      <c r="D10" s="137">
        <v>26101.968000000001</v>
      </c>
      <c r="E10" s="135">
        <v>3.8637073789697107E-2</v>
      </c>
      <c r="F10" s="137">
        <v>11630.571999999998</v>
      </c>
      <c r="G10" s="135">
        <v>3.45619776595113E-2</v>
      </c>
      <c r="H10" s="137">
        <v>70985.607999999993</v>
      </c>
      <c r="I10" s="141">
        <v>3.8309550083086272E-2</v>
      </c>
      <c r="J10" s="25"/>
      <c r="K10" s="26" t="str">
        <f>+A10</f>
        <v>Biomasa</v>
      </c>
      <c r="L10" s="23">
        <f>+B10</f>
        <v>33253.067999999992</v>
      </c>
      <c r="M10" s="23">
        <f>+D10</f>
        <v>26101.968000000001</v>
      </c>
      <c r="N10" s="23">
        <f>+F10</f>
        <v>11630.571999999998</v>
      </c>
      <c r="O10" s="40"/>
    </row>
    <row r="11" spans="1:15" x14ac:dyDescent="0.2">
      <c r="A11" s="108" t="s">
        <v>40</v>
      </c>
      <c r="B11" s="132">
        <v>571</v>
      </c>
      <c r="C11" s="134">
        <v>1.040524360133098E-2</v>
      </c>
      <c r="D11" s="138">
        <v>313</v>
      </c>
      <c r="E11" s="136">
        <v>6.5223206942149788E-3</v>
      </c>
      <c r="F11" s="138">
        <v>201</v>
      </c>
      <c r="G11" s="135">
        <v>6.6704237856294382E-3</v>
      </c>
      <c r="H11" s="138">
        <v>1085</v>
      </c>
      <c r="I11" s="141">
        <v>8.1580020789747253E-3</v>
      </c>
      <c r="J11" s="25"/>
      <c r="K11" s="26" t="str">
        <f t="shared" ref="K11:L25" si="0">+A11</f>
        <v>Bioplyn</v>
      </c>
      <c r="L11" s="23">
        <f t="shared" si="0"/>
        <v>571</v>
      </c>
      <c r="M11" s="23">
        <f t="shared" ref="M11:M25" si="1">+D11</f>
        <v>313</v>
      </c>
      <c r="N11" s="23">
        <f t="shared" ref="N11:N25" si="2">+F11</f>
        <v>201</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462.77</v>
      </c>
      <c r="C14" s="134">
        <v>0.49295354559689802</v>
      </c>
      <c r="D14" s="138">
        <v>463</v>
      </c>
      <c r="E14" s="136">
        <v>0.30320890635232484</v>
      </c>
      <c r="F14" s="138">
        <v>331.43</v>
      </c>
      <c r="G14" s="135">
        <v>0.23333075195539379</v>
      </c>
      <c r="H14" s="138">
        <v>1257.2</v>
      </c>
      <c r="I14" s="141">
        <v>0.32350367968709792</v>
      </c>
      <c r="J14" s="25"/>
      <c r="K14" s="26" t="str">
        <f t="shared" si="0"/>
        <v>Energie prostředí (tepelné čerpadlo)</v>
      </c>
      <c r="L14" s="23">
        <f t="shared" si="0"/>
        <v>462.77</v>
      </c>
      <c r="M14" s="23">
        <f t="shared" si="1"/>
        <v>463</v>
      </c>
      <c r="N14" s="23">
        <f t="shared" si="2"/>
        <v>331.43</v>
      </c>
      <c r="O14" s="40"/>
    </row>
    <row r="15" spans="1:15" x14ac:dyDescent="0.2">
      <c r="A15" s="108" t="s">
        <v>53</v>
      </c>
      <c r="B15" s="132">
        <v>14.748000000000001</v>
      </c>
      <c r="C15" s="134">
        <v>0.27853743295308608</v>
      </c>
      <c r="D15" s="138">
        <v>17.157</v>
      </c>
      <c r="E15" s="136">
        <v>0.27691786238843069</v>
      </c>
      <c r="F15" s="138">
        <v>25.567999999999998</v>
      </c>
      <c r="G15" s="135">
        <v>0.25423593986158616</v>
      </c>
      <c r="H15" s="138">
        <v>57.472999999999999</v>
      </c>
      <c r="I15" s="141">
        <v>0.26672947422646914</v>
      </c>
      <c r="J15" s="25"/>
      <c r="K15" s="26" t="str">
        <f t="shared" si="0"/>
        <v>Energie Slunce (solární kolektor)</v>
      </c>
      <c r="L15" s="23">
        <f t="shared" si="0"/>
        <v>14.748000000000001</v>
      </c>
      <c r="M15" s="23">
        <f t="shared" si="1"/>
        <v>17.157</v>
      </c>
      <c r="N15" s="23">
        <f t="shared" si="2"/>
        <v>25.567999999999998</v>
      </c>
      <c r="O15" s="40"/>
    </row>
    <row r="16" spans="1:15" x14ac:dyDescent="0.2">
      <c r="A16" s="108" t="s">
        <v>38</v>
      </c>
      <c r="B16" s="132">
        <v>170578.41399999999</v>
      </c>
      <c r="C16" s="134">
        <v>4.6208957097928882E-2</v>
      </c>
      <c r="D16" s="138">
        <v>120587.85500000001</v>
      </c>
      <c r="E16" s="136">
        <v>4.956879197391454E-2</v>
      </c>
      <c r="F16" s="138">
        <v>72156.346999999994</v>
      </c>
      <c r="G16" s="135">
        <v>6.2642081654043461E-2</v>
      </c>
      <c r="H16" s="138">
        <v>363322.61599999998</v>
      </c>
      <c r="I16" s="141">
        <v>4.9933852806523217E-2</v>
      </c>
      <c r="J16" s="25"/>
      <c r="K16" s="26" t="str">
        <f t="shared" si="0"/>
        <v>Hnědé uhlí</v>
      </c>
      <c r="L16" s="23">
        <f t="shared" si="0"/>
        <v>170578.41399999999</v>
      </c>
      <c r="M16" s="23">
        <f t="shared" si="1"/>
        <v>120587.85500000001</v>
      </c>
      <c r="N16" s="23">
        <f t="shared" si="2"/>
        <v>72156.346999999994</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22.8</v>
      </c>
      <c r="G19" s="135">
        <v>3.2836335236861446E-4</v>
      </c>
      <c r="H19" s="138">
        <v>22.8</v>
      </c>
      <c r="I19" s="141">
        <v>9.4451192917738026E-5</v>
      </c>
      <c r="J19" s="25"/>
      <c r="K19" s="26" t="str">
        <f t="shared" si="0"/>
        <v>Odpadní teplo</v>
      </c>
      <c r="L19" s="23">
        <f t="shared" si="0"/>
        <v>0</v>
      </c>
      <c r="M19" s="23">
        <f t="shared" si="1"/>
        <v>0</v>
      </c>
      <c r="N19" s="23">
        <f t="shared" si="2"/>
        <v>22.8</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103607.03099999999</v>
      </c>
      <c r="C25" s="133">
        <v>4.4796374651208407E-2</v>
      </c>
      <c r="D25" s="137">
        <v>89099.175000000003</v>
      </c>
      <c r="E25" s="135">
        <v>5.5774980226108203E-2</v>
      </c>
      <c r="F25" s="137">
        <v>23162.611000000001</v>
      </c>
      <c r="G25" s="135">
        <v>2.8157229700681085E-2</v>
      </c>
      <c r="H25" s="137">
        <v>215868.81700000001</v>
      </c>
      <c r="I25" s="141">
        <v>4.5609910763829878E-2</v>
      </c>
      <c r="J25" s="25"/>
      <c r="K25" s="26" t="str">
        <f t="shared" si="0"/>
        <v>Zemní plyn</v>
      </c>
      <c r="L25" s="23">
        <f t="shared" si="0"/>
        <v>103607.03099999999</v>
      </c>
      <c r="M25" s="23">
        <f t="shared" si="1"/>
        <v>89099.175000000003</v>
      </c>
      <c r="N25" s="23">
        <f t="shared" si="2"/>
        <v>23162.611000000001</v>
      </c>
      <c r="O25" s="24"/>
    </row>
    <row r="26" spans="1:18" ht="13.5" customHeight="1" x14ac:dyDescent="0.2">
      <c r="A26" s="110" t="s">
        <v>169</v>
      </c>
      <c r="B26" s="129">
        <v>265729.38099999999</v>
      </c>
      <c r="C26" s="131">
        <v>3.4420598123009058E-2</v>
      </c>
      <c r="D26" s="129">
        <v>195532.39799999999</v>
      </c>
      <c r="E26" s="131">
        <v>3.759717639280917E-2</v>
      </c>
      <c r="F26" s="129">
        <v>77099.134000000005</v>
      </c>
      <c r="G26" s="131">
        <v>2.8648647581907126E-2</v>
      </c>
      <c r="H26" s="129">
        <v>538360.91299999994</v>
      </c>
      <c r="I26" s="140">
        <v>3.4483821548532537E-2</v>
      </c>
      <c r="J26" s="7"/>
      <c r="K26" s="26"/>
      <c r="L26" s="26" t="str">
        <f>+L9</f>
        <v>Duben</v>
      </c>
      <c r="M26" s="26" t="str">
        <f>+M9</f>
        <v>Květen</v>
      </c>
      <c r="N26" s="26" t="str">
        <f>+N9</f>
        <v>Červen</v>
      </c>
      <c r="O26" s="22"/>
      <c r="P26" s="34"/>
      <c r="Q26" s="34"/>
      <c r="R26" s="34"/>
    </row>
    <row r="27" spans="1:18" ht="12.75" customHeight="1" x14ac:dyDescent="0.2">
      <c r="A27" s="108" t="s">
        <v>26</v>
      </c>
      <c r="B27" s="132">
        <v>17297.983</v>
      </c>
      <c r="C27" s="135">
        <v>8.9296683857527284E-3</v>
      </c>
      <c r="D27" s="137">
        <v>12701.066000000001</v>
      </c>
      <c r="E27" s="135">
        <v>8.2662417019162514E-3</v>
      </c>
      <c r="F27" s="137">
        <v>7021.9549999999999</v>
      </c>
      <c r="G27" s="135">
        <v>6.2794298517301755E-3</v>
      </c>
      <c r="H27" s="137">
        <v>37021.004000000001</v>
      </c>
      <c r="I27" s="141">
        <v>8.0622732330188629E-3</v>
      </c>
      <c r="J27" s="25"/>
      <c r="K27" s="26" t="str">
        <f>+A27</f>
        <v>Průmysl</v>
      </c>
      <c r="L27" s="23">
        <f t="shared" ref="L27:L34" si="3">+B27</f>
        <v>17297.983</v>
      </c>
      <c r="M27" s="23">
        <f t="shared" ref="M27:M34" si="4">+D27</f>
        <v>12701.066000000001</v>
      </c>
      <c r="N27" s="23">
        <f t="shared" ref="N27:N34" si="5">+F27</f>
        <v>7021.9549999999999</v>
      </c>
      <c r="O27" s="22"/>
      <c r="P27" s="40"/>
      <c r="Q27" s="40"/>
      <c r="R27" s="40"/>
    </row>
    <row r="28" spans="1:18" ht="12.75" customHeight="1" x14ac:dyDescent="0.2">
      <c r="A28" s="108" t="s">
        <v>0</v>
      </c>
      <c r="B28" s="132">
        <v>12268.84</v>
      </c>
      <c r="C28" s="136">
        <v>5.8081128991059744E-2</v>
      </c>
      <c r="D28" s="138">
        <v>9232.369999999999</v>
      </c>
      <c r="E28" s="136">
        <v>7.1057118143617898E-2</v>
      </c>
      <c r="F28" s="138">
        <v>3773.35</v>
      </c>
      <c r="G28" s="135">
        <v>4.9207328215063517E-2</v>
      </c>
      <c r="H28" s="138">
        <v>25274.559999999998</v>
      </c>
      <c r="I28" s="141">
        <v>6.0487480236553412E-2</v>
      </c>
      <c r="J28" s="25"/>
      <c r="K28" s="26" t="str">
        <f t="shared" ref="K28:K34" si="6">+A28</f>
        <v>Energetika</v>
      </c>
      <c r="L28" s="23">
        <f t="shared" si="3"/>
        <v>12268.84</v>
      </c>
      <c r="M28" s="23">
        <f t="shared" si="4"/>
        <v>9232.369999999999</v>
      </c>
      <c r="N28" s="23">
        <f t="shared" si="5"/>
        <v>3773.35</v>
      </c>
      <c r="O28" s="22"/>
    </row>
    <row r="29" spans="1:18" ht="12.75" customHeight="1" x14ac:dyDescent="0.2">
      <c r="A29" s="108" t="s">
        <v>1</v>
      </c>
      <c r="B29" s="132">
        <v>1141.9929999999999</v>
      </c>
      <c r="C29" s="136">
        <v>1.5486869827165607E-2</v>
      </c>
      <c r="D29" s="138">
        <v>804.81</v>
      </c>
      <c r="E29" s="136">
        <v>2.4278848278601866E-2</v>
      </c>
      <c r="F29" s="138">
        <v>305.80099999999999</v>
      </c>
      <c r="G29" s="135">
        <v>3.6070996642624524E-2</v>
      </c>
      <c r="H29" s="138">
        <v>2252.6039999999998</v>
      </c>
      <c r="I29" s="141">
        <v>1.9525753184048235E-2</v>
      </c>
      <c r="J29" s="25"/>
      <c r="K29" s="26" t="str">
        <f t="shared" si="6"/>
        <v>Doprava</v>
      </c>
      <c r="L29" s="23">
        <f t="shared" si="3"/>
        <v>1141.9929999999999</v>
      </c>
      <c r="M29" s="23">
        <f t="shared" si="4"/>
        <v>804.81</v>
      </c>
      <c r="N29" s="23">
        <f t="shared" si="5"/>
        <v>305.80099999999999</v>
      </c>
      <c r="O29" s="22"/>
    </row>
    <row r="30" spans="1:18" ht="12.75" customHeight="1" x14ac:dyDescent="0.2">
      <c r="A30" s="108" t="s">
        <v>2</v>
      </c>
      <c r="B30" s="132">
        <v>1357.4780000000001</v>
      </c>
      <c r="C30" s="136">
        <v>6.0214696039494399E-2</v>
      </c>
      <c r="D30" s="138">
        <v>923.65</v>
      </c>
      <c r="E30" s="136">
        <v>8.4245103130818594E-2</v>
      </c>
      <c r="F30" s="138">
        <v>247.232</v>
      </c>
      <c r="G30" s="135">
        <v>7.7323743761263206E-2</v>
      </c>
      <c r="H30" s="138">
        <v>2528.36</v>
      </c>
      <c r="I30" s="141">
        <v>6.8882941255494587E-2</v>
      </c>
      <c r="J30" s="25"/>
      <c r="K30" s="26" t="str">
        <f t="shared" si="6"/>
        <v>Stavebnictví</v>
      </c>
      <c r="L30" s="23">
        <f t="shared" si="3"/>
        <v>1357.4780000000001</v>
      </c>
      <c r="M30" s="23">
        <f t="shared" si="4"/>
        <v>923.65</v>
      </c>
      <c r="N30" s="23">
        <f t="shared" si="5"/>
        <v>247.232</v>
      </c>
    </row>
    <row r="31" spans="1:18" x14ac:dyDescent="0.2">
      <c r="A31" s="108" t="s">
        <v>6</v>
      </c>
      <c r="B31" s="132">
        <v>610.9</v>
      </c>
      <c r="C31" s="136">
        <v>6.4633308494633345E-3</v>
      </c>
      <c r="D31" s="138">
        <v>343.65</v>
      </c>
      <c r="E31" s="136">
        <v>1.1215532309593858E-2</v>
      </c>
      <c r="F31" s="138">
        <v>208.28</v>
      </c>
      <c r="G31" s="135">
        <v>1.3562513857655466E-2</v>
      </c>
      <c r="H31" s="138">
        <v>1162.83</v>
      </c>
      <c r="I31" s="141">
        <v>8.2754626330762433E-3</v>
      </c>
      <c r="J31" s="25"/>
      <c r="K31" s="26" t="str">
        <f t="shared" si="6"/>
        <v>Zemědělství a lesnictví</v>
      </c>
      <c r="L31" s="23">
        <f t="shared" si="3"/>
        <v>610.9</v>
      </c>
      <c r="M31" s="23">
        <f t="shared" si="4"/>
        <v>343.65</v>
      </c>
      <c r="N31" s="23">
        <f t="shared" si="5"/>
        <v>208.28</v>
      </c>
    </row>
    <row r="32" spans="1:18" x14ac:dyDescent="0.2">
      <c r="A32" s="108" t="s">
        <v>25</v>
      </c>
      <c r="B32" s="132">
        <v>158933.68700000001</v>
      </c>
      <c r="C32" s="136">
        <v>4.5375763427046495E-2</v>
      </c>
      <c r="D32" s="138">
        <v>117539.67499999999</v>
      </c>
      <c r="E32" s="136">
        <v>5.1286031961168307E-2</v>
      </c>
      <c r="F32" s="138">
        <v>44718.293000000005</v>
      </c>
      <c r="G32" s="135">
        <v>4.4925025342694935E-2</v>
      </c>
      <c r="H32" s="138">
        <v>321191.65499999997</v>
      </c>
      <c r="I32" s="141">
        <v>4.7304634992327316E-2</v>
      </c>
      <c r="J32" s="25"/>
      <c r="K32" s="26" t="str">
        <f t="shared" si="6"/>
        <v>Domácnosti</v>
      </c>
      <c r="L32" s="23">
        <f t="shared" si="3"/>
        <v>158933.68700000001</v>
      </c>
      <c r="M32" s="23">
        <f t="shared" si="4"/>
        <v>117539.67499999999</v>
      </c>
      <c r="N32" s="23">
        <f t="shared" si="5"/>
        <v>44718.293000000005</v>
      </c>
    </row>
    <row r="33" spans="1:14" x14ac:dyDescent="0.2">
      <c r="A33" s="108" t="s">
        <v>5</v>
      </c>
      <c r="B33" s="132">
        <v>60156.519</v>
      </c>
      <c r="C33" s="136">
        <v>3.5033863233530985E-2</v>
      </c>
      <c r="D33" s="138">
        <v>44205.932000000001</v>
      </c>
      <c r="E33" s="136">
        <v>4.1126495538409864E-2</v>
      </c>
      <c r="F33" s="138">
        <v>17410.181</v>
      </c>
      <c r="G33" s="135">
        <v>3.9549854820148528E-2</v>
      </c>
      <c r="H33" s="138">
        <v>121772.632</v>
      </c>
      <c r="I33" s="141">
        <v>3.7675053979586877E-2</v>
      </c>
      <c r="J33" s="25"/>
      <c r="K33" s="26" t="str">
        <f t="shared" si="6"/>
        <v>Obchod, služby, školství, zdravotnictví</v>
      </c>
      <c r="L33" s="23">
        <f t="shared" si="3"/>
        <v>60156.519</v>
      </c>
      <c r="M33" s="23">
        <f t="shared" si="4"/>
        <v>44205.932000000001</v>
      </c>
      <c r="N33" s="23">
        <f t="shared" si="5"/>
        <v>17410.181</v>
      </c>
    </row>
    <row r="34" spans="1:14" x14ac:dyDescent="0.2">
      <c r="A34" s="108" t="s">
        <v>3</v>
      </c>
      <c r="B34" s="132">
        <v>13961.981</v>
      </c>
      <c r="C34" s="135">
        <v>8.6619841222922433E-2</v>
      </c>
      <c r="D34" s="137">
        <v>9781.2450000000008</v>
      </c>
      <c r="E34" s="135">
        <v>0.10538178548882726</v>
      </c>
      <c r="F34" s="137">
        <v>3414.0419999999999</v>
      </c>
      <c r="G34" s="135">
        <v>0.10152535961659929</v>
      </c>
      <c r="H34" s="137">
        <v>27157.268000000004</v>
      </c>
      <c r="I34" s="141">
        <v>9.4416852530880863E-2</v>
      </c>
      <c r="J34" s="25"/>
      <c r="K34" s="26" t="str">
        <f t="shared" si="6"/>
        <v>Ostatní</v>
      </c>
      <c r="L34" s="23">
        <f t="shared" si="3"/>
        <v>13961.981</v>
      </c>
      <c r="M34" s="23">
        <f t="shared" si="4"/>
        <v>9781.2450000000008</v>
      </c>
      <c r="N34" s="23">
        <f t="shared" si="5"/>
        <v>3414.0419999999999</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7.1332768671848762E-2</v>
      </c>
    </row>
    <row r="40" spans="1:14" x14ac:dyDescent="0.2">
      <c r="B40" s="34"/>
      <c r="C40" s="34"/>
      <c r="D40" s="34"/>
      <c r="L40" s="28" t="s">
        <v>50</v>
      </c>
      <c r="M40" s="32">
        <v>5.1398311878696396E-2</v>
      </c>
    </row>
    <row r="41" spans="1:14" x14ac:dyDescent="0.2">
      <c r="B41" s="22"/>
      <c r="C41" s="22"/>
      <c r="D41" s="22"/>
      <c r="L41" s="28" t="s">
        <v>111</v>
      </c>
      <c r="M41" s="32">
        <v>3.7158281803999091E-2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41"/>
  <sheetViews>
    <sheetView showGridLines="0" zoomScaleNormal="100" zoomScaleSheetLayoutView="100" workbookViewId="0">
      <selection activeCell="Q21" sqref="Q2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123</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603.37500000000045</v>
      </c>
      <c r="C7" s="130">
        <v>1.5201585548438059E-2</v>
      </c>
      <c r="D7" s="129">
        <v>603.10400000000038</v>
      </c>
      <c r="E7" s="130">
        <v>1.5197944406049204E-2</v>
      </c>
      <c r="F7" s="129">
        <v>603.10400000000038</v>
      </c>
      <c r="G7" s="130">
        <v>1.5266024974004302E-2</v>
      </c>
      <c r="H7" s="129">
        <v>603.10400000000038</v>
      </c>
      <c r="I7" s="139">
        <v>1.5266024974004302E-2</v>
      </c>
      <c r="J7" s="30"/>
      <c r="O7" s="13"/>
    </row>
    <row r="8" spans="1:15" x14ac:dyDescent="0.2">
      <c r="A8" s="109" t="s">
        <v>167</v>
      </c>
      <c r="B8" s="129">
        <v>352895.402</v>
      </c>
      <c r="C8" s="130">
        <v>2.4870826280713968E-2</v>
      </c>
      <c r="D8" s="129">
        <v>273688.79700000002</v>
      </c>
      <c r="E8" s="130">
        <v>2.3901592787914323E-2</v>
      </c>
      <c r="F8" s="129">
        <v>182989.47000000003</v>
      </c>
      <c r="G8" s="130">
        <v>2.3119644758189013E-2</v>
      </c>
      <c r="H8" s="129">
        <v>809573.66899999999</v>
      </c>
      <c r="I8" s="139">
        <v>2.412700244091491E-2</v>
      </c>
      <c r="J8" s="30"/>
      <c r="O8" s="13"/>
    </row>
    <row r="9" spans="1:15" x14ac:dyDescent="0.2">
      <c r="A9" s="109" t="s">
        <v>168</v>
      </c>
      <c r="B9" s="129">
        <v>153614.47600000002</v>
      </c>
      <c r="C9" s="131">
        <v>1.8047874129348641E-2</v>
      </c>
      <c r="D9" s="129">
        <v>97942.093999999997</v>
      </c>
      <c r="E9" s="131">
        <v>1.6544722157316664E-2</v>
      </c>
      <c r="F9" s="129">
        <v>43358.368000000002</v>
      </c>
      <c r="G9" s="131">
        <v>1.3846521261999136E-2</v>
      </c>
      <c r="H9" s="129">
        <v>294914.93800000002</v>
      </c>
      <c r="I9" s="140">
        <v>1.6792124632830974E-2</v>
      </c>
      <c r="J9" s="25"/>
      <c r="K9" s="26"/>
      <c r="L9" s="26" t="str">
        <f>+B5</f>
        <v>Duben</v>
      </c>
      <c r="M9" s="26" t="str">
        <f>+D5</f>
        <v>Květen</v>
      </c>
      <c r="N9" s="26" t="str">
        <f>+F5</f>
        <v>Červen</v>
      </c>
      <c r="O9" s="27"/>
    </row>
    <row r="10" spans="1:15" x14ac:dyDescent="0.2">
      <c r="A10" s="108" t="s">
        <v>41</v>
      </c>
      <c r="B10" s="132">
        <v>61084.03</v>
      </c>
      <c r="C10" s="133">
        <v>7.2644132749369178E-2</v>
      </c>
      <c r="D10" s="137">
        <v>35904.199999999997</v>
      </c>
      <c r="E10" s="135">
        <v>5.3146690883999349E-2</v>
      </c>
      <c r="F10" s="137">
        <v>13953.604000000001</v>
      </c>
      <c r="G10" s="135">
        <v>4.1465213380534299E-2</v>
      </c>
      <c r="H10" s="137">
        <v>110941.834</v>
      </c>
      <c r="I10" s="141">
        <v>5.9873147045982102E-2</v>
      </c>
      <c r="J10" s="25"/>
      <c r="K10" s="26" t="str">
        <f>+A10</f>
        <v>Biomasa</v>
      </c>
      <c r="L10" s="23">
        <f>+B10</f>
        <v>61084.03</v>
      </c>
      <c r="M10" s="23">
        <f>+D10</f>
        <v>35904.199999999997</v>
      </c>
      <c r="N10" s="23">
        <f>+F10</f>
        <v>13953.604000000001</v>
      </c>
      <c r="O10" s="40"/>
    </row>
    <row r="11" spans="1:15" x14ac:dyDescent="0.2">
      <c r="A11" s="108" t="s">
        <v>40</v>
      </c>
      <c r="B11" s="132">
        <v>4372.1689999999999</v>
      </c>
      <c r="C11" s="134">
        <v>7.9673351157946881E-2</v>
      </c>
      <c r="D11" s="138">
        <v>3839.0720000000001</v>
      </c>
      <c r="E11" s="136">
        <v>7.9998909751377911E-2</v>
      </c>
      <c r="F11" s="138">
        <v>2668.0540000000001</v>
      </c>
      <c r="G11" s="135">
        <v>8.8542541606685399E-2</v>
      </c>
      <c r="H11" s="138">
        <v>10879.295</v>
      </c>
      <c r="I11" s="141">
        <v>8.1800286845879561E-2</v>
      </c>
      <c r="J11" s="25"/>
      <c r="K11" s="26" t="str">
        <f t="shared" ref="K11:L25" si="0">+A11</f>
        <v>Bioplyn</v>
      </c>
      <c r="L11" s="23">
        <f t="shared" si="0"/>
        <v>4372.1689999999999</v>
      </c>
      <c r="M11" s="23">
        <f t="shared" ref="M11:M25" si="1">+D11</f>
        <v>3839.0720000000001</v>
      </c>
      <c r="N11" s="23">
        <f t="shared" ref="N11:N25" si="2">+F11</f>
        <v>2668.0540000000001</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10</v>
      </c>
      <c r="G13" s="135">
        <v>3.7105035450150869E-3</v>
      </c>
      <c r="H13" s="138">
        <v>10</v>
      </c>
      <c r="I13" s="141">
        <v>1.2418113407923971E-3</v>
      </c>
      <c r="J13" s="25"/>
      <c r="K13" s="26" t="str">
        <f t="shared" si="0"/>
        <v>Elektrická energie</v>
      </c>
      <c r="L13" s="23">
        <f t="shared" si="0"/>
        <v>0</v>
      </c>
      <c r="M13" s="23">
        <f t="shared" si="1"/>
        <v>0</v>
      </c>
      <c r="N13" s="23">
        <f t="shared" si="2"/>
        <v>10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17.2</v>
      </c>
      <c r="C15" s="134">
        <v>0.32484701971745866</v>
      </c>
      <c r="D15" s="138">
        <v>18.8</v>
      </c>
      <c r="E15" s="136">
        <v>0.30343625417628356</v>
      </c>
      <c r="F15" s="138">
        <v>28</v>
      </c>
      <c r="G15" s="135">
        <v>0.27841858245167445</v>
      </c>
      <c r="H15" s="138">
        <v>64</v>
      </c>
      <c r="I15" s="141">
        <v>0.29702097246522763</v>
      </c>
      <c r="J15" s="25"/>
      <c r="K15" s="26" t="str">
        <f t="shared" si="0"/>
        <v>Energie Slunce (solární kolektor)</v>
      </c>
      <c r="L15" s="23">
        <f t="shared" si="0"/>
        <v>17.2</v>
      </c>
      <c r="M15" s="23">
        <f t="shared" si="1"/>
        <v>18.8</v>
      </c>
      <c r="N15" s="23">
        <f t="shared" si="2"/>
        <v>28</v>
      </c>
      <c r="O15" s="40"/>
    </row>
    <row r="16" spans="1:15" x14ac:dyDescent="0.2">
      <c r="A16" s="108" t="s">
        <v>38</v>
      </c>
      <c r="B16" s="132">
        <v>29026.882000000001</v>
      </c>
      <c r="C16" s="134">
        <v>7.863257217438099E-3</v>
      </c>
      <c r="D16" s="138">
        <v>16878.263999999999</v>
      </c>
      <c r="E16" s="136">
        <v>6.937971963236352E-3</v>
      </c>
      <c r="F16" s="138">
        <v>432</v>
      </c>
      <c r="G16" s="135">
        <v>3.7503809989919217E-4</v>
      </c>
      <c r="H16" s="138">
        <v>46337.146000000001</v>
      </c>
      <c r="I16" s="141">
        <v>6.3684233404241938E-3</v>
      </c>
      <c r="J16" s="25"/>
      <c r="K16" s="26" t="str">
        <f t="shared" si="0"/>
        <v>Hnědé uhlí</v>
      </c>
      <c r="L16" s="23">
        <f t="shared" si="0"/>
        <v>29026.882000000001</v>
      </c>
      <c r="M16" s="23">
        <f t="shared" si="1"/>
        <v>16878.263999999999</v>
      </c>
      <c r="N16" s="23">
        <f t="shared" si="2"/>
        <v>432</v>
      </c>
      <c r="O16" s="40"/>
    </row>
    <row r="17" spans="1:18" x14ac:dyDescent="0.2">
      <c r="A17" s="108" t="s">
        <v>63</v>
      </c>
      <c r="B17" s="132">
        <v>3712.61</v>
      </c>
      <c r="C17" s="134">
        <v>1</v>
      </c>
      <c r="D17" s="138">
        <v>1920.57</v>
      </c>
      <c r="E17" s="136">
        <v>0.65348626725100034</v>
      </c>
      <c r="F17" s="138">
        <v>1408.76</v>
      </c>
      <c r="G17" s="135">
        <v>0.18393716085296621</v>
      </c>
      <c r="H17" s="138">
        <v>7041.9400000000005</v>
      </c>
      <c r="I17" s="141">
        <v>0.49208238152571993</v>
      </c>
      <c r="J17" s="25"/>
      <c r="K17" s="26" t="str">
        <f t="shared" si="0"/>
        <v>Jaderné palivo</v>
      </c>
      <c r="L17" s="23">
        <f t="shared" si="0"/>
        <v>3712.61</v>
      </c>
      <c r="M17" s="23">
        <f t="shared" si="1"/>
        <v>1920.57</v>
      </c>
      <c r="N17" s="23">
        <f t="shared" si="2"/>
        <v>1408.76</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1549.7819999999999</v>
      </c>
      <c r="C19" s="134">
        <v>1.8084782487005742E-2</v>
      </c>
      <c r="D19" s="138">
        <v>2851.3780000000002</v>
      </c>
      <c r="E19" s="136">
        <v>3.3054136901359076E-2</v>
      </c>
      <c r="F19" s="138">
        <v>2234.5839999999998</v>
      </c>
      <c r="G19" s="135">
        <v>3.2182258481985436E-2</v>
      </c>
      <c r="H19" s="138">
        <v>6635.7439999999997</v>
      </c>
      <c r="I19" s="141">
        <v>2.7489207749856252E-2</v>
      </c>
      <c r="J19" s="25"/>
      <c r="K19" s="26" t="str">
        <f t="shared" si="0"/>
        <v>Odpadní teplo</v>
      </c>
      <c r="L19" s="23">
        <f t="shared" si="0"/>
        <v>1549.7819999999999</v>
      </c>
      <c r="M19" s="23">
        <f t="shared" si="1"/>
        <v>2851.3780000000002</v>
      </c>
      <c r="N19" s="23">
        <f t="shared" si="2"/>
        <v>2234.5839999999998</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84.567000000000007</v>
      </c>
      <c r="C24" s="134">
        <v>2.4079723026379302E-2</v>
      </c>
      <c r="D24" s="138">
        <v>49.938000000000002</v>
      </c>
      <c r="E24" s="136">
        <v>2.9562424263233331E-2</v>
      </c>
      <c r="F24" s="138">
        <v>10.949</v>
      </c>
      <c r="G24" s="135">
        <v>3.5923989182971551E-4</v>
      </c>
      <c r="H24" s="138">
        <v>145.45400000000001</v>
      </c>
      <c r="I24" s="141">
        <v>4.0766896587135235E-3</v>
      </c>
      <c r="J24" s="25"/>
      <c r="K24" s="26" t="str">
        <f t="shared" si="0"/>
        <v>Topné oleje</v>
      </c>
      <c r="L24" s="23">
        <f t="shared" si="0"/>
        <v>84.567000000000007</v>
      </c>
      <c r="M24" s="23">
        <f t="shared" si="1"/>
        <v>49.938000000000002</v>
      </c>
      <c r="N24" s="23">
        <f t="shared" si="2"/>
        <v>10.949</v>
      </c>
      <c r="O24" s="40"/>
    </row>
    <row r="25" spans="1:18" x14ac:dyDescent="0.2">
      <c r="A25" s="108" t="s">
        <v>31</v>
      </c>
      <c r="B25" s="132">
        <v>53767.236000000019</v>
      </c>
      <c r="C25" s="133">
        <v>2.3247237417853825E-2</v>
      </c>
      <c r="D25" s="137">
        <v>36479.872000000003</v>
      </c>
      <c r="E25" s="135">
        <v>2.283594813813886E-2</v>
      </c>
      <c r="F25" s="137">
        <v>22612.416999999998</v>
      </c>
      <c r="G25" s="135">
        <v>2.7488395827076049E-2</v>
      </c>
      <c r="H25" s="137">
        <v>112859.52500000002</v>
      </c>
      <c r="I25" s="141">
        <v>2.3845560167674557E-2</v>
      </c>
      <c r="J25" s="25"/>
      <c r="K25" s="26" t="str">
        <f t="shared" si="0"/>
        <v>Zemní plyn</v>
      </c>
      <c r="L25" s="23">
        <f t="shared" si="0"/>
        <v>53767.236000000019</v>
      </c>
      <c r="M25" s="23">
        <f t="shared" si="1"/>
        <v>36479.872000000003</v>
      </c>
      <c r="N25" s="23">
        <f t="shared" si="2"/>
        <v>22612.416999999998</v>
      </c>
      <c r="O25" s="24"/>
    </row>
    <row r="26" spans="1:18" ht="13.5" customHeight="1" x14ac:dyDescent="0.2">
      <c r="A26" s="110" t="s">
        <v>169</v>
      </c>
      <c r="B26" s="129">
        <v>140676.33199999999</v>
      </c>
      <c r="C26" s="131">
        <v>1.8222160722193525E-2</v>
      </c>
      <c r="D26" s="129">
        <v>88897.364000000001</v>
      </c>
      <c r="E26" s="131">
        <v>1.7093279217921541E-2</v>
      </c>
      <c r="F26" s="129">
        <v>38900.016999999993</v>
      </c>
      <c r="G26" s="131">
        <v>1.4454544689998669E-2</v>
      </c>
      <c r="H26" s="129">
        <v>268473.71299999999</v>
      </c>
      <c r="I26" s="140">
        <v>1.719664148345023E-2</v>
      </c>
      <c r="J26" s="7"/>
      <c r="K26" s="26"/>
      <c r="L26" s="26" t="str">
        <f>+L9</f>
        <v>Duben</v>
      </c>
      <c r="M26" s="26" t="str">
        <f>+M9</f>
        <v>Květen</v>
      </c>
      <c r="N26" s="26" t="str">
        <f>+N9</f>
        <v>Červen</v>
      </c>
      <c r="O26" s="22"/>
      <c r="P26" s="34"/>
      <c r="Q26" s="34"/>
      <c r="R26" s="34"/>
    </row>
    <row r="27" spans="1:18" ht="12.75" customHeight="1" x14ac:dyDescent="0.2">
      <c r="A27" s="108" t="s">
        <v>26</v>
      </c>
      <c r="B27" s="132">
        <v>10133.766</v>
      </c>
      <c r="C27" s="135">
        <v>5.2313133779132446E-3</v>
      </c>
      <c r="D27" s="137">
        <v>4838.9539999999997</v>
      </c>
      <c r="E27" s="135">
        <v>3.1493390671660511E-3</v>
      </c>
      <c r="F27" s="137">
        <v>3896.2149999999997</v>
      </c>
      <c r="G27" s="135">
        <v>3.4842161164175623E-3</v>
      </c>
      <c r="H27" s="137">
        <v>18868.934999999998</v>
      </c>
      <c r="I27" s="141">
        <v>4.1091945962911424E-3</v>
      </c>
      <c r="J27" s="25"/>
      <c r="K27" s="26" t="str">
        <f>+A27</f>
        <v>Průmysl</v>
      </c>
      <c r="L27" s="23">
        <f t="shared" ref="L27:L34" si="3">+B27</f>
        <v>10133.766</v>
      </c>
      <c r="M27" s="23">
        <f t="shared" ref="M27:M34" si="4">+D27</f>
        <v>4838.9539999999997</v>
      </c>
      <c r="N27" s="23">
        <f t="shared" ref="N27:N34" si="5">+F27</f>
        <v>3896.2149999999997</v>
      </c>
      <c r="O27" s="22"/>
      <c r="P27" s="40"/>
      <c r="Q27" s="40"/>
      <c r="R27" s="40"/>
    </row>
    <row r="28" spans="1:18" ht="12.75" customHeight="1" x14ac:dyDescent="0.2">
      <c r="A28" s="108" t="s">
        <v>0</v>
      </c>
      <c r="B28" s="132">
        <v>3712.61</v>
      </c>
      <c r="C28" s="136">
        <v>1.7575629016557254E-2</v>
      </c>
      <c r="D28" s="138">
        <v>1920.57</v>
      </c>
      <c r="E28" s="136">
        <v>1.4781704956916613E-2</v>
      </c>
      <c r="F28" s="138">
        <v>1408.76</v>
      </c>
      <c r="G28" s="135">
        <v>1.8371292272450976E-2</v>
      </c>
      <c r="H28" s="138">
        <v>7041.9400000000005</v>
      </c>
      <c r="I28" s="141">
        <v>1.6852883159073587E-2</v>
      </c>
      <c r="J28" s="25"/>
      <c r="K28" s="26" t="str">
        <f t="shared" ref="K28:K34" si="6">+A28</f>
        <v>Energetika</v>
      </c>
      <c r="L28" s="23">
        <f t="shared" si="3"/>
        <v>3712.61</v>
      </c>
      <c r="M28" s="23">
        <f t="shared" si="4"/>
        <v>1920.57</v>
      </c>
      <c r="N28" s="23">
        <f t="shared" si="5"/>
        <v>1408.76</v>
      </c>
      <c r="O28" s="22"/>
    </row>
    <row r="29" spans="1:18" ht="12.75" customHeight="1" x14ac:dyDescent="0.2">
      <c r="A29" s="108" t="s">
        <v>1</v>
      </c>
      <c r="B29" s="132">
        <v>345.34999999999997</v>
      </c>
      <c r="C29" s="136">
        <v>4.68338290585988E-3</v>
      </c>
      <c r="D29" s="138">
        <v>133.26</v>
      </c>
      <c r="E29" s="136">
        <v>4.0200784304450553E-3</v>
      </c>
      <c r="F29" s="138">
        <v>29.959999999999997</v>
      </c>
      <c r="G29" s="135">
        <v>3.5339552827264487E-3</v>
      </c>
      <c r="H29" s="138">
        <v>508.56999999999994</v>
      </c>
      <c r="I29" s="141">
        <v>4.4083257850964525E-3</v>
      </c>
      <c r="J29" s="25"/>
      <c r="K29" s="26" t="str">
        <f t="shared" si="6"/>
        <v>Doprava</v>
      </c>
      <c r="L29" s="23">
        <f t="shared" si="3"/>
        <v>345.34999999999997</v>
      </c>
      <c r="M29" s="23">
        <f t="shared" si="4"/>
        <v>133.26</v>
      </c>
      <c r="N29" s="23">
        <f t="shared" si="5"/>
        <v>29.959999999999997</v>
      </c>
      <c r="O29" s="22"/>
    </row>
    <row r="30" spans="1:18" ht="12.75" customHeight="1" x14ac:dyDescent="0.2">
      <c r="A30" s="108" t="s">
        <v>2</v>
      </c>
      <c r="B30" s="132">
        <v>450.95000000000005</v>
      </c>
      <c r="C30" s="136">
        <v>2.000313609429398E-2</v>
      </c>
      <c r="D30" s="138">
        <v>321.16999999999996</v>
      </c>
      <c r="E30" s="136">
        <v>2.9293563332999515E-2</v>
      </c>
      <c r="F30" s="138">
        <v>32.35</v>
      </c>
      <c r="G30" s="135">
        <v>1.0117715791955995E-2</v>
      </c>
      <c r="H30" s="138">
        <v>804.47</v>
      </c>
      <c r="I30" s="141">
        <v>2.1917076583954708E-2</v>
      </c>
      <c r="J30" s="25"/>
      <c r="K30" s="26" t="str">
        <f t="shared" si="6"/>
        <v>Stavebnictví</v>
      </c>
      <c r="L30" s="23">
        <f t="shared" si="3"/>
        <v>450.95000000000005</v>
      </c>
      <c r="M30" s="23">
        <f t="shared" si="4"/>
        <v>321.16999999999996</v>
      </c>
      <c r="N30" s="23">
        <f t="shared" si="5"/>
        <v>32.35</v>
      </c>
    </row>
    <row r="31" spans="1:18" x14ac:dyDescent="0.2">
      <c r="A31" s="108" t="s">
        <v>6</v>
      </c>
      <c r="B31" s="132">
        <v>7510.2919999999995</v>
      </c>
      <c r="C31" s="136">
        <v>7.945899815367112E-2</v>
      </c>
      <c r="D31" s="138">
        <v>5875.6970000000001</v>
      </c>
      <c r="E31" s="136">
        <v>0.19176216948896757</v>
      </c>
      <c r="F31" s="138">
        <v>3086.79</v>
      </c>
      <c r="G31" s="135">
        <v>0.20100169075606067</v>
      </c>
      <c r="H31" s="138">
        <v>16472.778999999999</v>
      </c>
      <c r="I31" s="141">
        <v>0.11723112327461714</v>
      </c>
      <c r="J31" s="25"/>
      <c r="K31" s="26" t="str">
        <f t="shared" si="6"/>
        <v>Zemědělství a lesnictví</v>
      </c>
      <c r="L31" s="23">
        <f t="shared" si="3"/>
        <v>7510.2919999999995</v>
      </c>
      <c r="M31" s="23">
        <f t="shared" si="4"/>
        <v>5875.6970000000001</v>
      </c>
      <c r="N31" s="23">
        <f t="shared" si="5"/>
        <v>3086.79</v>
      </c>
    </row>
    <row r="32" spans="1:18" x14ac:dyDescent="0.2">
      <c r="A32" s="108" t="s">
        <v>25</v>
      </c>
      <c r="B32" s="132">
        <v>88825.622000000003</v>
      </c>
      <c r="C32" s="136">
        <v>2.535982450424281E-2</v>
      </c>
      <c r="D32" s="138">
        <v>59450.606999999996</v>
      </c>
      <c r="E32" s="136">
        <v>2.5940055821260834E-2</v>
      </c>
      <c r="F32" s="138">
        <v>24583.097999999994</v>
      </c>
      <c r="G32" s="135">
        <v>2.4696745482926927E-2</v>
      </c>
      <c r="H32" s="138">
        <v>172859.32699999999</v>
      </c>
      <c r="I32" s="141">
        <v>2.5458467682649942E-2</v>
      </c>
      <c r="J32" s="25"/>
      <c r="K32" s="26" t="str">
        <f t="shared" si="6"/>
        <v>Domácnosti</v>
      </c>
      <c r="L32" s="23">
        <f t="shared" si="3"/>
        <v>88825.622000000003</v>
      </c>
      <c r="M32" s="23">
        <f t="shared" si="4"/>
        <v>59450.606999999996</v>
      </c>
      <c r="N32" s="23">
        <f t="shared" si="5"/>
        <v>24583.097999999994</v>
      </c>
    </row>
    <row r="33" spans="1:14" x14ac:dyDescent="0.2">
      <c r="A33" s="108" t="s">
        <v>5</v>
      </c>
      <c r="B33" s="132">
        <v>29658.771999999997</v>
      </c>
      <c r="C33" s="136">
        <v>1.7272631116213327E-2</v>
      </c>
      <c r="D33" s="138">
        <v>16341.266000000001</v>
      </c>
      <c r="E33" s="136">
        <v>1.5202914469509858E-2</v>
      </c>
      <c r="F33" s="138">
        <v>5862.7339999999995</v>
      </c>
      <c r="G33" s="135">
        <v>1.3318085466724822E-2</v>
      </c>
      <c r="H33" s="138">
        <v>51862.771999999997</v>
      </c>
      <c r="I33" s="141">
        <v>1.6045746096963784E-2</v>
      </c>
      <c r="J33" s="25"/>
      <c r="K33" s="26" t="str">
        <f t="shared" si="6"/>
        <v>Obchod, služby, školství, zdravotnictví</v>
      </c>
      <c r="L33" s="23">
        <f t="shared" si="3"/>
        <v>29658.771999999997</v>
      </c>
      <c r="M33" s="23">
        <f t="shared" si="4"/>
        <v>16341.266000000001</v>
      </c>
      <c r="N33" s="23">
        <f t="shared" si="5"/>
        <v>5862.7339999999995</v>
      </c>
    </row>
    <row r="34" spans="1:14" x14ac:dyDescent="0.2">
      <c r="A34" s="108" t="s">
        <v>3</v>
      </c>
      <c r="B34" s="132">
        <v>38.97</v>
      </c>
      <c r="C34" s="135">
        <v>2.4176907363341113E-4</v>
      </c>
      <c r="D34" s="137">
        <v>15.84</v>
      </c>
      <c r="E34" s="135">
        <v>1.7065797678547298E-4</v>
      </c>
      <c r="F34" s="137">
        <v>0.11</v>
      </c>
      <c r="G34" s="135">
        <v>3.2711342033360811E-6</v>
      </c>
      <c r="H34" s="137">
        <v>54.92</v>
      </c>
      <c r="I34" s="141">
        <v>1.9093870344380649E-4</v>
      </c>
      <c r="J34" s="25"/>
      <c r="K34" s="26" t="str">
        <f t="shared" si="6"/>
        <v>Ostatní</v>
      </c>
      <c r="L34" s="23">
        <f t="shared" si="3"/>
        <v>38.97</v>
      </c>
      <c r="M34" s="23">
        <f t="shared" si="4"/>
        <v>15.84</v>
      </c>
      <c r="N34" s="23">
        <f t="shared" si="5"/>
        <v>0.11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1.5266024974004302E-2</v>
      </c>
    </row>
    <row r="40" spans="1:14" x14ac:dyDescent="0.2">
      <c r="B40" s="34"/>
      <c r="C40" s="34"/>
      <c r="D40" s="34"/>
      <c r="L40" s="28" t="s">
        <v>50</v>
      </c>
      <c r="M40" s="32">
        <v>2.412700244091491E-2</v>
      </c>
    </row>
    <row r="41" spans="1:14" x14ac:dyDescent="0.2">
      <c r="B41" s="22"/>
      <c r="C41" s="22"/>
      <c r="D41" s="22"/>
      <c r="L41" s="28" t="s">
        <v>111</v>
      </c>
      <c r="M41" s="32">
        <v>1.6792124632830974E-2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2"/>
  <sheetViews>
    <sheetView showGridLines="0" zoomScaleNormal="100" zoomScaleSheetLayoutView="100" workbookViewId="0">
      <selection activeCell="N30" sqref="N3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124</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1067.6924999999997</v>
      </c>
      <c r="C7" s="130">
        <v>2.6899720535613316E-2</v>
      </c>
      <c r="D7" s="129">
        <v>1067.4764999999998</v>
      </c>
      <c r="E7" s="130">
        <v>2.6899918590763731E-2</v>
      </c>
      <c r="F7" s="129">
        <v>1067.4924999999996</v>
      </c>
      <c r="G7" s="130">
        <v>2.7020824210355548E-2</v>
      </c>
      <c r="H7" s="129">
        <v>1067.4924999999996</v>
      </c>
      <c r="I7" s="139">
        <v>2.7020824210355548E-2</v>
      </c>
      <c r="J7" s="30"/>
      <c r="O7" s="13"/>
    </row>
    <row r="8" spans="1:15" x14ac:dyDescent="0.2">
      <c r="A8" s="109" t="s">
        <v>167</v>
      </c>
      <c r="B8" s="129">
        <v>377930.23399999988</v>
      </c>
      <c r="C8" s="130">
        <v>2.6635193155743007E-2</v>
      </c>
      <c r="D8" s="129">
        <v>296261.55400000006</v>
      </c>
      <c r="E8" s="130">
        <v>2.5872900535357651E-2</v>
      </c>
      <c r="F8" s="129">
        <v>197460.16400000002</v>
      </c>
      <c r="G8" s="130">
        <v>2.4947931952443724E-2</v>
      </c>
      <c r="H8" s="129">
        <v>871651.95199999993</v>
      </c>
      <c r="I8" s="139">
        <v>2.5977066175471481E-2</v>
      </c>
      <c r="J8" s="30"/>
      <c r="O8" s="13"/>
    </row>
    <row r="9" spans="1:15" x14ac:dyDescent="0.2">
      <c r="A9" s="109" t="s">
        <v>168</v>
      </c>
      <c r="B9" s="129">
        <v>276353.68199999997</v>
      </c>
      <c r="C9" s="131">
        <v>3.2468271205885836E-2</v>
      </c>
      <c r="D9" s="129">
        <v>206401.61900000001</v>
      </c>
      <c r="E9" s="131">
        <v>3.4866085660526437E-2</v>
      </c>
      <c r="F9" s="129">
        <v>120730.67</v>
      </c>
      <c r="G9" s="131">
        <v>3.8555413089588632E-2</v>
      </c>
      <c r="H9" s="129">
        <v>603485.97100000002</v>
      </c>
      <c r="I9" s="140">
        <v>3.4361811944558118E-2</v>
      </c>
      <c r="J9" s="25"/>
      <c r="K9" s="26"/>
      <c r="L9" s="26" t="str">
        <f>+B5</f>
        <v>Duben</v>
      </c>
      <c r="M9" s="26" t="str">
        <f>+D5</f>
        <v>Květen</v>
      </c>
      <c r="N9" s="26" t="str">
        <f>+F5</f>
        <v>Červen</v>
      </c>
    </row>
    <row r="10" spans="1:15" x14ac:dyDescent="0.2">
      <c r="A10" s="108" t="s">
        <v>41</v>
      </c>
      <c r="B10" s="132">
        <v>69830.38</v>
      </c>
      <c r="C10" s="133">
        <v>8.3045722337882669E-2</v>
      </c>
      <c r="D10" s="137">
        <v>86542.430000000008</v>
      </c>
      <c r="E10" s="135">
        <v>0.12810322401167978</v>
      </c>
      <c r="F10" s="137">
        <v>42814.71</v>
      </c>
      <c r="G10" s="135">
        <v>0.12723029017992021</v>
      </c>
      <c r="H10" s="137">
        <v>199187.52</v>
      </c>
      <c r="I10" s="141">
        <v>0.10749762505895206</v>
      </c>
      <c r="J10" s="25"/>
      <c r="K10" s="26" t="str">
        <f>+A10</f>
        <v>Biomasa</v>
      </c>
      <c r="L10" s="23">
        <f>+B10</f>
        <v>69830.38</v>
      </c>
      <c r="M10" s="23">
        <f>+D10</f>
        <v>86542.430000000008</v>
      </c>
      <c r="N10" s="23">
        <f>+F10</f>
        <v>42814.71</v>
      </c>
    </row>
    <row r="11" spans="1:15" x14ac:dyDescent="0.2">
      <c r="A11" s="108" t="s">
        <v>40</v>
      </c>
      <c r="B11" s="132">
        <v>3922.1689999999999</v>
      </c>
      <c r="C11" s="134">
        <v>7.1473071612239453E-2</v>
      </c>
      <c r="D11" s="138">
        <v>3477.4110000000001</v>
      </c>
      <c r="E11" s="136">
        <v>7.2462586989107985E-2</v>
      </c>
      <c r="F11" s="138">
        <v>1968.9070000000002</v>
      </c>
      <c r="G11" s="135">
        <v>6.5340517833295031E-2</v>
      </c>
      <c r="H11" s="138">
        <v>9368.487000000001</v>
      </c>
      <c r="I11" s="141">
        <v>7.0440678730735201E-2</v>
      </c>
      <c r="J11" s="25"/>
      <c r="K11" s="26" t="str">
        <f t="shared" ref="K11:L25" si="0">+A11</f>
        <v>Bioplyn</v>
      </c>
      <c r="L11" s="23">
        <f t="shared" si="0"/>
        <v>3922.1689999999999</v>
      </c>
      <c r="M11" s="23">
        <f t="shared" ref="M11:M25" si="1">+D11</f>
        <v>3477.4110000000001</v>
      </c>
      <c r="N11" s="23">
        <f t="shared" ref="N11:N25" si="2">+F11</f>
        <v>1968.9070000000002</v>
      </c>
      <c r="O11" s="40"/>
    </row>
    <row r="12" spans="1:15" x14ac:dyDescent="0.2">
      <c r="A12" s="108" t="s">
        <v>39</v>
      </c>
      <c r="B12" s="132">
        <v>3806.4</v>
      </c>
      <c r="C12" s="134">
        <v>4.2003562701932763E-3</v>
      </c>
      <c r="D12" s="138">
        <v>0</v>
      </c>
      <c r="E12" s="136">
        <v>0</v>
      </c>
      <c r="F12" s="138">
        <v>0</v>
      </c>
      <c r="G12" s="135">
        <v>0</v>
      </c>
      <c r="H12" s="138">
        <v>3806.4</v>
      </c>
      <c r="I12" s="141">
        <v>2.3904664640351948E-3</v>
      </c>
      <c r="J12" s="25"/>
      <c r="K12" s="26" t="str">
        <f t="shared" si="0"/>
        <v>Černé uhlí</v>
      </c>
      <c r="L12" s="23">
        <f t="shared" si="0"/>
        <v>3806.4</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101670.14</v>
      </c>
      <c r="C16" s="134">
        <v>2.7542002690917406E-2</v>
      </c>
      <c r="D16" s="138">
        <v>46181.55</v>
      </c>
      <c r="E16" s="136">
        <v>1.8983368142529218E-2</v>
      </c>
      <c r="F16" s="138">
        <v>31525.73</v>
      </c>
      <c r="G16" s="135">
        <v>2.7368865456330927E-2</v>
      </c>
      <c r="H16" s="138">
        <v>179377.42</v>
      </c>
      <c r="I16" s="141">
        <v>2.4653036427255869E-2</v>
      </c>
      <c r="J16" s="25"/>
      <c r="K16" s="26" t="str">
        <f t="shared" si="0"/>
        <v>Hnědé uhlí</v>
      </c>
      <c r="L16" s="23">
        <f t="shared" si="0"/>
        <v>101670.14</v>
      </c>
      <c r="M16" s="23">
        <f t="shared" si="1"/>
        <v>46181.55</v>
      </c>
      <c r="N16" s="23">
        <f t="shared" si="2"/>
        <v>31525.73</v>
      </c>
      <c r="O16" s="40"/>
    </row>
    <row r="17" spans="1:15"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5"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5"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5"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5"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5"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5"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5" x14ac:dyDescent="0.2">
      <c r="A24" s="108" t="s">
        <v>32</v>
      </c>
      <c r="B24" s="132">
        <v>0</v>
      </c>
      <c r="C24" s="134">
        <v>0</v>
      </c>
      <c r="D24" s="138">
        <v>0</v>
      </c>
      <c r="E24" s="136">
        <v>0</v>
      </c>
      <c r="F24" s="138">
        <v>15.71</v>
      </c>
      <c r="G24" s="135">
        <v>5.1544969409487908E-4</v>
      </c>
      <c r="H24" s="138">
        <v>15.71</v>
      </c>
      <c r="I24" s="141">
        <v>4.4030961361247859E-4</v>
      </c>
      <c r="J24" s="25"/>
      <c r="K24" s="26" t="str">
        <f t="shared" si="0"/>
        <v>Topné oleje</v>
      </c>
      <c r="L24" s="23">
        <f t="shared" si="0"/>
        <v>0</v>
      </c>
      <c r="M24" s="23">
        <f t="shared" si="1"/>
        <v>0</v>
      </c>
      <c r="N24" s="23">
        <f t="shared" si="2"/>
        <v>15.71</v>
      </c>
    </row>
    <row r="25" spans="1:15" x14ac:dyDescent="0.2">
      <c r="A25" s="108" t="s">
        <v>31</v>
      </c>
      <c r="B25" s="132">
        <v>97124.593000000008</v>
      </c>
      <c r="C25" s="133">
        <v>4.1993575280370059E-2</v>
      </c>
      <c r="D25" s="137">
        <v>70200.228000000003</v>
      </c>
      <c r="E25" s="135">
        <v>4.3944473431637134E-2</v>
      </c>
      <c r="F25" s="137">
        <v>44405.612999999998</v>
      </c>
      <c r="G25" s="135">
        <v>5.3980919734849843E-2</v>
      </c>
      <c r="H25" s="137">
        <v>211730.43400000001</v>
      </c>
      <c r="I25" s="141">
        <v>4.4735531212583481E-2</v>
      </c>
      <c r="J25" s="25"/>
      <c r="K25" s="26" t="str">
        <f t="shared" si="0"/>
        <v>Zemní plyn</v>
      </c>
      <c r="L25" s="23">
        <f t="shared" si="0"/>
        <v>97124.593000000008</v>
      </c>
      <c r="M25" s="23">
        <f t="shared" si="1"/>
        <v>70200.228000000003</v>
      </c>
      <c r="N25" s="23">
        <f t="shared" si="2"/>
        <v>44405.612999999998</v>
      </c>
    </row>
    <row r="26" spans="1:15" x14ac:dyDescent="0.2">
      <c r="A26" s="110" t="s">
        <v>172</v>
      </c>
      <c r="B26" s="129">
        <v>117083.4</v>
      </c>
      <c r="C26" s="131"/>
      <c r="D26" s="129">
        <v>74808.100000000006</v>
      </c>
      <c r="E26" s="131"/>
      <c r="F26" s="129">
        <v>23192</v>
      </c>
      <c r="G26" s="131"/>
      <c r="H26" s="129">
        <v>215083.5</v>
      </c>
      <c r="I26" s="140"/>
      <c r="J26" s="25"/>
      <c r="K26" s="26"/>
      <c r="L26" s="23"/>
      <c r="M26" s="23"/>
      <c r="N26" s="23"/>
    </row>
    <row r="27" spans="1:15" ht="13.5" customHeight="1" x14ac:dyDescent="0.2">
      <c r="A27" s="110" t="s">
        <v>169</v>
      </c>
      <c r="B27" s="129">
        <v>339051.71900000004</v>
      </c>
      <c r="C27" s="131">
        <v>4.3918225823189633E-2</v>
      </c>
      <c r="D27" s="129">
        <v>220885.06</v>
      </c>
      <c r="E27" s="131">
        <v>4.2472013069446618E-2</v>
      </c>
      <c r="F27" s="129">
        <v>108149.376</v>
      </c>
      <c r="G27" s="131">
        <v>4.0186357465794159E-2</v>
      </c>
      <c r="H27" s="129">
        <v>668086.15500000014</v>
      </c>
      <c r="I27" s="140">
        <v>4.2793158254535571E-2</v>
      </c>
      <c r="J27" s="7"/>
      <c r="K27" s="26"/>
      <c r="L27" s="26" t="str">
        <f>+L9</f>
        <v>Duben</v>
      </c>
      <c r="M27" s="26" t="str">
        <f>+M9</f>
        <v>Květen</v>
      </c>
      <c r="N27" s="26" t="str">
        <f>+N9</f>
        <v>Červen</v>
      </c>
    </row>
    <row r="28" spans="1:15" ht="12.75" customHeight="1" x14ac:dyDescent="0.2">
      <c r="A28" s="108" t="s">
        <v>26</v>
      </c>
      <c r="B28" s="132">
        <v>67963.707000000009</v>
      </c>
      <c r="C28" s="135">
        <v>3.5084631877396424E-2</v>
      </c>
      <c r="D28" s="137">
        <v>57399.044000000002</v>
      </c>
      <c r="E28" s="135">
        <v>3.7357051066652658E-2</v>
      </c>
      <c r="F28" s="137">
        <v>46340.453999999998</v>
      </c>
      <c r="G28" s="135">
        <v>4.1440258473648579E-2</v>
      </c>
      <c r="H28" s="137">
        <v>171703.20500000002</v>
      </c>
      <c r="I28" s="141">
        <v>3.7392777183867049E-2</v>
      </c>
      <c r="J28" s="25"/>
      <c r="K28" s="26" t="str">
        <f>+A28</f>
        <v>Průmysl</v>
      </c>
      <c r="L28" s="23">
        <f t="shared" ref="L28:L35" si="3">+B28</f>
        <v>67963.707000000009</v>
      </c>
      <c r="M28" s="23">
        <f t="shared" ref="M28:M35" si="4">+D28</f>
        <v>57399.044000000002</v>
      </c>
      <c r="N28" s="23">
        <f t="shared" ref="N28:N35" si="5">+F28</f>
        <v>46340.453999999998</v>
      </c>
    </row>
    <row r="29" spans="1:15" ht="12.75" customHeight="1" x14ac:dyDescent="0.2">
      <c r="A29" s="108" t="s">
        <v>0</v>
      </c>
      <c r="B29" s="132">
        <v>696.41</v>
      </c>
      <c r="C29" s="136">
        <v>3.2968299399669335E-3</v>
      </c>
      <c r="D29" s="138">
        <v>504.1</v>
      </c>
      <c r="E29" s="136">
        <v>3.8798156113974839E-3</v>
      </c>
      <c r="F29" s="138">
        <v>271.7</v>
      </c>
      <c r="G29" s="135">
        <v>3.5431727976553353E-3</v>
      </c>
      <c r="H29" s="138">
        <v>1472.21</v>
      </c>
      <c r="I29" s="141">
        <v>3.5233164604668217E-3</v>
      </c>
      <c r="J29" s="25"/>
      <c r="K29" s="26" t="str">
        <f t="shared" ref="K29:K35" si="6">+A29</f>
        <v>Energetika</v>
      </c>
      <c r="L29" s="23">
        <f t="shared" si="3"/>
        <v>696.41</v>
      </c>
      <c r="M29" s="23">
        <f t="shared" si="4"/>
        <v>504.1</v>
      </c>
      <c r="N29" s="23">
        <f t="shared" si="5"/>
        <v>271.7</v>
      </c>
    </row>
    <row r="30" spans="1:15" ht="12.75" customHeight="1" x14ac:dyDescent="0.2">
      <c r="A30" s="108" t="s">
        <v>1</v>
      </c>
      <c r="B30" s="132">
        <v>1832.5</v>
      </c>
      <c r="C30" s="136">
        <v>2.4851018314719069E-2</v>
      </c>
      <c r="D30" s="138">
        <v>1061.5</v>
      </c>
      <c r="E30" s="136">
        <v>3.2022461758347789E-2</v>
      </c>
      <c r="F30" s="138">
        <v>300.2</v>
      </c>
      <c r="G30" s="135">
        <v>3.5410326297546056E-2</v>
      </c>
      <c r="H30" s="138">
        <v>3194.2</v>
      </c>
      <c r="I30" s="141">
        <v>2.7687583268291661E-2</v>
      </c>
      <c r="J30" s="25"/>
      <c r="K30" s="26" t="str">
        <f t="shared" si="6"/>
        <v>Doprava</v>
      </c>
      <c r="L30" s="23">
        <f t="shared" si="3"/>
        <v>1832.5</v>
      </c>
      <c r="M30" s="23">
        <f t="shared" si="4"/>
        <v>1061.5</v>
      </c>
      <c r="N30" s="23">
        <f t="shared" si="5"/>
        <v>300.2</v>
      </c>
    </row>
    <row r="31" spans="1:15" ht="12.75" customHeight="1" x14ac:dyDescent="0.2">
      <c r="A31" s="108" t="s">
        <v>2</v>
      </c>
      <c r="B31" s="132">
        <v>672</v>
      </c>
      <c r="C31" s="136">
        <v>2.9808421012009204E-2</v>
      </c>
      <c r="D31" s="138">
        <v>347</v>
      </c>
      <c r="E31" s="136">
        <v>3.1649489293990203E-2</v>
      </c>
      <c r="F31" s="138">
        <v>44</v>
      </c>
      <c r="G31" s="135">
        <v>1.3761344508379096E-2</v>
      </c>
      <c r="H31" s="138">
        <v>1063</v>
      </c>
      <c r="I31" s="141">
        <v>2.8960498724307747E-2</v>
      </c>
      <c r="J31" s="25"/>
      <c r="K31" s="26" t="str">
        <f t="shared" si="6"/>
        <v>Stavebnictví</v>
      </c>
      <c r="L31" s="23">
        <f t="shared" si="3"/>
        <v>672</v>
      </c>
      <c r="M31" s="23">
        <f t="shared" si="4"/>
        <v>347</v>
      </c>
      <c r="N31" s="23">
        <f t="shared" si="5"/>
        <v>44</v>
      </c>
    </row>
    <row r="32" spans="1:15" x14ac:dyDescent="0.2">
      <c r="A32" s="108" t="s">
        <v>6</v>
      </c>
      <c r="B32" s="132">
        <v>88</v>
      </c>
      <c r="C32" s="136">
        <v>9.3104127476309299E-4</v>
      </c>
      <c r="D32" s="138">
        <v>38</v>
      </c>
      <c r="E32" s="136">
        <v>1.2401868987765652E-3</v>
      </c>
      <c r="F32" s="138">
        <v>14</v>
      </c>
      <c r="G32" s="135">
        <v>9.1163430961770943E-4</v>
      </c>
      <c r="H32" s="138">
        <v>140</v>
      </c>
      <c r="I32" s="141">
        <v>9.9633202499993479E-4</v>
      </c>
      <c r="J32" s="25"/>
      <c r="K32" s="26" t="str">
        <f t="shared" si="6"/>
        <v>Zemědělství a lesnictví</v>
      </c>
      <c r="L32" s="23">
        <f t="shared" si="3"/>
        <v>88</v>
      </c>
      <c r="M32" s="23">
        <f t="shared" si="4"/>
        <v>38</v>
      </c>
      <c r="N32" s="23">
        <f t="shared" si="5"/>
        <v>14</v>
      </c>
    </row>
    <row r="33" spans="1:14" x14ac:dyDescent="0.2">
      <c r="A33" s="108" t="s">
        <v>25</v>
      </c>
      <c r="B33" s="132">
        <v>168449.68</v>
      </c>
      <c r="C33" s="136">
        <v>4.8092591151186755E-2</v>
      </c>
      <c r="D33" s="138">
        <v>99122.32</v>
      </c>
      <c r="E33" s="136">
        <v>4.324999598293218E-2</v>
      </c>
      <c r="F33" s="138">
        <v>38480.37000000001</v>
      </c>
      <c r="G33" s="135">
        <v>3.8658264470119157E-2</v>
      </c>
      <c r="H33" s="138">
        <v>306052.37</v>
      </c>
      <c r="I33" s="141">
        <v>4.5074943343053876E-2</v>
      </c>
      <c r="J33" s="25"/>
      <c r="K33" s="26" t="str">
        <f t="shared" si="6"/>
        <v>Domácnosti</v>
      </c>
      <c r="L33" s="23">
        <f t="shared" si="3"/>
        <v>168449.68</v>
      </c>
      <c r="M33" s="23">
        <f t="shared" si="4"/>
        <v>99122.32</v>
      </c>
      <c r="N33" s="23">
        <f t="shared" si="5"/>
        <v>38480.37000000001</v>
      </c>
    </row>
    <row r="34" spans="1:14" x14ac:dyDescent="0.2">
      <c r="A34" s="108" t="s">
        <v>5</v>
      </c>
      <c r="B34" s="132">
        <v>94343.038</v>
      </c>
      <c r="C34" s="136">
        <v>5.4943356850947714E-2</v>
      </c>
      <c r="D34" s="138">
        <v>58323.290999999997</v>
      </c>
      <c r="E34" s="136">
        <v>5.4260422947238846E-2</v>
      </c>
      <c r="F34" s="138">
        <v>19710.143999999997</v>
      </c>
      <c r="G34" s="135">
        <v>4.4774568034888405E-2</v>
      </c>
      <c r="H34" s="138">
        <v>172376.473</v>
      </c>
      <c r="I34" s="141">
        <v>5.3331301281931726E-2</v>
      </c>
      <c r="J34" s="25"/>
      <c r="K34" s="26" t="str">
        <f t="shared" si="6"/>
        <v>Obchod, služby, školství, zdravotnictví</v>
      </c>
      <c r="L34" s="23">
        <f t="shared" si="3"/>
        <v>94343.038</v>
      </c>
      <c r="M34" s="23">
        <f t="shared" si="4"/>
        <v>58323.290999999997</v>
      </c>
      <c r="N34" s="23">
        <f t="shared" si="5"/>
        <v>19710.143999999997</v>
      </c>
    </row>
    <row r="35" spans="1:14" x14ac:dyDescent="0.2">
      <c r="A35" s="108" t="s">
        <v>3</v>
      </c>
      <c r="B35" s="132">
        <v>5006.3839999999991</v>
      </c>
      <c r="C35" s="135">
        <v>3.1059502743985914E-2</v>
      </c>
      <c r="D35" s="137">
        <v>4089.8050000000003</v>
      </c>
      <c r="E35" s="135">
        <v>4.406299537544895E-2</v>
      </c>
      <c r="F35" s="137">
        <v>2988.5080000000003</v>
      </c>
      <c r="G35" s="135">
        <v>8.8871006688577323E-2</v>
      </c>
      <c r="H35" s="137">
        <v>12084.696999999998</v>
      </c>
      <c r="I35" s="141">
        <v>4.2014500668085542E-2</v>
      </c>
      <c r="J35" s="25"/>
      <c r="K35" s="26" t="str">
        <f t="shared" si="6"/>
        <v>Ostatní</v>
      </c>
      <c r="L35" s="23">
        <f t="shared" si="3"/>
        <v>5006.3839999999991</v>
      </c>
      <c r="M35" s="23">
        <f t="shared" si="4"/>
        <v>4089.8050000000003</v>
      </c>
      <c r="N35" s="23">
        <f t="shared" si="5"/>
        <v>2988.5080000000003</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2.7020824210355548E-2</v>
      </c>
    </row>
    <row r="41" spans="1:14" x14ac:dyDescent="0.2">
      <c r="B41" s="34"/>
      <c r="C41" s="34"/>
      <c r="D41" s="34"/>
      <c r="L41" s="28" t="s">
        <v>50</v>
      </c>
      <c r="M41" s="32">
        <v>2.5977066175471481E-2</v>
      </c>
    </row>
    <row r="42" spans="1:14" x14ac:dyDescent="0.2">
      <c r="B42" s="22"/>
      <c r="C42" s="22"/>
      <c r="D42" s="22"/>
      <c r="L42" s="28" t="s">
        <v>111</v>
      </c>
      <c r="M42" s="32">
        <v>3.4361811944558118E-2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41"/>
  <sheetViews>
    <sheetView showGridLines="0" zoomScaleNormal="100" zoomScaleSheetLayoutView="100" workbookViewId="0">
      <selection activeCell="L34" sqref="L3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125</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491.34399999999999</v>
      </c>
      <c r="C7" s="130">
        <v>1.2379047606731707E-2</v>
      </c>
      <c r="D7" s="129">
        <v>481.2419999999999</v>
      </c>
      <c r="E7" s="130">
        <v>1.2127077853663589E-2</v>
      </c>
      <c r="F7" s="129">
        <v>486.29399999999993</v>
      </c>
      <c r="G7" s="130">
        <v>1.2309280569700156E-2</v>
      </c>
      <c r="H7" s="129">
        <v>486.29399999999993</v>
      </c>
      <c r="I7" s="139">
        <v>1.2309280569700156E-2</v>
      </c>
      <c r="J7" s="30"/>
      <c r="O7" s="13"/>
    </row>
    <row r="8" spans="1:15" x14ac:dyDescent="0.2">
      <c r="A8" s="109" t="s">
        <v>167</v>
      </c>
      <c r="B8" s="129">
        <v>246988.78400000004</v>
      </c>
      <c r="C8" s="130">
        <v>1.7406900473440533E-2</v>
      </c>
      <c r="D8" s="129">
        <v>167990.99400000001</v>
      </c>
      <c r="E8" s="130">
        <v>1.4670868426612868E-2</v>
      </c>
      <c r="F8" s="129">
        <v>107733.128</v>
      </c>
      <c r="G8" s="130">
        <v>1.3611447959538359E-2</v>
      </c>
      <c r="H8" s="129">
        <v>522712.90600000008</v>
      </c>
      <c r="I8" s="139">
        <v>1.5577946815559941E-2</v>
      </c>
      <c r="J8" s="30"/>
      <c r="O8" s="13"/>
    </row>
    <row r="9" spans="1:15" x14ac:dyDescent="0.2">
      <c r="A9" s="109" t="s">
        <v>168</v>
      </c>
      <c r="B9" s="129">
        <v>214737.82000000004</v>
      </c>
      <c r="C9" s="131">
        <v>2.5229140163657009E-2</v>
      </c>
      <c r="D9" s="129">
        <v>143909.696</v>
      </c>
      <c r="E9" s="131">
        <v>2.4309730768712227E-2</v>
      </c>
      <c r="F9" s="129">
        <v>64736.096000000005</v>
      </c>
      <c r="G9" s="131">
        <v>2.067351173556203E-2</v>
      </c>
      <c r="H9" s="129">
        <v>423383.61200000008</v>
      </c>
      <c r="I9" s="140">
        <v>2.4106986334487244E-2</v>
      </c>
      <c r="J9" s="25"/>
      <c r="K9" s="26"/>
      <c r="L9" s="26" t="str">
        <f>+B5</f>
        <v>Duben</v>
      </c>
      <c r="M9" s="26" t="str">
        <f>+D5</f>
        <v>Květen</v>
      </c>
      <c r="N9" s="26" t="str">
        <f>+F5</f>
        <v>Červen</v>
      </c>
      <c r="O9" s="27"/>
    </row>
    <row r="10" spans="1:15" x14ac:dyDescent="0.2">
      <c r="A10" s="108" t="s">
        <v>41</v>
      </c>
      <c r="B10" s="132">
        <v>154.999</v>
      </c>
      <c r="C10" s="133">
        <v>1.8433243405877891E-4</v>
      </c>
      <c r="D10" s="137">
        <v>202.952</v>
      </c>
      <c r="E10" s="135">
        <v>3.0041686511019427E-4</v>
      </c>
      <c r="F10" s="137">
        <v>99.88</v>
      </c>
      <c r="G10" s="135">
        <v>2.9680830217395916E-4</v>
      </c>
      <c r="H10" s="137">
        <v>457.83100000000002</v>
      </c>
      <c r="I10" s="141">
        <v>2.4708247373311884E-4</v>
      </c>
      <c r="J10" s="25"/>
      <c r="K10" s="26" t="str">
        <f>+A10</f>
        <v>Biomasa</v>
      </c>
      <c r="L10" s="23">
        <f>+B10</f>
        <v>154.999</v>
      </c>
      <c r="M10" s="23">
        <f>+D10</f>
        <v>202.952</v>
      </c>
      <c r="N10" s="23">
        <f>+F10</f>
        <v>99.88</v>
      </c>
      <c r="O10" s="40"/>
    </row>
    <row r="11" spans="1:15" x14ac:dyDescent="0.2">
      <c r="A11" s="108" t="s">
        <v>40</v>
      </c>
      <c r="B11" s="132">
        <v>995.58</v>
      </c>
      <c r="C11" s="134">
        <v>1.8142298466923112E-2</v>
      </c>
      <c r="D11" s="138">
        <v>930.3</v>
      </c>
      <c r="E11" s="136">
        <v>1.9385670740665155E-2</v>
      </c>
      <c r="F11" s="138">
        <v>633.32999999999993</v>
      </c>
      <c r="G11" s="135">
        <v>2.1017808438570606E-2</v>
      </c>
      <c r="H11" s="138">
        <v>2559.21</v>
      </c>
      <c r="I11" s="141">
        <v>1.9242433641044152E-2</v>
      </c>
      <c r="J11" s="25"/>
      <c r="K11" s="26" t="str">
        <f t="shared" ref="K11:L25" si="0">+A11</f>
        <v>Bioplyn</v>
      </c>
      <c r="L11" s="23">
        <f t="shared" si="0"/>
        <v>995.58</v>
      </c>
      <c r="M11" s="23">
        <f t="shared" ref="M11:M25" si="1">+D11</f>
        <v>930.3</v>
      </c>
      <c r="N11" s="23">
        <f t="shared" ref="N11:N25" si="2">+F11</f>
        <v>633.32999999999993</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7810</v>
      </c>
      <c r="C16" s="134">
        <v>2.1156953360747309E-3</v>
      </c>
      <c r="D16" s="138">
        <v>6104.45</v>
      </c>
      <c r="E16" s="136">
        <v>2.5092925996997172E-3</v>
      </c>
      <c r="F16" s="138">
        <v>2564.12</v>
      </c>
      <c r="G16" s="135">
        <v>2.2260247516516589E-3</v>
      </c>
      <c r="H16" s="138">
        <v>16478.57</v>
      </c>
      <c r="I16" s="141">
        <v>2.2647598927394855E-3</v>
      </c>
      <c r="J16" s="25"/>
      <c r="K16" s="26" t="str">
        <f t="shared" si="0"/>
        <v>Hnědé uhlí</v>
      </c>
      <c r="L16" s="23">
        <f t="shared" si="0"/>
        <v>7810</v>
      </c>
      <c r="M16" s="23">
        <f t="shared" si="1"/>
        <v>6104.45</v>
      </c>
      <c r="N16" s="23">
        <f t="shared" si="2"/>
        <v>2564.12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316</v>
      </c>
      <c r="C19" s="134">
        <v>3.687480733350765E-3</v>
      </c>
      <c r="D19" s="138">
        <v>106.7</v>
      </c>
      <c r="E19" s="136">
        <v>1.2369024406357252E-3</v>
      </c>
      <c r="F19" s="138">
        <v>141.1</v>
      </c>
      <c r="G19" s="135">
        <v>2.0321082903162935E-3</v>
      </c>
      <c r="H19" s="138">
        <v>563.79999999999995</v>
      </c>
      <c r="I19" s="141">
        <v>2.3355957266237145E-3</v>
      </c>
      <c r="J19" s="25"/>
      <c r="K19" s="26" t="str">
        <f t="shared" si="0"/>
        <v>Odpadní teplo</v>
      </c>
      <c r="L19" s="23">
        <f t="shared" si="0"/>
        <v>316</v>
      </c>
      <c r="M19" s="23">
        <f t="shared" si="1"/>
        <v>106.7</v>
      </c>
      <c r="N19" s="23">
        <f t="shared" si="2"/>
        <v>141.1</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65524</v>
      </c>
      <c r="C21" s="134">
        <v>0.23685259775582299</v>
      </c>
      <c r="D21" s="138">
        <v>30716</v>
      </c>
      <c r="E21" s="136">
        <v>0.10834800677853065</v>
      </c>
      <c r="F21" s="138">
        <v>33683</v>
      </c>
      <c r="G21" s="135">
        <v>0.14969667619399477</v>
      </c>
      <c r="H21" s="138">
        <v>129923</v>
      </c>
      <c r="I21" s="141">
        <v>0.16547604480691813</v>
      </c>
      <c r="J21" s="25"/>
      <c r="K21" s="26" t="str">
        <f t="shared" si="0"/>
        <v>Ostatní pevná paliva</v>
      </c>
      <c r="L21" s="23">
        <f t="shared" si="0"/>
        <v>65524</v>
      </c>
      <c r="M21" s="23">
        <f t="shared" si="1"/>
        <v>30716</v>
      </c>
      <c r="N21" s="23">
        <f t="shared" si="2"/>
        <v>33683</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139937.24100000004</v>
      </c>
      <c r="C25" s="133">
        <v>6.050439835007379E-2</v>
      </c>
      <c r="D25" s="137">
        <v>105849.29399999998</v>
      </c>
      <c r="E25" s="135">
        <v>6.6260347301728806E-2</v>
      </c>
      <c r="F25" s="137">
        <v>27614.666000000005</v>
      </c>
      <c r="G25" s="135">
        <v>3.3569293792897019E-2</v>
      </c>
      <c r="H25" s="137">
        <v>273401.20100000006</v>
      </c>
      <c r="I25" s="141">
        <v>5.776565857742167E-2</v>
      </c>
      <c r="J25" s="25"/>
      <c r="K25" s="26" t="str">
        <f t="shared" si="0"/>
        <v>Zemní plyn</v>
      </c>
      <c r="L25" s="23">
        <f t="shared" si="0"/>
        <v>139937.24100000004</v>
      </c>
      <c r="M25" s="23">
        <f t="shared" si="1"/>
        <v>105849.29399999998</v>
      </c>
      <c r="N25" s="23">
        <f t="shared" si="2"/>
        <v>27614.666000000005</v>
      </c>
      <c r="O25" s="24"/>
    </row>
    <row r="26" spans="1:18" ht="13.5" customHeight="1" x14ac:dyDescent="0.2">
      <c r="A26" s="110" t="s">
        <v>169</v>
      </c>
      <c r="B26" s="129">
        <v>190145.98100000003</v>
      </c>
      <c r="C26" s="131">
        <v>2.463008934908224E-2</v>
      </c>
      <c r="D26" s="129">
        <v>128051.469</v>
      </c>
      <c r="E26" s="131">
        <v>2.4621871958790866E-2</v>
      </c>
      <c r="F26" s="129">
        <v>48679.592000000004</v>
      </c>
      <c r="G26" s="131">
        <v>1.8088458368923123E-2</v>
      </c>
      <c r="H26" s="129">
        <v>366877.04200000002</v>
      </c>
      <c r="I26" s="140">
        <v>2.3499704642527566E-2</v>
      </c>
      <c r="J26" s="7"/>
      <c r="K26" s="26"/>
      <c r="L26" s="26" t="str">
        <f>+L9</f>
        <v>Duben</v>
      </c>
      <c r="M26" s="26" t="str">
        <f>+M9</f>
        <v>Květen</v>
      </c>
      <c r="N26" s="26" t="str">
        <f>+N9</f>
        <v>Červen</v>
      </c>
      <c r="O26" s="22"/>
      <c r="P26" s="34"/>
      <c r="Q26" s="34"/>
      <c r="R26" s="34"/>
    </row>
    <row r="27" spans="1:18" ht="12.75" customHeight="1" x14ac:dyDescent="0.2">
      <c r="A27" s="108" t="s">
        <v>26</v>
      </c>
      <c r="B27" s="132">
        <v>21262.821000000004</v>
      </c>
      <c r="C27" s="135">
        <v>1.0976420804415129E-2</v>
      </c>
      <c r="D27" s="137">
        <v>16373.929</v>
      </c>
      <c r="E27" s="135">
        <v>1.0656653128486685E-2</v>
      </c>
      <c r="F27" s="137">
        <v>7623.7120000000004</v>
      </c>
      <c r="G27" s="135">
        <v>6.8175550418357227E-3</v>
      </c>
      <c r="H27" s="137">
        <v>45260.462</v>
      </c>
      <c r="I27" s="141">
        <v>9.8566265597947421E-3</v>
      </c>
      <c r="J27" s="25"/>
      <c r="K27" s="26" t="str">
        <f>+A27</f>
        <v>Průmysl</v>
      </c>
      <c r="L27" s="23">
        <f t="shared" ref="L27:L34" si="3">+B27</f>
        <v>21262.821000000004</v>
      </c>
      <c r="M27" s="23">
        <f t="shared" ref="M27:M34" si="4">+D27</f>
        <v>16373.929</v>
      </c>
      <c r="N27" s="23">
        <f t="shared" ref="N27:N34" si="5">+F27</f>
        <v>7623.7120000000004</v>
      </c>
      <c r="O27" s="22"/>
      <c r="P27" s="40"/>
      <c r="Q27" s="40"/>
      <c r="R27" s="40"/>
    </row>
    <row r="28" spans="1:18" ht="12.75" customHeight="1" x14ac:dyDescent="0.2">
      <c r="A28" s="108" t="s">
        <v>0</v>
      </c>
      <c r="B28" s="132">
        <v>642</v>
      </c>
      <c r="C28" s="136">
        <v>3.039251046737944E-3</v>
      </c>
      <c r="D28" s="138">
        <v>344</v>
      </c>
      <c r="E28" s="136">
        <v>2.6476027977003261E-3</v>
      </c>
      <c r="F28" s="138">
        <v>37</v>
      </c>
      <c r="G28" s="135">
        <v>4.8250788926480461E-4</v>
      </c>
      <c r="H28" s="138">
        <v>1023</v>
      </c>
      <c r="I28" s="141">
        <v>2.4482599215176898E-3</v>
      </c>
      <c r="J28" s="25"/>
      <c r="K28" s="26" t="str">
        <f t="shared" ref="K28:K34" si="6">+A28</f>
        <v>Energetika</v>
      </c>
      <c r="L28" s="23">
        <f t="shared" si="3"/>
        <v>642</v>
      </c>
      <c r="M28" s="23">
        <f t="shared" si="4"/>
        <v>344</v>
      </c>
      <c r="N28" s="23">
        <f t="shared" si="5"/>
        <v>37</v>
      </c>
      <c r="O28" s="22"/>
    </row>
    <row r="29" spans="1:18" ht="12.75" customHeight="1" x14ac:dyDescent="0.2">
      <c r="A29" s="108" t="s">
        <v>1</v>
      </c>
      <c r="B29" s="132">
        <v>613</v>
      </c>
      <c r="C29" s="136">
        <v>8.3130555126454519E-3</v>
      </c>
      <c r="D29" s="138">
        <v>318</v>
      </c>
      <c r="E29" s="136">
        <v>9.5931632964244909E-3</v>
      </c>
      <c r="F29" s="138">
        <v>27</v>
      </c>
      <c r="G29" s="135">
        <v>3.1848061626706982E-3</v>
      </c>
      <c r="H29" s="138">
        <v>958</v>
      </c>
      <c r="I29" s="141">
        <v>8.3040212795139363E-3</v>
      </c>
      <c r="J29" s="25"/>
      <c r="K29" s="26" t="str">
        <f t="shared" si="6"/>
        <v>Doprava</v>
      </c>
      <c r="L29" s="23">
        <f t="shared" si="3"/>
        <v>613</v>
      </c>
      <c r="M29" s="23">
        <f t="shared" si="4"/>
        <v>318</v>
      </c>
      <c r="N29" s="23">
        <f t="shared" si="5"/>
        <v>27</v>
      </c>
      <c r="O29" s="22"/>
    </row>
    <row r="30" spans="1:18" ht="12.75" customHeight="1" x14ac:dyDescent="0.2">
      <c r="A30" s="108" t="s">
        <v>2</v>
      </c>
      <c r="B30" s="132">
        <v>233</v>
      </c>
      <c r="C30" s="136">
        <v>1.0335360261604382E-2</v>
      </c>
      <c r="D30" s="138">
        <v>88</v>
      </c>
      <c r="E30" s="136">
        <v>8.0263834520782062E-3</v>
      </c>
      <c r="F30" s="138">
        <v>7</v>
      </c>
      <c r="G30" s="135">
        <v>2.18930480815122E-3</v>
      </c>
      <c r="H30" s="138">
        <v>328</v>
      </c>
      <c r="I30" s="141">
        <v>8.9360711021382322E-3</v>
      </c>
      <c r="J30" s="25"/>
      <c r="K30" s="26" t="str">
        <f t="shared" si="6"/>
        <v>Stavebnictví</v>
      </c>
      <c r="L30" s="23">
        <f t="shared" si="3"/>
        <v>233</v>
      </c>
      <c r="M30" s="23">
        <f t="shared" si="4"/>
        <v>88</v>
      </c>
      <c r="N30" s="23">
        <f t="shared" si="5"/>
        <v>7</v>
      </c>
    </row>
    <row r="31" spans="1:18" x14ac:dyDescent="0.2">
      <c r="A31" s="108" t="s">
        <v>6</v>
      </c>
      <c r="B31" s="132">
        <v>995.58</v>
      </c>
      <c r="C31" s="136">
        <v>1.0533250821916366E-2</v>
      </c>
      <c r="D31" s="138">
        <v>930.3</v>
      </c>
      <c r="E31" s="136">
        <v>3.0361733471890487E-2</v>
      </c>
      <c r="F31" s="138">
        <v>633.32999999999993</v>
      </c>
      <c r="G31" s="135">
        <v>4.1240382665013127E-2</v>
      </c>
      <c r="H31" s="138">
        <v>2559.21</v>
      </c>
      <c r="I31" s="141">
        <v>1.8213020583572024E-2</v>
      </c>
      <c r="J31" s="25"/>
      <c r="K31" s="26" t="str">
        <f t="shared" si="6"/>
        <v>Zemědělství a lesnictví</v>
      </c>
      <c r="L31" s="23">
        <f t="shared" si="3"/>
        <v>995.58</v>
      </c>
      <c r="M31" s="23">
        <f t="shared" si="4"/>
        <v>930.3</v>
      </c>
      <c r="N31" s="23">
        <f t="shared" si="5"/>
        <v>633.32999999999993</v>
      </c>
    </row>
    <row r="32" spans="1:18" x14ac:dyDescent="0.2">
      <c r="A32" s="108" t="s">
        <v>25</v>
      </c>
      <c r="B32" s="132">
        <v>107994.486</v>
      </c>
      <c r="C32" s="136">
        <v>3.0832558790141733E-2</v>
      </c>
      <c r="D32" s="138">
        <v>71970.592999999979</v>
      </c>
      <c r="E32" s="136">
        <v>3.140289551474628E-2</v>
      </c>
      <c r="F32" s="138">
        <v>28248.447</v>
      </c>
      <c r="G32" s="135">
        <v>2.837903936464602E-2</v>
      </c>
      <c r="H32" s="138">
        <v>208213.52599999995</v>
      </c>
      <c r="I32" s="141">
        <v>3.066538216223411E-2</v>
      </c>
      <c r="J32" s="25"/>
      <c r="K32" s="26" t="str">
        <f t="shared" si="6"/>
        <v>Domácnosti</v>
      </c>
      <c r="L32" s="23">
        <f t="shared" si="3"/>
        <v>107994.486</v>
      </c>
      <c r="M32" s="23">
        <f t="shared" si="4"/>
        <v>71970.592999999979</v>
      </c>
      <c r="N32" s="23">
        <f t="shared" si="5"/>
        <v>28248.447</v>
      </c>
    </row>
    <row r="33" spans="1:14" x14ac:dyDescent="0.2">
      <c r="A33" s="108" t="s">
        <v>5</v>
      </c>
      <c r="B33" s="132">
        <v>56877.16599999999</v>
      </c>
      <c r="C33" s="136">
        <v>3.3124038556068013E-2</v>
      </c>
      <c r="D33" s="138">
        <v>37015.426000000007</v>
      </c>
      <c r="E33" s="136">
        <v>3.4436888520783603E-2</v>
      </c>
      <c r="F33" s="138">
        <v>11918.512000000001</v>
      </c>
      <c r="G33" s="135">
        <v>2.7074699526225376E-2</v>
      </c>
      <c r="H33" s="138">
        <v>105811.10400000001</v>
      </c>
      <c r="I33" s="141">
        <v>3.2736740508652891E-2</v>
      </c>
      <c r="J33" s="25"/>
      <c r="K33" s="26" t="str">
        <f t="shared" si="6"/>
        <v>Obchod, služby, školství, zdravotnictví</v>
      </c>
      <c r="L33" s="23">
        <f t="shared" si="3"/>
        <v>56877.16599999999</v>
      </c>
      <c r="M33" s="23">
        <f t="shared" si="4"/>
        <v>37015.426000000007</v>
      </c>
      <c r="N33" s="23">
        <f t="shared" si="5"/>
        <v>11918.512000000001</v>
      </c>
    </row>
    <row r="34" spans="1:14" x14ac:dyDescent="0.2">
      <c r="A34" s="108" t="s">
        <v>3</v>
      </c>
      <c r="B34" s="132">
        <v>1527.9279999999999</v>
      </c>
      <c r="C34" s="135">
        <v>9.4792336961393529E-3</v>
      </c>
      <c r="D34" s="137">
        <v>1011.221</v>
      </c>
      <c r="E34" s="135">
        <v>1.0894755678218611E-2</v>
      </c>
      <c r="F34" s="137">
        <v>184.59100000000001</v>
      </c>
      <c r="G34" s="135">
        <v>5.4892903066182776E-3</v>
      </c>
      <c r="H34" s="137">
        <v>2723.74</v>
      </c>
      <c r="I34" s="141">
        <v>9.4695445032416878E-3</v>
      </c>
      <c r="J34" s="25"/>
      <c r="K34" s="26" t="str">
        <f t="shared" si="6"/>
        <v>Ostatní</v>
      </c>
      <c r="L34" s="23">
        <f t="shared" si="3"/>
        <v>1527.9279999999999</v>
      </c>
      <c r="M34" s="23">
        <f t="shared" si="4"/>
        <v>1011.221</v>
      </c>
      <c r="N34" s="23">
        <f t="shared" si="5"/>
        <v>184.59100000000001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1.2309280569700156E-2</v>
      </c>
    </row>
    <row r="40" spans="1:14" x14ac:dyDescent="0.2">
      <c r="B40" s="34"/>
      <c r="C40" s="34"/>
      <c r="D40" s="34"/>
      <c r="L40" s="28" t="s">
        <v>50</v>
      </c>
      <c r="M40" s="32">
        <v>1.5577946815559941E-2</v>
      </c>
    </row>
    <row r="41" spans="1:14" x14ac:dyDescent="0.2">
      <c r="B41" s="22"/>
      <c r="C41" s="22"/>
      <c r="D41" s="22"/>
      <c r="L41" s="28" t="s">
        <v>111</v>
      </c>
      <c r="M41" s="32">
        <v>2.4106986334487244E-2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1"/>
  <sheetViews>
    <sheetView showGridLines="0" zoomScaleNormal="100" zoomScaleSheetLayoutView="100" workbookViewId="0">
      <selection activeCell="Q28" sqref="Q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130</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6583.6539999999977</v>
      </c>
      <c r="C7" s="130">
        <v>0.16587027885198477</v>
      </c>
      <c r="D7" s="129">
        <v>6593.1439999999984</v>
      </c>
      <c r="E7" s="130">
        <v>0.16614420725625562</v>
      </c>
      <c r="F7" s="129">
        <v>6593.7329999999984</v>
      </c>
      <c r="G7" s="130">
        <v>0.16690337429351526</v>
      </c>
      <c r="H7" s="129">
        <v>6593.7329999999984</v>
      </c>
      <c r="I7" s="139">
        <v>0.16690337429351526</v>
      </c>
      <c r="J7" s="30"/>
      <c r="O7" s="13"/>
    </row>
    <row r="8" spans="1:15" x14ac:dyDescent="0.2">
      <c r="A8" s="109" t="s">
        <v>167</v>
      </c>
      <c r="B8" s="129">
        <v>2833789.534</v>
      </c>
      <c r="C8" s="130">
        <v>0.1997155157499598</v>
      </c>
      <c r="D8" s="129">
        <v>2322202.3039999995</v>
      </c>
      <c r="E8" s="130">
        <v>0.2028008981360111</v>
      </c>
      <c r="F8" s="129">
        <v>1763276.1639999994</v>
      </c>
      <c r="G8" s="130">
        <v>0.22277958683776836</v>
      </c>
      <c r="H8" s="129">
        <v>6919268.0019999985</v>
      </c>
      <c r="I8" s="139">
        <v>0.20620877675012231</v>
      </c>
      <c r="J8" s="30"/>
      <c r="O8" s="13"/>
    </row>
    <row r="9" spans="1:15" x14ac:dyDescent="0.2">
      <c r="A9" s="109" t="s">
        <v>168</v>
      </c>
      <c r="B9" s="129">
        <v>1497452.4269999999</v>
      </c>
      <c r="C9" s="131">
        <v>0.17593285229956862</v>
      </c>
      <c r="D9" s="129">
        <v>939691.20900000003</v>
      </c>
      <c r="E9" s="131">
        <v>0.15873593601723468</v>
      </c>
      <c r="F9" s="129">
        <v>503687.97399999999</v>
      </c>
      <c r="G9" s="131">
        <v>0.16085306166053728</v>
      </c>
      <c r="H9" s="129">
        <v>2940831.61</v>
      </c>
      <c r="I9" s="140">
        <v>0.16744764186644545</v>
      </c>
      <c r="J9" s="25"/>
      <c r="K9" s="26"/>
      <c r="L9" s="26" t="str">
        <f>+B5</f>
        <v>Duben</v>
      </c>
      <c r="M9" s="26" t="str">
        <f>+D5</f>
        <v>Květen</v>
      </c>
      <c r="N9" s="26" t="str">
        <f>+F5</f>
        <v>Červen</v>
      </c>
      <c r="O9" s="27"/>
    </row>
    <row r="10" spans="1:15" x14ac:dyDescent="0.2">
      <c r="A10" s="108" t="s">
        <v>41</v>
      </c>
      <c r="B10" s="132">
        <v>121457.568</v>
      </c>
      <c r="C10" s="133">
        <v>0.14444331346847178</v>
      </c>
      <c r="D10" s="137">
        <v>84002.718000000008</v>
      </c>
      <c r="E10" s="135">
        <v>0.12434385077405342</v>
      </c>
      <c r="F10" s="137">
        <v>50089.913</v>
      </c>
      <c r="G10" s="135">
        <v>0.14884963990359759</v>
      </c>
      <c r="H10" s="137">
        <v>255550.19900000002</v>
      </c>
      <c r="I10" s="141">
        <v>0.13791546516489886</v>
      </c>
      <c r="J10" s="25"/>
      <c r="K10" s="26" t="str">
        <f>+A10</f>
        <v>Biomasa</v>
      </c>
      <c r="L10" s="23">
        <f>+B10</f>
        <v>121457.568</v>
      </c>
      <c r="M10" s="23">
        <f>+D10</f>
        <v>84002.718000000008</v>
      </c>
      <c r="N10" s="23">
        <f>+F10</f>
        <v>50089.913</v>
      </c>
      <c r="O10" s="40"/>
    </row>
    <row r="11" spans="1:15" x14ac:dyDescent="0.2">
      <c r="A11" s="108" t="s">
        <v>40</v>
      </c>
      <c r="B11" s="132">
        <v>36.057000000000002</v>
      </c>
      <c r="C11" s="134">
        <v>6.5706106573238385E-4</v>
      </c>
      <c r="D11" s="138">
        <v>65.034999999999997</v>
      </c>
      <c r="E11" s="136">
        <v>1.3552048765120481E-3</v>
      </c>
      <c r="F11" s="138">
        <v>32.14</v>
      </c>
      <c r="G11" s="135">
        <v>1.0666040819409459E-3</v>
      </c>
      <c r="H11" s="138">
        <v>133.232</v>
      </c>
      <c r="I11" s="141">
        <v>1.0017575419225442E-3</v>
      </c>
      <c r="J11" s="25"/>
      <c r="K11" s="26" t="str">
        <f t="shared" ref="K11:K25" si="0">+A11</f>
        <v>Bioplyn</v>
      </c>
      <c r="L11" s="23">
        <f t="shared" ref="L11:L25" si="1">+B11</f>
        <v>36.057000000000002</v>
      </c>
      <c r="M11" s="23">
        <f t="shared" ref="M11:M25" si="2">+D11</f>
        <v>65.034999999999997</v>
      </c>
      <c r="N11" s="23">
        <f t="shared" ref="N11:N25" si="3">+F11</f>
        <v>32.14</v>
      </c>
      <c r="O11" s="40"/>
    </row>
    <row r="12" spans="1:15" x14ac:dyDescent="0.2">
      <c r="A12" s="108" t="s">
        <v>39</v>
      </c>
      <c r="B12" s="132">
        <v>840081.11300000001</v>
      </c>
      <c r="C12" s="134">
        <v>0.92702815533325333</v>
      </c>
      <c r="D12" s="138">
        <v>451603.53700000001</v>
      </c>
      <c r="E12" s="136">
        <v>0.97268015489219983</v>
      </c>
      <c r="F12" s="138">
        <v>202194.36200000002</v>
      </c>
      <c r="G12" s="135">
        <v>0.91148934696197259</v>
      </c>
      <c r="H12" s="138">
        <v>1493879.0119999999</v>
      </c>
      <c r="I12" s="141">
        <v>0.93817456901850305</v>
      </c>
      <c r="J12" s="25"/>
      <c r="K12" s="26" t="str">
        <f t="shared" si="0"/>
        <v>Černé uhlí</v>
      </c>
      <c r="L12" s="23">
        <f t="shared" si="1"/>
        <v>840081.11300000001</v>
      </c>
      <c r="M12" s="23">
        <f t="shared" si="2"/>
        <v>451603.53700000001</v>
      </c>
      <c r="N12" s="23">
        <f t="shared" si="3"/>
        <v>202194.36200000002</v>
      </c>
      <c r="O12" s="40"/>
    </row>
    <row r="13" spans="1:15" x14ac:dyDescent="0.2">
      <c r="A13" s="108" t="s">
        <v>51</v>
      </c>
      <c r="B13" s="132">
        <v>140</v>
      </c>
      <c r="C13" s="134">
        <v>4.8360242353900254E-2</v>
      </c>
      <c r="D13" s="138">
        <v>91.757000000000005</v>
      </c>
      <c r="E13" s="136">
        <v>3.7257776942220544E-2</v>
      </c>
      <c r="F13" s="138">
        <v>27.841000000000001</v>
      </c>
      <c r="G13" s="135">
        <v>1.0330412919676504E-2</v>
      </c>
      <c r="H13" s="138">
        <v>259.59800000000001</v>
      </c>
      <c r="I13" s="141">
        <v>3.2237174044702478E-2</v>
      </c>
      <c r="J13" s="25"/>
      <c r="K13" s="26" t="str">
        <f t="shared" si="0"/>
        <v>Elektrická energie</v>
      </c>
      <c r="L13" s="23">
        <f t="shared" si="1"/>
        <v>140</v>
      </c>
      <c r="M13" s="23">
        <f t="shared" si="2"/>
        <v>91.757000000000005</v>
      </c>
      <c r="N13" s="23">
        <f t="shared" si="3"/>
        <v>27.841000000000001</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1"/>
        <v>0</v>
      </c>
      <c r="M14" s="23">
        <f t="shared" si="2"/>
        <v>0</v>
      </c>
      <c r="N14" s="23">
        <f t="shared" si="3"/>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1"/>
        <v>0</v>
      </c>
      <c r="M15" s="23">
        <f t="shared" si="2"/>
        <v>0</v>
      </c>
      <c r="N15" s="23">
        <f t="shared" si="3"/>
        <v>0</v>
      </c>
      <c r="O15" s="40"/>
    </row>
    <row r="16" spans="1:15" x14ac:dyDescent="0.2">
      <c r="A16" s="108" t="s">
        <v>38</v>
      </c>
      <c r="B16" s="132">
        <v>23848.347000000002</v>
      </c>
      <c r="C16" s="134">
        <v>6.4604144072972856E-3</v>
      </c>
      <c r="D16" s="138">
        <v>12825.321</v>
      </c>
      <c r="E16" s="136">
        <v>5.2719709513671803E-3</v>
      </c>
      <c r="F16" s="138">
        <v>5079.92</v>
      </c>
      <c r="G16" s="135">
        <v>4.4101007973145938E-3</v>
      </c>
      <c r="H16" s="138">
        <v>41753.588000000003</v>
      </c>
      <c r="I16" s="141">
        <v>5.7384743627856482E-3</v>
      </c>
      <c r="J16" s="25"/>
      <c r="K16" s="26" t="str">
        <f t="shared" si="0"/>
        <v>Hnědé uhlí</v>
      </c>
      <c r="L16" s="23">
        <f t="shared" si="1"/>
        <v>23848.347000000002</v>
      </c>
      <c r="M16" s="23">
        <f t="shared" si="2"/>
        <v>12825.321</v>
      </c>
      <c r="N16" s="23">
        <f t="shared" si="3"/>
        <v>5079.92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1"/>
        <v>0</v>
      </c>
      <c r="M17" s="23">
        <f t="shared" si="2"/>
        <v>0</v>
      </c>
      <c r="N17" s="23">
        <f t="shared" si="3"/>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1"/>
        <v>0</v>
      </c>
      <c r="M18" s="23">
        <f t="shared" si="2"/>
        <v>0</v>
      </c>
      <c r="N18" s="23">
        <f t="shared" si="3"/>
        <v>0</v>
      </c>
      <c r="O18" s="40"/>
    </row>
    <row r="19" spans="1:18" x14ac:dyDescent="0.2">
      <c r="A19" s="108" t="s">
        <v>36</v>
      </c>
      <c r="B19" s="132">
        <v>59857.55</v>
      </c>
      <c r="C19" s="134">
        <v>0.69849228598284829</v>
      </c>
      <c r="D19" s="138">
        <v>59828.1</v>
      </c>
      <c r="E19" s="136">
        <v>0.69354754366071436</v>
      </c>
      <c r="F19" s="138">
        <v>52759.67</v>
      </c>
      <c r="G19" s="135">
        <v>0.75983956627464111</v>
      </c>
      <c r="H19" s="138">
        <v>172445.32</v>
      </c>
      <c r="I19" s="141">
        <v>0.71437132399478365</v>
      </c>
      <c r="J19" s="25"/>
      <c r="K19" s="26" t="str">
        <f t="shared" si="0"/>
        <v>Odpadní teplo</v>
      </c>
      <c r="L19" s="23">
        <f t="shared" si="1"/>
        <v>59857.55</v>
      </c>
      <c r="M19" s="23">
        <f t="shared" si="2"/>
        <v>59828.1</v>
      </c>
      <c r="N19" s="23">
        <f t="shared" si="3"/>
        <v>52759.67</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1"/>
        <v>0</v>
      </c>
      <c r="M20" s="23">
        <f t="shared" si="2"/>
        <v>0</v>
      </c>
      <c r="N20" s="23">
        <f t="shared" si="3"/>
        <v>0</v>
      </c>
      <c r="O20" s="40"/>
    </row>
    <row r="21" spans="1:18" x14ac:dyDescent="0.2">
      <c r="A21" s="108" t="s">
        <v>34</v>
      </c>
      <c r="B21" s="132">
        <v>419</v>
      </c>
      <c r="C21" s="134">
        <v>1.5145784515550004E-3</v>
      </c>
      <c r="D21" s="138">
        <v>107</v>
      </c>
      <c r="E21" s="136">
        <v>3.7743315292690388E-4</v>
      </c>
      <c r="F21" s="138">
        <v>162</v>
      </c>
      <c r="G21" s="135">
        <v>7.1997332611190078E-4</v>
      </c>
      <c r="H21" s="138">
        <v>688</v>
      </c>
      <c r="I21" s="141">
        <v>8.7626916579173564E-4</v>
      </c>
      <c r="J21" s="25"/>
      <c r="K21" s="26" t="str">
        <f t="shared" si="0"/>
        <v>Ostatní pevná paliva</v>
      </c>
      <c r="L21" s="23">
        <f t="shared" si="1"/>
        <v>419</v>
      </c>
      <c r="M21" s="23">
        <f t="shared" si="2"/>
        <v>107</v>
      </c>
      <c r="N21" s="23">
        <f t="shared" si="3"/>
        <v>162</v>
      </c>
      <c r="O21" s="40"/>
    </row>
    <row r="22" spans="1:18" x14ac:dyDescent="0.2">
      <c r="A22" s="108" t="s">
        <v>33</v>
      </c>
      <c r="B22" s="132">
        <v>259251.55999999997</v>
      </c>
      <c r="C22" s="134">
        <v>0.78901109335009034</v>
      </c>
      <c r="D22" s="138">
        <v>212913.30100000001</v>
      </c>
      <c r="E22" s="136">
        <v>0.6701039382415398</v>
      </c>
      <c r="F22" s="138">
        <v>146139.40099999998</v>
      </c>
      <c r="G22" s="135">
        <v>0.64673843940896958</v>
      </c>
      <c r="H22" s="138">
        <v>618304.26199999999</v>
      </c>
      <c r="I22" s="141">
        <v>0.70884237334428046</v>
      </c>
      <c r="J22" s="25"/>
      <c r="K22" s="26" t="str">
        <f t="shared" si="0"/>
        <v>Ostatní plyny</v>
      </c>
      <c r="L22" s="23">
        <f t="shared" si="1"/>
        <v>259251.55999999997</v>
      </c>
      <c r="M22" s="23">
        <f t="shared" si="2"/>
        <v>212913.30100000001</v>
      </c>
      <c r="N22" s="23">
        <f t="shared" si="3"/>
        <v>146139.40099999998</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1"/>
        <v>0</v>
      </c>
      <c r="M23" s="23">
        <f t="shared" si="2"/>
        <v>0</v>
      </c>
      <c r="N23" s="23">
        <f t="shared" si="3"/>
        <v>0</v>
      </c>
      <c r="O23" s="40"/>
    </row>
    <row r="24" spans="1:18" x14ac:dyDescent="0.2">
      <c r="A24" s="108" t="s">
        <v>32</v>
      </c>
      <c r="B24" s="132">
        <v>697.03099999999995</v>
      </c>
      <c r="C24" s="134">
        <v>0.19847355848972043</v>
      </c>
      <c r="D24" s="138">
        <v>296.04700000000003</v>
      </c>
      <c r="E24" s="136">
        <v>0.17525465609070123</v>
      </c>
      <c r="F24" s="138">
        <v>249.76</v>
      </c>
      <c r="G24" s="135">
        <v>8.1946986376280704E-3</v>
      </c>
      <c r="H24" s="138">
        <v>1242.838</v>
      </c>
      <c r="I24" s="141">
        <v>3.4833451277078653E-2</v>
      </c>
      <c r="J24" s="25"/>
      <c r="K24" s="26" t="str">
        <f t="shared" si="0"/>
        <v>Topné oleje</v>
      </c>
      <c r="L24" s="23">
        <f t="shared" si="1"/>
        <v>697.03099999999995</v>
      </c>
      <c r="M24" s="23">
        <f t="shared" si="2"/>
        <v>296.04700000000003</v>
      </c>
      <c r="N24" s="23">
        <f t="shared" si="3"/>
        <v>249.76</v>
      </c>
      <c r="O24" s="40"/>
    </row>
    <row r="25" spans="1:18" x14ac:dyDescent="0.2">
      <c r="A25" s="108" t="s">
        <v>31</v>
      </c>
      <c r="B25" s="132">
        <v>191664.20099999997</v>
      </c>
      <c r="C25" s="133">
        <v>8.2869485519959665E-2</v>
      </c>
      <c r="D25" s="137">
        <v>117958.393</v>
      </c>
      <c r="E25" s="135">
        <v>7.3840493327558876E-2</v>
      </c>
      <c r="F25" s="137">
        <v>46952.966999999997</v>
      </c>
      <c r="G25" s="135">
        <v>5.7077566814358653E-2</v>
      </c>
      <c r="H25" s="137">
        <v>356575.56099999999</v>
      </c>
      <c r="I25" s="141">
        <v>7.533917933951792E-2</v>
      </c>
      <c r="J25" s="25"/>
      <c r="K25" s="26" t="str">
        <f t="shared" si="0"/>
        <v>Zemní plyn</v>
      </c>
      <c r="L25" s="23">
        <f t="shared" si="1"/>
        <v>191664.20099999997</v>
      </c>
      <c r="M25" s="23">
        <f t="shared" si="2"/>
        <v>117958.393</v>
      </c>
      <c r="N25" s="23">
        <f t="shared" si="3"/>
        <v>46952.966999999997</v>
      </c>
      <c r="O25" s="24"/>
    </row>
    <row r="26" spans="1:18" ht="13.5" customHeight="1" x14ac:dyDescent="0.2">
      <c r="A26" s="110" t="s">
        <v>169</v>
      </c>
      <c r="B26" s="129">
        <v>1464099.1080000002</v>
      </c>
      <c r="C26" s="131">
        <v>0.18964845670838348</v>
      </c>
      <c r="D26" s="129">
        <v>913118.77299999981</v>
      </c>
      <c r="E26" s="131">
        <v>0.17557544390196894</v>
      </c>
      <c r="F26" s="129">
        <v>496182.58300000004</v>
      </c>
      <c r="G26" s="131">
        <v>0.18437249835578415</v>
      </c>
      <c r="H26" s="129">
        <v>2873400.4640000002</v>
      </c>
      <c r="I26" s="140">
        <v>0.18405093394669719</v>
      </c>
      <c r="J26" s="7"/>
      <c r="K26" s="26"/>
      <c r="L26" s="26" t="str">
        <f>+L9</f>
        <v>Duben</v>
      </c>
      <c r="M26" s="26" t="str">
        <f>+M9</f>
        <v>Květen</v>
      </c>
      <c r="N26" s="26" t="str">
        <f>+N9</f>
        <v>Červen</v>
      </c>
      <c r="O26" s="22"/>
      <c r="P26" s="34"/>
      <c r="Q26" s="34"/>
      <c r="R26" s="34"/>
    </row>
    <row r="27" spans="1:18" ht="12.75" customHeight="1" x14ac:dyDescent="0.2">
      <c r="A27" s="108" t="s">
        <v>26</v>
      </c>
      <c r="B27" s="132">
        <v>455256.00700000004</v>
      </c>
      <c r="C27" s="135">
        <v>0.23501498256368522</v>
      </c>
      <c r="D27" s="137">
        <v>312976.00099999999</v>
      </c>
      <c r="E27" s="135">
        <v>0.20369434118090421</v>
      </c>
      <c r="F27" s="137">
        <v>222845.28699999998</v>
      </c>
      <c r="G27" s="135">
        <v>0.19928087655149859</v>
      </c>
      <c r="H27" s="137">
        <v>991077.29500000004</v>
      </c>
      <c r="I27" s="141">
        <v>0.21583250274172033</v>
      </c>
      <c r="J27" s="25"/>
      <c r="K27" s="26" t="str">
        <f>+A27</f>
        <v>Průmysl</v>
      </c>
      <c r="L27" s="23">
        <f t="shared" ref="L27:L34" si="4">+B27</f>
        <v>455256.00700000004</v>
      </c>
      <c r="M27" s="23">
        <f t="shared" ref="M27:M34" si="5">+D27</f>
        <v>312976.00099999999</v>
      </c>
      <c r="N27" s="23">
        <f t="shared" ref="N27:N34" si="6">+F27</f>
        <v>222845.28699999998</v>
      </c>
      <c r="O27" s="22"/>
      <c r="P27" s="40"/>
      <c r="Q27" s="40"/>
      <c r="R27" s="40"/>
    </row>
    <row r="28" spans="1:18" ht="12.75" customHeight="1" x14ac:dyDescent="0.2">
      <c r="A28" s="108" t="s">
        <v>0</v>
      </c>
      <c r="B28" s="132">
        <v>42850.162000000004</v>
      </c>
      <c r="C28" s="136">
        <v>0.20285420515792907</v>
      </c>
      <c r="D28" s="138">
        <v>14976.331000000002</v>
      </c>
      <c r="E28" s="136">
        <v>0.1152656274851341</v>
      </c>
      <c r="F28" s="138">
        <v>6643.9719999999998</v>
      </c>
      <c r="G28" s="135">
        <v>8.6642402866336815E-2</v>
      </c>
      <c r="H28" s="138">
        <v>64470.465000000004</v>
      </c>
      <c r="I28" s="141">
        <v>0.15429174543607918</v>
      </c>
      <c r="J28" s="25"/>
      <c r="K28" s="26" t="str">
        <f t="shared" ref="K28:K34" si="7">+A28</f>
        <v>Energetika</v>
      </c>
      <c r="L28" s="23">
        <f t="shared" si="4"/>
        <v>42850.162000000004</v>
      </c>
      <c r="M28" s="23">
        <f t="shared" si="5"/>
        <v>14976.331000000002</v>
      </c>
      <c r="N28" s="23">
        <f t="shared" si="6"/>
        <v>6643.9719999999998</v>
      </c>
      <c r="O28" s="22"/>
    </row>
    <row r="29" spans="1:18" ht="12.75" customHeight="1" x14ac:dyDescent="0.2">
      <c r="A29" s="108" t="s">
        <v>1</v>
      </c>
      <c r="B29" s="132">
        <v>5415.7230000000009</v>
      </c>
      <c r="C29" s="136">
        <v>7.344405536722802E-2</v>
      </c>
      <c r="D29" s="138">
        <v>1948.1559999999997</v>
      </c>
      <c r="E29" s="136">
        <v>5.877037306575203E-2</v>
      </c>
      <c r="F29" s="138">
        <v>403.78199999999998</v>
      </c>
      <c r="G29" s="135">
        <v>4.7628422295388877E-2</v>
      </c>
      <c r="H29" s="138">
        <v>7767.661000000001</v>
      </c>
      <c r="I29" s="141">
        <v>6.7330712146190505E-2</v>
      </c>
      <c r="J29" s="25"/>
      <c r="K29" s="26" t="str">
        <f t="shared" si="7"/>
        <v>Doprava</v>
      </c>
      <c r="L29" s="23">
        <f t="shared" si="4"/>
        <v>5415.7230000000009</v>
      </c>
      <c r="M29" s="23">
        <f t="shared" si="5"/>
        <v>1948.1559999999997</v>
      </c>
      <c r="N29" s="23">
        <f t="shared" si="6"/>
        <v>403.78199999999998</v>
      </c>
      <c r="O29" s="22"/>
    </row>
    <row r="30" spans="1:18" ht="12.75" customHeight="1" x14ac:dyDescent="0.2">
      <c r="A30" s="108" t="s">
        <v>2</v>
      </c>
      <c r="B30" s="132">
        <v>6989.0780000000004</v>
      </c>
      <c r="C30" s="136">
        <v>0.31001990998477869</v>
      </c>
      <c r="D30" s="138">
        <v>2820.5680000000002</v>
      </c>
      <c r="E30" s="136">
        <v>0.25726091273478779</v>
      </c>
      <c r="F30" s="138">
        <v>788.57299999999998</v>
      </c>
      <c r="G30" s="135">
        <v>0.24663238006831883</v>
      </c>
      <c r="H30" s="138">
        <v>10598.219000000001</v>
      </c>
      <c r="I30" s="141">
        <v>0.28873914189034255</v>
      </c>
      <c r="J30" s="25"/>
      <c r="K30" s="26" t="str">
        <f t="shared" si="7"/>
        <v>Stavebnictví</v>
      </c>
      <c r="L30" s="23">
        <f t="shared" si="4"/>
        <v>6989.0780000000004</v>
      </c>
      <c r="M30" s="23">
        <f t="shared" si="5"/>
        <v>2820.5680000000002</v>
      </c>
      <c r="N30" s="23">
        <f t="shared" si="6"/>
        <v>788.57299999999998</v>
      </c>
    </row>
    <row r="31" spans="1:18" x14ac:dyDescent="0.2">
      <c r="A31" s="108" t="s">
        <v>6</v>
      </c>
      <c r="B31" s="132">
        <v>0</v>
      </c>
      <c r="C31" s="136">
        <v>0</v>
      </c>
      <c r="D31" s="138">
        <v>0</v>
      </c>
      <c r="E31" s="136">
        <v>0</v>
      </c>
      <c r="F31" s="138">
        <v>0</v>
      </c>
      <c r="G31" s="135">
        <v>0</v>
      </c>
      <c r="H31" s="138">
        <v>0</v>
      </c>
      <c r="I31" s="141">
        <v>0</v>
      </c>
      <c r="J31" s="25"/>
      <c r="K31" s="26" t="str">
        <f t="shared" si="7"/>
        <v>Zemědělství a lesnictví</v>
      </c>
      <c r="L31" s="23">
        <f t="shared" si="4"/>
        <v>0</v>
      </c>
      <c r="M31" s="23">
        <f t="shared" si="5"/>
        <v>0</v>
      </c>
      <c r="N31" s="23">
        <f t="shared" si="6"/>
        <v>0</v>
      </c>
    </row>
    <row r="32" spans="1:18" x14ac:dyDescent="0.2">
      <c r="A32" s="108" t="s">
        <v>25</v>
      </c>
      <c r="B32" s="132">
        <v>638091.24199999997</v>
      </c>
      <c r="C32" s="136">
        <v>0.18217583564812331</v>
      </c>
      <c r="D32" s="138">
        <v>400204.14399999991</v>
      </c>
      <c r="E32" s="136">
        <v>0.17462088882052806</v>
      </c>
      <c r="F32" s="138">
        <v>201647.06500000003</v>
      </c>
      <c r="G32" s="135">
        <v>0.20257927791217464</v>
      </c>
      <c r="H32" s="138">
        <v>1239942.4509999999</v>
      </c>
      <c r="I32" s="141">
        <v>0.18261690222321217</v>
      </c>
      <c r="J32" s="25"/>
      <c r="K32" s="26" t="str">
        <f t="shared" si="7"/>
        <v>Domácnosti</v>
      </c>
      <c r="L32" s="23">
        <f t="shared" si="4"/>
        <v>638091.24199999997</v>
      </c>
      <c r="M32" s="23">
        <f t="shared" si="5"/>
        <v>400204.14399999991</v>
      </c>
      <c r="N32" s="23">
        <f t="shared" si="6"/>
        <v>201647.06500000003</v>
      </c>
    </row>
    <row r="33" spans="1:14" x14ac:dyDescent="0.2">
      <c r="A33" s="108" t="s">
        <v>5</v>
      </c>
      <c r="B33" s="132">
        <v>309934.49500000005</v>
      </c>
      <c r="C33" s="136">
        <v>0.18049918595162551</v>
      </c>
      <c r="D33" s="138">
        <v>176833.78499999995</v>
      </c>
      <c r="E33" s="136">
        <v>0.16451533857136247</v>
      </c>
      <c r="F33" s="138">
        <v>62451.433000000005</v>
      </c>
      <c r="G33" s="135">
        <v>0.14186785929797244</v>
      </c>
      <c r="H33" s="138">
        <v>549219.71299999999</v>
      </c>
      <c r="I33" s="141">
        <v>0.1699222723044059</v>
      </c>
      <c r="J33" s="25"/>
      <c r="K33" s="26" t="str">
        <f t="shared" si="7"/>
        <v>Obchod, služby, školství, zdravotnictví</v>
      </c>
      <c r="L33" s="23">
        <f t="shared" si="4"/>
        <v>309934.49500000005</v>
      </c>
      <c r="M33" s="23">
        <f t="shared" si="5"/>
        <v>176833.78499999995</v>
      </c>
      <c r="N33" s="23">
        <f t="shared" si="6"/>
        <v>62451.433000000005</v>
      </c>
    </row>
    <row r="34" spans="1:14" x14ac:dyDescent="0.2">
      <c r="A34" s="108" t="s">
        <v>3</v>
      </c>
      <c r="B34" s="132">
        <v>5562.4009999999998</v>
      </c>
      <c r="C34" s="135">
        <v>3.450902070689145E-2</v>
      </c>
      <c r="D34" s="137">
        <v>3359.7879999999996</v>
      </c>
      <c r="E34" s="135">
        <v>3.6197892835107992E-2</v>
      </c>
      <c r="F34" s="137">
        <v>1402.4709999999998</v>
      </c>
      <c r="G34" s="135">
        <v>4.170609870260869E-2</v>
      </c>
      <c r="H34" s="137">
        <v>10324.659999999998</v>
      </c>
      <c r="I34" s="141">
        <v>3.5895433246506396E-2</v>
      </c>
      <c r="J34" s="25"/>
      <c r="K34" s="26" t="str">
        <f t="shared" si="7"/>
        <v>Ostatní</v>
      </c>
      <c r="L34" s="23">
        <f t="shared" si="4"/>
        <v>5562.4009999999998</v>
      </c>
      <c r="M34" s="23">
        <f t="shared" si="5"/>
        <v>3359.7879999999996</v>
      </c>
      <c r="N34" s="23">
        <f t="shared" si="6"/>
        <v>1402.4709999999998</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0.16690337429351526</v>
      </c>
    </row>
    <row r="40" spans="1:14" x14ac:dyDescent="0.2">
      <c r="B40" s="34"/>
      <c r="C40" s="34"/>
      <c r="D40" s="34"/>
      <c r="L40" s="28" t="s">
        <v>50</v>
      </c>
      <c r="M40" s="32">
        <v>0.20620877675012231</v>
      </c>
    </row>
    <row r="41" spans="1:14" x14ac:dyDescent="0.2">
      <c r="B41" s="22"/>
      <c r="C41" s="22"/>
      <c r="D41" s="22"/>
      <c r="L41" s="28" t="s">
        <v>111</v>
      </c>
      <c r="M41" s="32">
        <v>0.16744764186644545</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1"/>
  <sheetViews>
    <sheetView showGridLines="0" zoomScaleNormal="100" zoomScaleSheetLayoutView="100" workbookViewId="0">
      <selection activeCell="L21" sqref="L21"/>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131</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1291.8129999999999</v>
      </c>
      <c r="C7" s="130">
        <v>3.2546270283131382E-2</v>
      </c>
      <c r="D7" s="129">
        <v>1291.8129999999999</v>
      </c>
      <c r="E7" s="130">
        <v>3.2553095580549335E-2</v>
      </c>
      <c r="F7" s="129">
        <v>1291.8129999999999</v>
      </c>
      <c r="G7" s="130">
        <v>3.269892011948753E-2</v>
      </c>
      <c r="H7" s="129">
        <v>1291.8129999999999</v>
      </c>
      <c r="I7" s="139">
        <v>3.269892011948753E-2</v>
      </c>
      <c r="J7" s="30"/>
      <c r="O7" s="13"/>
    </row>
    <row r="8" spans="1:15" x14ac:dyDescent="0.2">
      <c r="A8" s="109" t="s">
        <v>167</v>
      </c>
      <c r="B8" s="129">
        <v>551473.87700000033</v>
      </c>
      <c r="C8" s="130">
        <v>3.8865938506103946E-2</v>
      </c>
      <c r="D8" s="129">
        <v>420007.79000000004</v>
      </c>
      <c r="E8" s="130">
        <v>3.6679817640953113E-2</v>
      </c>
      <c r="F8" s="129">
        <v>306409.52299999993</v>
      </c>
      <c r="G8" s="130">
        <v>3.871304355538132E-2</v>
      </c>
      <c r="H8" s="129">
        <v>1277891.1900000004</v>
      </c>
      <c r="I8" s="139">
        <v>3.8083852082834567E-2</v>
      </c>
      <c r="J8" s="30"/>
      <c r="O8" s="13"/>
    </row>
    <row r="9" spans="1:15" x14ac:dyDescent="0.2">
      <c r="A9" s="109" t="s">
        <v>168</v>
      </c>
      <c r="B9" s="129">
        <v>314322.04200000002</v>
      </c>
      <c r="C9" s="131">
        <v>3.6929101981872055E-2</v>
      </c>
      <c r="D9" s="129">
        <v>194367.533</v>
      </c>
      <c r="E9" s="131">
        <v>3.2833245630709898E-2</v>
      </c>
      <c r="F9" s="129">
        <v>105687.64600000001</v>
      </c>
      <c r="G9" s="131">
        <v>3.3751414201513258E-2</v>
      </c>
      <c r="H9" s="129">
        <v>614377.22100000002</v>
      </c>
      <c r="I9" s="140">
        <v>3.4981947461082276E-2</v>
      </c>
      <c r="J9" s="25"/>
      <c r="K9" s="26"/>
      <c r="L9" s="26" t="str">
        <f>+B5</f>
        <v>Duben</v>
      </c>
      <c r="M9" s="26" t="str">
        <f>+D5</f>
        <v>Květen</v>
      </c>
      <c r="N9" s="26" t="str">
        <f>+F5</f>
        <v>Červen</v>
      </c>
      <c r="O9" s="27"/>
    </row>
    <row r="10" spans="1:15" x14ac:dyDescent="0.2">
      <c r="A10" s="108" t="s">
        <v>41</v>
      </c>
      <c r="B10" s="132">
        <v>21629.404999999999</v>
      </c>
      <c r="C10" s="133">
        <v>2.572275221706671E-2</v>
      </c>
      <c r="D10" s="137">
        <v>18771.749</v>
      </c>
      <c r="E10" s="135">
        <v>2.7786619433242461E-2</v>
      </c>
      <c r="F10" s="137">
        <v>7888.2620000000006</v>
      </c>
      <c r="G10" s="135">
        <v>2.3441145888299559E-2</v>
      </c>
      <c r="H10" s="137">
        <v>48289.415999999997</v>
      </c>
      <c r="I10" s="141">
        <v>2.6060857304131109E-2</v>
      </c>
      <c r="J10" s="25"/>
      <c r="K10" s="26" t="str">
        <f>+A10</f>
        <v>Biomasa</v>
      </c>
      <c r="L10" s="23">
        <f>+B10</f>
        <v>21629.404999999999</v>
      </c>
      <c r="M10" s="23">
        <f>+D10</f>
        <v>18771.749</v>
      </c>
      <c r="N10" s="23">
        <f>+F10</f>
        <v>7888.2620000000006</v>
      </c>
      <c r="O10" s="40"/>
    </row>
    <row r="11" spans="1:15" x14ac:dyDescent="0.2">
      <c r="A11" s="108" t="s">
        <v>40</v>
      </c>
      <c r="B11" s="132">
        <v>6058.2249999999995</v>
      </c>
      <c r="C11" s="134">
        <v>0.11039808566842972</v>
      </c>
      <c r="D11" s="138">
        <v>4896.13</v>
      </c>
      <c r="E11" s="136">
        <v>0.10202597450660314</v>
      </c>
      <c r="F11" s="138">
        <v>3414.248</v>
      </c>
      <c r="G11" s="135">
        <v>0.11330587596635691</v>
      </c>
      <c r="H11" s="138">
        <v>14368.602999999999</v>
      </c>
      <c r="I11" s="141">
        <v>0.10803603054927415</v>
      </c>
      <c r="J11" s="25"/>
      <c r="K11" s="26" t="str">
        <f t="shared" ref="K11:L25" si="0">+A11</f>
        <v>Bioplyn</v>
      </c>
      <c r="L11" s="23">
        <f t="shared" si="0"/>
        <v>6058.2249999999995</v>
      </c>
      <c r="M11" s="23">
        <f t="shared" ref="M11:M25" si="1">+D11</f>
        <v>4896.13</v>
      </c>
      <c r="N11" s="23">
        <f t="shared" ref="N11:N25" si="2">+F11</f>
        <v>3414.248</v>
      </c>
      <c r="O11" s="40"/>
    </row>
    <row r="12" spans="1:15" x14ac:dyDescent="0.2">
      <c r="A12" s="108" t="s">
        <v>39</v>
      </c>
      <c r="B12" s="132">
        <v>54322.330999999998</v>
      </c>
      <c r="C12" s="134">
        <v>5.9944604778101235E-2</v>
      </c>
      <c r="D12" s="138">
        <v>0</v>
      </c>
      <c r="E12" s="136">
        <v>0</v>
      </c>
      <c r="F12" s="138">
        <v>0</v>
      </c>
      <c r="G12" s="135">
        <v>0</v>
      </c>
      <c r="H12" s="138">
        <v>54322.330999999998</v>
      </c>
      <c r="I12" s="141">
        <v>3.4115098387904434E-2</v>
      </c>
      <c r="J12" s="25"/>
      <c r="K12" s="26" t="str">
        <f t="shared" si="0"/>
        <v>Černé uhlí</v>
      </c>
      <c r="L12" s="23">
        <f t="shared" si="0"/>
        <v>54322.330999999998</v>
      </c>
      <c r="M12" s="23">
        <f t="shared" si="1"/>
        <v>0</v>
      </c>
      <c r="N12" s="23">
        <f t="shared" si="2"/>
        <v>0</v>
      </c>
      <c r="O12" s="40"/>
    </row>
    <row r="13" spans="1:15" x14ac:dyDescent="0.2">
      <c r="A13" s="108" t="s">
        <v>51</v>
      </c>
      <c r="B13" s="132">
        <v>0</v>
      </c>
      <c r="C13" s="134">
        <v>0</v>
      </c>
      <c r="D13" s="138">
        <v>7.484</v>
      </c>
      <c r="E13" s="136">
        <v>3.0388657283431076E-3</v>
      </c>
      <c r="F13" s="138">
        <v>161.61099999999999</v>
      </c>
      <c r="G13" s="135">
        <v>5.9965818841343312E-2</v>
      </c>
      <c r="H13" s="138">
        <v>169.095</v>
      </c>
      <c r="I13" s="141">
        <v>2.0998408867129038E-2</v>
      </c>
      <c r="J13" s="25"/>
      <c r="K13" s="26" t="str">
        <f t="shared" si="0"/>
        <v>Elektrická energie</v>
      </c>
      <c r="L13" s="23">
        <f t="shared" si="0"/>
        <v>0</v>
      </c>
      <c r="M13" s="23">
        <f t="shared" si="1"/>
        <v>7.484</v>
      </c>
      <c r="N13" s="23">
        <f t="shared" si="2"/>
        <v>161.61099999999999</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142927.39199999999</v>
      </c>
      <c r="C16" s="134">
        <v>3.8718414424036465E-2</v>
      </c>
      <c r="D16" s="138">
        <v>84193.481000000014</v>
      </c>
      <c r="E16" s="136">
        <v>3.4608536201665797E-2</v>
      </c>
      <c r="F16" s="138">
        <v>29631.670999999998</v>
      </c>
      <c r="G16" s="135">
        <v>2.5724549973791658E-2</v>
      </c>
      <c r="H16" s="138">
        <v>256752.54400000002</v>
      </c>
      <c r="I16" s="141">
        <v>3.5287216306392491E-2</v>
      </c>
      <c r="J16" s="25"/>
      <c r="K16" s="26" t="str">
        <f t="shared" si="0"/>
        <v>Hnědé uhlí</v>
      </c>
      <c r="L16" s="23">
        <f t="shared" si="0"/>
        <v>142927.39199999999</v>
      </c>
      <c r="M16" s="23">
        <f t="shared" si="1"/>
        <v>84193.481000000014</v>
      </c>
      <c r="N16" s="23">
        <f t="shared" si="2"/>
        <v>29631.670999999998</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1421.461</v>
      </c>
      <c r="C24" s="134">
        <v>0.40474874564310132</v>
      </c>
      <c r="D24" s="138">
        <v>776</v>
      </c>
      <c r="E24" s="136">
        <v>0.45937845384815301</v>
      </c>
      <c r="F24" s="138">
        <v>26936.269</v>
      </c>
      <c r="G24" s="135">
        <v>0.88378686289671371</v>
      </c>
      <c r="H24" s="138">
        <v>29133.73</v>
      </c>
      <c r="I24" s="141">
        <v>0.81654114572821623</v>
      </c>
      <c r="J24" s="25"/>
      <c r="K24" s="26" t="str">
        <f t="shared" si="0"/>
        <v>Topné oleje</v>
      </c>
      <c r="L24" s="23">
        <f t="shared" si="0"/>
        <v>1421.461</v>
      </c>
      <c r="M24" s="23">
        <f t="shared" si="1"/>
        <v>776</v>
      </c>
      <c r="N24" s="23">
        <f t="shared" si="2"/>
        <v>26936.269</v>
      </c>
      <c r="O24" s="40"/>
    </row>
    <row r="25" spans="1:18" x14ac:dyDescent="0.2">
      <c r="A25" s="108" t="s">
        <v>31</v>
      </c>
      <c r="B25" s="132">
        <v>87963.228000000003</v>
      </c>
      <c r="C25" s="133">
        <v>3.8032493345144365E-2</v>
      </c>
      <c r="D25" s="137">
        <v>85722.688999999998</v>
      </c>
      <c r="E25" s="135">
        <v>5.3661341801468115E-2</v>
      </c>
      <c r="F25" s="137">
        <v>37655.584999999999</v>
      </c>
      <c r="G25" s="135">
        <v>4.5775364286803469E-2</v>
      </c>
      <c r="H25" s="137">
        <v>211341.50200000001</v>
      </c>
      <c r="I25" s="141">
        <v>4.465335559287275E-2</v>
      </c>
      <c r="J25" s="25"/>
      <c r="K25" s="26" t="str">
        <f t="shared" si="0"/>
        <v>Zemní plyn</v>
      </c>
      <c r="L25" s="23">
        <f t="shared" si="0"/>
        <v>87963.228000000003</v>
      </c>
      <c r="M25" s="23">
        <f t="shared" si="1"/>
        <v>85722.688999999998</v>
      </c>
      <c r="N25" s="23">
        <f t="shared" si="2"/>
        <v>37655.584999999999</v>
      </c>
      <c r="O25" s="24"/>
    </row>
    <row r="26" spans="1:18" ht="13.5" customHeight="1" x14ac:dyDescent="0.2">
      <c r="A26" s="110" t="s">
        <v>169</v>
      </c>
      <c r="B26" s="129">
        <v>275672.73800000007</v>
      </c>
      <c r="C26" s="131">
        <v>3.5708586278487477E-2</v>
      </c>
      <c r="D26" s="129">
        <v>164527.58800000002</v>
      </c>
      <c r="E26" s="131">
        <v>3.163553871783148E-2</v>
      </c>
      <c r="F26" s="129">
        <v>81785.006000000008</v>
      </c>
      <c r="G26" s="131">
        <v>3.0389833099528196E-2</v>
      </c>
      <c r="H26" s="129">
        <v>521985.33200000011</v>
      </c>
      <c r="I26" s="140">
        <v>3.3434910679779446E-2</v>
      </c>
      <c r="J26" s="7"/>
      <c r="K26" s="26"/>
      <c r="L26" s="26" t="str">
        <f>+L9</f>
        <v>Duben</v>
      </c>
      <c r="M26" s="26" t="str">
        <f>+M9</f>
        <v>Květen</v>
      </c>
      <c r="N26" s="26" t="str">
        <f>+N9</f>
        <v>Červen</v>
      </c>
      <c r="O26" s="22"/>
      <c r="P26" s="34"/>
      <c r="Q26" s="34"/>
      <c r="R26" s="34"/>
    </row>
    <row r="27" spans="1:18" ht="12.75" customHeight="1" x14ac:dyDescent="0.2">
      <c r="A27" s="108" t="s">
        <v>26</v>
      </c>
      <c r="B27" s="132">
        <v>42288.227000000006</v>
      </c>
      <c r="C27" s="135">
        <v>2.1830281815598675E-2</v>
      </c>
      <c r="D27" s="137">
        <v>24720.100000000006</v>
      </c>
      <c r="E27" s="135">
        <v>1.6088596145830594E-2</v>
      </c>
      <c r="F27" s="137">
        <v>16683.048999999999</v>
      </c>
      <c r="G27" s="135">
        <v>1.4918927265765339E-2</v>
      </c>
      <c r="H27" s="137">
        <v>83691.376000000018</v>
      </c>
      <c r="I27" s="141">
        <v>1.8225943860391183E-2</v>
      </c>
      <c r="J27" s="25"/>
      <c r="K27" s="26" t="str">
        <f>+A27</f>
        <v>Průmysl</v>
      </c>
      <c r="L27" s="23">
        <f t="shared" ref="L27:L34" si="3">+B27</f>
        <v>42288.227000000006</v>
      </c>
      <c r="M27" s="23">
        <f t="shared" ref="M27:M34" si="4">+D27</f>
        <v>24720.100000000006</v>
      </c>
      <c r="N27" s="23">
        <f t="shared" ref="N27:N34" si="5">+F27</f>
        <v>16683.048999999999</v>
      </c>
      <c r="O27" s="22"/>
      <c r="P27" s="40"/>
      <c r="Q27" s="40"/>
      <c r="R27" s="40"/>
    </row>
    <row r="28" spans="1:18" ht="12.75" customHeight="1" x14ac:dyDescent="0.2">
      <c r="A28" s="108" t="s">
        <v>0</v>
      </c>
      <c r="B28" s="132">
        <v>7266.6980000000003</v>
      </c>
      <c r="C28" s="136">
        <v>3.440080919443695E-2</v>
      </c>
      <c r="D28" s="138">
        <v>4136.16</v>
      </c>
      <c r="E28" s="136">
        <v>3.1834037173651686E-2</v>
      </c>
      <c r="F28" s="138">
        <v>3617.6489999999999</v>
      </c>
      <c r="G28" s="135">
        <v>4.71768698132684E-2</v>
      </c>
      <c r="H28" s="138">
        <v>15020.507</v>
      </c>
      <c r="I28" s="141">
        <v>3.5947316998021416E-2</v>
      </c>
      <c r="J28" s="25"/>
      <c r="K28" s="26" t="str">
        <f t="shared" ref="K28:K34" si="6">+A28</f>
        <v>Energetika</v>
      </c>
      <c r="L28" s="23">
        <f t="shared" si="3"/>
        <v>7266.6980000000003</v>
      </c>
      <c r="M28" s="23">
        <f t="shared" si="4"/>
        <v>4136.16</v>
      </c>
      <c r="N28" s="23">
        <f t="shared" si="5"/>
        <v>3617.6489999999999</v>
      </c>
      <c r="O28" s="22"/>
    </row>
    <row r="29" spans="1:18" ht="12.75" customHeight="1" x14ac:dyDescent="0.2">
      <c r="A29" s="108" t="s">
        <v>1</v>
      </c>
      <c r="B29" s="132">
        <v>126</v>
      </c>
      <c r="C29" s="136">
        <v>1.7087194039042855E-3</v>
      </c>
      <c r="D29" s="138">
        <v>28.7</v>
      </c>
      <c r="E29" s="136">
        <v>8.6579807109239898E-4</v>
      </c>
      <c r="F29" s="138">
        <v>8</v>
      </c>
      <c r="G29" s="135">
        <v>9.436462704209476E-4</v>
      </c>
      <c r="H29" s="138">
        <v>162.69999999999999</v>
      </c>
      <c r="I29" s="141">
        <v>1.4102967246105607E-3</v>
      </c>
      <c r="J29" s="25"/>
      <c r="K29" s="26" t="str">
        <f t="shared" si="6"/>
        <v>Doprava</v>
      </c>
      <c r="L29" s="23">
        <f t="shared" si="3"/>
        <v>126</v>
      </c>
      <c r="M29" s="23">
        <f t="shared" si="4"/>
        <v>28.7</v>
      </c>
      <c r="N29" s="23">
        <f t="shared" si="5"/>
        <v>8</v>
      </c>
      <c r="O29" s="22"/>
    </row>
    <row r="30" spans="1:18" ht="12.75" customHeight="1" x14ac:dyDescent="0.2">
      <c r="A30" s="108" t="s">
        <v>2</v>
      </c>
      <c r="B30" s="132">
        <v>1966.701</v>
      </c>
      <c r="C30" s="136">
        <v>8.7238469364195714E-2</v>
      </c>
      <c r="D30" s="138">
        <v>1042.451</v>
      </c>
      <c r="E30" s="136">
        <v>9.5080812000027035E-2</v>
      </c>
      <c r="F30" s="138">
        <v>194.01</v>
      </c>
      <c r="G30" s="135">
        <v>6.067814654705974E-2</v>
      </c>
      <c r="H30" s="138">
        <v>3203.1620000000003</v>
      </c>
      <c r="I30" s="141">
        <v>8.7267327389229599E-2</v>
      </c>
      <c r="J30" s="25"/>
      <c r="K30" s="26" t="str">
        <f t="shared" si="6"/>
        <v>Stavebnictví</v>
      </c>
      <c r="L30" s="23">
        <f t="shared" si="3"/>
        <v>1966.701</v>
      </c>
      <c r="M30" s="23">
        <f t="shared" si="4"/>
        <v>1042.451</v>
      </c>
      <c r="N30" s="23">
        <f t="shared" si="5"/>
        <v>194.01</v>
      </c>
    </row>
    <row r="31" spans="1:18" x14ac:dyDescent="0.2">
      <c r="A31" s="108" t="s">
        <v>6</v>
      </c>
      <c r="B31" s="132">
        <v>1710.028</v>
      </c>
      <c r="C31" s="136">
        <v>1.8092121011370251E-2</v>
      </c>
      <c r="D31" s="138">
        <v>900.83600000000001</v>
      </c>
      <c r="E31" s="136">
        <v>2.9400131714375947E-2</v>
      </c>
      <c r="F31" s="138">
        <v>435.52499999999998</v>
      </c>
      <c r="G31" s="135">
        <v>2.8359966621160918E-2</v>
      </c>
      <c r="H31" s="138">
        <v>3046.3890000000001</v>
      </c>
      <c r="I31" s="141">
        <v>2.1680106580768046E-2</v>
      </c>
      <c r="J31" s="25"/>
      <c r="K31" s="26" t="str">
        <f t="shared" si="6"/>
        <v>Zemědělství a lesnictví</v>
      </c>
      <c r="L31" s="23">
        <f t="shared" si="3"/>
        <v>1710.028</v>
      </c>
      <c r="M31" s="23">
        <f t="shared" si="4"/>
        <v>900.83600000000001</v>
      </c>
      <c r="N31" s="23">
        <f t="shared" si="5"/>
        <v>435.52499999999998</v>
      </c>
    </row>
    <row r="32" spans="1:18" x14ac:dyDescent="0.2">
      <c r="A32" s="108" t="s">
        <v>25</v>
      </c>
      <c r="B32" s="132">
        <v>156415.34600000002</v>
      </c>
      <c r="C32" s="136">
        <v>4.4656773969231733E-2</v>
      </c>
      <c r="D32" s="138">
        <v>95537.57699999999</v>
      </c>
      <c r="E32" s="136">
        <v>4.1685866729804878E-2</v>
      </c>
      <c r="F32" s="138">
        <v>43368.467000000004</v>
      </c>
      <c r="G32" s="135">
        <v>4.3568959106932564E-2</v>
      </c>
      <c r="H32" s="138">
        <v>295321.39</v>
      </c>
      <c r="I32" s="141">
        <v>4.3494500376657488E-2</v>
      </c>
      <c r="J32" s="25"/>
      <c r="K32" s="26" t="str">
        <f t="shared" si="6"/>
        <v>Domácnosti</v>
      </c>
      <c r="L32" s="23">
        <f t="shared" si="3"/>
        <v>156415.34600000002</v>
      </c>
      <c r="M32" s="23">
        <f t="shared" si="4"/>
        <v>95537.57699999999</v>
      </c>
      <c r="N32" s="23">
        <f t="shared" si="5"/>
        <v>43368.467000000004</v>
      </c>
    </row>
    <row r="33" spans="1:14" x14ac:dyDescent="0.2">
      <c r="A33" s="108" t="s">
        <v>5</v>
      </c>
      <c r="B33" s="132">
        <v>64316.277999999991</v>
      </c>
      <c r="C33" s="136">
        <v>3.7456417435685688E-2</v>
      </c>
      <c r="D33" s="138">
        <v>37222.034</v>
      </c>
      <c r="E33" s="136">
        <v>3.4629103968027194E-2</v>
      </c>
      <c r="F33" s="138">
        <v>17208.005999999998</v>
      </c>
      <c r="G33" s="135">
        <v>3.9090583782227462E-2</v>
      </c>
      <c r="H33" s="138">
        <v>118746.31799999998</v>
      </c>
      <c r="I33" s="141">
        <v>3.6738747180295725E-2</v>
      </c>
      <c r="J33" s="25"/>
      <c r="K33" s="26" t="str">
        <f t="shared" si="6"/>
        <v>Obchod, služby, školství, zdravotnictví</v>
      </c>
      <c r="L33" s="23">
        <f t="shared" si="3"/>
        <v>64316.277999999991</v>
      </c>
      <c r="M33" s="23">
        <f t="shared" si="4"/>
        <v>37222.034</v>
      </c>
      <c r="N33" s="23">
        <f t="shared" si="5"/>
        <v>17208.005999999998</v>
      </c>
    </row>
    <row r="34" spans="1:14" x14ac:dyDescent="0.2">
      <c r="A34" s="108" t="s">
        <v>3</v>
      </c>
      <c r="B34" s="132">
        <v>1583.4599999999998</v>
      </c>
      <c r="C34" s="135">
        <v>9.8237530750721353E-3</v>
      </c>
      <c r="D34" s="137">
        <v>939.73</v>
      </c>
      <c r="E34" s="135">
        <v>1.0124521497765942E-2</v>
      </c>
      <c r="F34" s="137">
        <v>270.3</v>
      </c>
      <c r="G34" s="135">
        <v>8.0380688651067525E-3</v>
      </c>
      <c r="H34" s="137">
        <v>2793.49</v>
      </c>
      <c r="I34" s="141">
        <v>9.7120422192869451E-3</v>
      </c>
      <c r="J34" s="25"/>
      <c r="K34" s="26" t="str">
        <f t="shared" si="6"/>
        <v>Ostatní</v>
      </c>
      <c r="L34" s="23">
        <f t="shared" si="3"/>
        <v>1583.4599999999998</v>
      </c>
      <c r="M34" s="23">
        <f t="shared" si="4"/>
        <v>939.73</v>
      </c>
      <c r="N34" s="23">
        <f t="shared" si="5"/>
        <v>270.3</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3.269892011948753E-2</v>
      </c>
    </row>
    <row r="40" spans="1:14" x14ac:dyDescent="0.2">
      <c r="B40" s="34"/>
      <c r="C40" s="34"/>
      <c r="D40" s="34"/>
      <c r="L40" s="28" t="s">
        <v>50</v>
      </c>
      <c r="M40" s="32">
        <v>3.8083852082834567E-2</v>
      </c>
    </row>
    <row r="41" spans="1:14" x14ac:dyDescent="0.2">
      <c r="B41" s="22"/>
      <c r="C41" s="22"/>
      <c r="D41" s="22"/>
      <c r="L41" s="28" t="s">
        <v>111</v>
      </c>
      <c r="M41" s="32">
        <v>3.4981947461082276E-2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2"/>
  <sheetViews>
    <sheetView showGridLines="0" zoomScaleNormal="100" zoomScaleSheetLayoutView="100" workbookViewId="0">
      <selection activeCell="P28" sqref="P2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132</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3716.8749999999986</v>
      </c>
      <c r="C7" s="130">
        <v>9.3643908490326319E-2</v>
      </c>
      <c r="D7" s="129">
        <v>3716.9609999999984</v>
      </c>
      <c r="E7" s="130">
        <v>9.3665713769852291E-2</v>
      </c>
      <c r="F7" s="129">
        <v>3717.6629999999986</v>
      </c>
      <c r="G7" s="130">
        <v>9.4103067137561183E-2</v>
      </c>
      <c r="H7" s="129">
        <v>3717.6629999999986</v>
      </c>
      <c r="I7" s="139">
        <v>9.4103067137561183E-2</v>
      </c>
      <c r="J7" s="30"/>
      <c r="O7" s="13"/>
    </row>
    <row r="8" spans="1:15" x14ac:dyDescent="0.2">
      <c r="A8" s="109" t="s">
        <v>167</v>
      </c>
      <c r="B8" s="129">
        <v>649155.93800000008</v>
      </c>
      <c r="C8" s="130">
        <v>4.5750226473882848E-2</v>
      </c>
      <c r="D8" s="129">
        <v>462184.65399999986</v>
      </c>
      <c r="E8" s="130">
        <v>4.0363177133374131E-2</v>
      </c>
      <c r="F8" s="129">
        <v>260844.62099999996</v>
      </c>
      <c r="G8" s="130">
        <v>3.2956185810060261E-2</v>
      </c>
      <c r="H8" s="129">
        <v>1372185.213</v>
      </c>
      <c r="I8" s="139">
        <v>4.0894012800999767E-2</v>
      </c>
      <c r="J8" s="30"/>
      <c r="O8" s="13"/>
    </row>
    <row r="9" spans="1:15" x14ac:dyDescent="0.2">
      <c r="A9" s="109" t="s">
        <v>168</v>
      </c>
      <c r="B9" s="129">
        <v>405971.29000000004</v>
      </c>
      <c r="C9" s="131">
        <v>4.7696798718691688E-2</v>
      </c>
      <c r="D9" s="129">
        <v>243344.826</v>
      </c>
      <c r="E9" s="131">
        <v>4.11066618056029E-2</v>
      </c>
      <c r="F9" s="129">
        <v>86571.507000000012</v>
      </c>
      <c r="G9" s="131">
        <v>2.7646663554283388E-2</v>
      </c>
      <c r="H9" s="129">
        <v>735887.62300000002</v>
      </c>
      <c r="I9" s="140">
        <v>4.1900612986832605E-2</v>
      </c>
      <c r="J9" s="25"/>
      <c r="K9" s="26"/>
      <c r="L9" s="26" t="str">
        <f>+B5</f>
        <v>Duben</v>
      </c>
      <c r="M9" s="26" t="str">
        <f>+D5</f>
        <v>Květen</v>
      </c>
      <c r="N9" s="26" t="str">
        <f>+F5</f>
        <v>Červen</v>
      </c>
    </row>
    <row r="10" spans="1:15" x14ac:dyDescent="0.2">
      <c r="A10" s="108" t="s">
        <v>41</v>
      </c>
      <c r="B10" s="132">
        <v>4035.2629999999999</v>
      </c>
      <c r="C10" s="133">
        <v>4.7989332244551932E-3</v>
      </c>
      <c r="D10" s="137">
        <v>2568.9540000000002</v>
      </c>
      <c r="E10" s="135">
        <v>3.802658299954147E-3</v>
      </c>
      <c r="F10" s="137">
        <v>734.72500000000002</v>
      </c>
      <c r="G10" s="135">
        <v>2.183344811921928E-3</v>
      </c>
      <c r="H10" s="137">
        <v>7338.9420000000009</v>
      </c>
      <c r="I10" s="141">
        <v>3.960684060152945E-3</v>
      </c>
      <c r="J10" s="25"/>
      <c r="K10" s="26" t="str">
        <f>+A10</f>
        <v>Biomasa</v>
      </c>
      <c r="L10" s="23">
        <f>+B10</f>
        <v>4035.2629999999999</v>
      </c>
      <c r="M10" s="23">
        <f>+D10</f>
        <v>2568.9540000000002</v>
      </c>
      <c r="N10" s="23">
        <f>+F10</f>
        <v>734.72500000000002</v>
      </c>
    </row>
    <row r="11" spans="1:15" x14ac:dyDescent="0.2">
      <c r="A11" s="108" t="s">
        <v>40</v>
      </c>
      <c r="B11" s="132">
        <v>4562.6260000000002</v>
      </c>
      <c r="C11" s="134">
        <v>8.3144019250028664E-2</v>
      </c>
      <c r="D11" s="138">
        <v>3368.1599999999994</v>
      </c>
      <c r="E11" s="136">
        <v>7.0186005333632964E-2</v>
      </c>
      <c r="F11" s="138">
        <v>2551.8549999999996</v>
      </c>
      <c r="G11" s="135">
        <v>8.4686339748643813E-2</v>
      </c>
      <c r="H11" s="138">
        <v>10482.641</v>
      </c>
      <c r="I11" s="141">
        <v>7.8817886701516751E-2</v>
      </c>
      <c r="J11" s="25"/>
      <c r="K11" s="26" t="str">
        <f t="shared" ref="K11:L25" si="0">+A11</f>
        <v>Bioplyn</v>
      </c>
      <c r="L11" s="23">
        <f t="shared" si="0"/>
        <v>4562.6260000000002</v>
      </c>
      <c r="M11" s="23">
        <f t="shared" ref="M11:M25" si="1">+D11</f>
        <v>3368.1599999999994</v>
      </c>
      <c r="N11" s="23">
        <f t="shared" ref="N11:N25" si="2">+F11</f>
        <v>2551.8549999999996</v>
      </c>
      <c r="O11" s="40"/>
    </row>
    <row r="12" spans="1:15" x14ac:dyDescent="0.2">
      <c r="A12" s="108" t="s">
        <v>39</v>
      </c>
      <c r="B12" s="132">
        <v>2298</v>
      </c>
      <c r="C12" s="134">
        <v>2.5358392993127753E-3</v>
      </c>
      <c r="D12" s="138">
        <v>1445</v>
      </c>
      <c r="E12" s="136">
        <v>3.112293657299741E-3</v>
      </c>
      <c r="F12" s="138">
        <v>1026</v>
      </c>
      <c r="G12" s="135">
        <v>4.6251936044734215E-3</v>
      </c>
      <c r="H12" s="138">
        <v>4769</v>
      </c>
      <c r="I12" s="141">
        <v>2.9949912166308962E-3</v>
      </c>
      <c r="J12" s="25"/>
      <c r="K12" s="26" t="str">
        <f t="shared" si="0"/>
        <v>Černé uhlí</v>
      </c>
      <c r="L12" s="23">
        <f t="shared" si="0"/>
        <v>2298</v>
      </c>
      <c r="M12" s="23">
        <f t="shared" si="1"/>
        <v>1445</v>
      </c>
      <c r="N12" s="23">
        <f t="shared" si="2"/>
        <v>1026</v>
      </c>
      <c r="O12" s="40"/>
    </row>
    <row r="13" spans="1:15" x14ac:dyDescent="0.2">
      <c r="A13" s="108" t="s">
        <v>51</v>
      </c>
      <c r="B13" s="132">
        <v>2375</v>
      </c>
      <c r="C13" s="134">
        <v>0.82039696850366495</v>
      </c>
      <c r="D13" s="138">
        <v>1970</v>
      </c>
      <c r="E13" s="136">
        <v>0.79991521710795321</v>
      </c>
      <c r="F13" s="138">
        <v>1371</v>
      </c>
      <c r="G13" s="135">
        <v>0.50871003602156839</v>
      </c>
      <c r="H13" s="138">
        <v>5716</v>
      </c>
      <c r="I13" s="141">
        <v>0.70981936239693422</v>
      </c>
      <c r="J13" s="25"/>
      <c r="K13" s="26" t="str">
        <f t="shared" si="0"/>
        <v>Elektrická energie</v>
      </c>
      <c r="L13" s="23">
        <f t="shared" si="0"/>
        <v>2375</v>
      </c>
      <c r="M13" s="23">
        <f t="shared" si="1"/>
        <v>1970</v>
      </c>
      <c r="N13" s="23">
        <f t="shared" si="2"/>
        <v>1371</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355125.30499999999</v>
      </c>
      <c r="C16" s="134">
        <v>9.62019144059688E-2</v>
      </c>
      <c r="D16" s="138">
        <v>207768.07499999998</v>
      </c>
      <c r="E16" s="136">
        <v>8.5405055828347481E-2</v>
      </c>
      <c r="F16" s="138">
        <v>67357.234000000011</v>
      </c>
      <c r="G16" s="135">
        <v>5.8475761698669602E-2</v>
      </c>
      <c r="H16" s="138">
        <v>630250.61400000006</v>
      </c>
      <c r="I16" s="141">
        <v>8.6619549691607664E-2</v>
      </c>
      <c r="J16" s="25"/>
      <c r="K16" s="26" t="str">
        <f t="shared" si="0"/>
        <v>Hnědé uhlí</v>
      </c>
      <c r="L16" s="23">
        <f t="shared" si="0"/>
        <v>355125.30499999999</v>
      </c>
      <c r="M16" s="23">
        <f t="shared" si="1"/>
        <v>207768.07499999998</v>
      </c>
      <c r="N16" s="23">
        <f t="shared" si="2"/>
        <v>67357.234000000011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3995</v>
      </c>
      <c r="C19" s="134">
        <v>4.6618625094102237E-2</v>
      </c>
      <c r="D19" s="138">
        <v>2356</v>
      </c>
      <c r="E19" s="136">
        <v>2.7311547798854433E-2</v>
      </c>
      <c r="F19" s="138">
        <v>1706</v>
      </c>
      <c r="G19" s="135">
        <v>2.4569643821967382E-2</v>
      </c>
      <c r="H19" s="138">
        <v>8057</v>
      </c>
      <c r="I19" s="141">
        <v>3.3376897427114707E-2</v>
      </c>
      <c r="J19" s="25"/>
      <c r="K19" s="26" t="str">
        <f t="shared" si="0"/>
        <v>Odpadní teplo</v>
      </c>
      <c r="L19" s="23">
        <f t="shared" si="0"/>
        <v>3995</v>
      </c>
      <c r="M19" s="23">
        <f t="shared" si="1"/>
        <v>2356</v>
      </c>
      <c r="N19" s="23">
        <f t="shared" si="2"/>
        <v>1706</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0</v>
      </c>
      <c r="C21" s="134">
        <v>0</v>
      </c>
      <c r="D21" s="138">
        <v>0</v>
      </c>
      <c r="E21" s="136">
        <v>0</v>
      </c>
      <c r="F21" s="138">
        <v>0</v>
      </c>
      <c r="G21" s="135">
        <v>0</v>
      </c>
      <c r="H21" s="138">
        <v>0</v>
      </c>
      <c r="I21" s="141">
        <v>0</v>
      </c>
      <c r="J21" s="25"/>
      <c r="K21" s="26" t="str">
        <f t="shared" si="0"/>
        <v>Ostatní pevná paliva</v>
      </c>
      <c r="L21" s="23">
        <f t="shared" si="0"/>
        <v>0</v>
      </c>
      <c r="M21" s="23">
        <f t="shared" si="1"/>
        <v>0</v>
      </c>
      <c r="N21" s="23">
        <f t="shared" si="2"/>
        <v>0</v>
      </c>
      <c r="O21" s="40"/>
    </row>
    <row r="22" spans="1:18" x14ac:dyDescent="0.2">
      <c r="A22" s="108" t="s">
        <v>33</v>
      </c>
      <c r="B22" s="132">
        <v>0</v>
      </c>
      <c r="C22" s="134">
        <v>0</v>
      </c>
      <c r="D22" s="138">
        <v>0</v>
      </c>
      <c r="E22" s="136">
        <v>0</v>
      </c>
      <c r="F22" s="138">
        <v>0</v>
      </c>
      <c r="G22" s="135">
        <v>0</v>
      </c>
      <c r="H22" s="138">
        <v>0</v>
      </c>
      <c r="I22" s="141">
        <v>0</v>
      </c>
      <c r="J22" s="25"/>
      <c r="K22" s="26" t="str">
        <f t="shared" si="0"/>
        <v>Ostatní plyny</v>
      </c>
      <c r="L22" s="23">
        <f t="shared" si="0"/>
        <v>0</v>
      </c>
      <c r="M22" s="23">
        <f t="shared" si="1"/>
        <v>0</v>
      </c>
      <c r="N22" s="23">
        <f t="shared" si="2"/>
        <v>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0</v>
      </c>
      <c r="C24" s="134">
        <v>0</v>
      </c>
      <c r="D24" s="138">
        <v>0</v>
      </c>
      <c r="E24" s="136">
        <v>0</v>
      </c>
      <c r="F24" s="138">
        <v>0</v>
      </c>
      <c r="G24" s="135">
        <v>0</v>
      </c>
      <c r="H24" s="138">
        <v>0</v>
      </c>
      <c r="I24" s="141">
        <v>0</v>
      </c>
      <c r="J24" s="25"/>
      <c r="K24" s="26" t="str">
        <f t="shared" si="0"/>
        <v>Topné oleje</v>
      </c>
      <c r="L24" s="23">
        <f t="shared" si="0"/>
        <v>0</v>
      </c>
      <c r="M24" s="23">
        <f t="shared" si="1"/>
        <v>0</v>
      </c>
      <c r="N24" s="23">
        <f t="shared" si="2"/>
        <v>0</v>
      </c>
      <c r="O24" s="40"/>
    </row>
    <row r="25" spans="1:18" x14ac:dyDescent="0.2">
      <c r="A25" s="108" t="s">
        <v>31</v>
      </c>
      <c r="B25" s="132">
        <v>33580.096000000005</v>
      </c>
      <c r="C25" s="133">
        <v>1.4518962146879252E-2</v>
      </c>
      <c r="D25" s="137">
        <v>23868.637000000002</v>
      </c>
      <c r="E25" s="135">
        <v>1.4941471194308531E-2</v>
      </c>
      <c r="F25" s="137">
        <v>11824.692999999997</v>
      </c>
      <c r="G25" s="135">
        <v>1.4374484678822939E-2</v>
      </c>
      <c r="H25" s="137">
        <v>69273.426000000007</v>
      </c>
      <c r="I25" s="141">
        <v>1.4636457558225154E-2</v>
      </c>
      <c r="J25" s="25"/>
      <c r="K25" s="26" t="str">
        <f t="shared" si="0"/>
        <v>Zemní plyn</v>
      </c>
      <c r="L25" s="23">
        <f t="shared" si="0"/>
        <v>33580.096000000005</v>
      </c>
      <c r="M25" s="23">
        <f t="shared" si="1"/>
        <v>23868.637000000002</v>
      </c>
      <c r="N25" s="23">
        <f t="shared" si="2"/>
        <v>11824.692999999997</v>
      </c>
      <c r="O25" s="24"/>
    </row>
    <row r="26" spans="1:18" x14ac:dyDescent="0.2">
      <c r="A26" s="110" t="s">
        <v>174</v>
      </c>
      <c r="B26" s="129">
        <v>-117083.4</v>
      </c>
      <c r="C26" s="131"/>
      <c r="D26" s="129">
        <v>-74808.100000000006</v>
      </c>
      <c r="E26" s="131"/>
      <c r="F26" s="129">
        <v>-23192</v>
      </c>
      <c r="G26" s="131"/>
      <c r="H26" s="129">
        <v>-215083.5</v>
      </c>
      <c r="I26" s="140"/>
      <c r="J26" s="25"/>
      <c r="K26" s="26"/>
      <c r="L26" s="23"/>
      <c r="M26" s="23"/>
      <c r="N26" s="23"/>
    </row>
    <row r="27" spans="1:18" ht="13.5" customHeight="1" x14ac:dyDescent="0.2">
      <c r="A27" s="110" t="s">
        <v>169</v>
      </c>
      <c r="B27" s="129">
        <v>287191.03000000003</v>
      </c>
      <c r="C27" s="131">
        <v>3.7200579743807249E-2</v>
      </c>
      <c r="D27" s="129">
        <v>166293.36599999998</v>
      </c>
      <c r="E27" s="131">
        <v>3.1975064380154405E-2</v>
      </c>
      <c r="F27" s="129">
        <v>62559.345999999998</v>
      </c>
      <c r="G27" s="131">
        <v>2.3245924610626509E-2</v>
      </c>
      <c r="H27" s="129">
        <v>516043.74200000003</v>
      </c>
      <c r="I27" s="140">
        <v>3.3054331918715957E-2</v>
      </c>
      <c r="J27" s="7"/>
      <c r="K27" s="26"/>
      <c r="L27" s="26" t="str">
        <f>+L9</f>
        <v>Duben</v>
      </c>
      <c r="M27" s="26" t="str">
        <f>+M9</f>
        <v>Květen</v>
      </c>
      <c r="N27" s="26" t="str">
        <f>+N9</f>
        <v>Červen</v>
      </c>
      <c r="O27" s="22"/>
      <c r="P27" s="34"/>
      <c r="Q27" s="34"/>
      <c r="R27" s="34"/>
    </row>
    <row r="28" spans="1:18" ht="12.75" customHeight="1" x14ac:dyDescent="0.2">
      <c r="A28" s="108" t="s">
        <v>26</v>
      </c>
      <c r="B28" s="132">
        <v>46800.436000000002</v>
      </c>
      <c r="C28" s="135">
        <v>2.415960137020853E-2</v>
      </c>
      <c r="D28" s="137">
        <v>24334.204999999998</v>
      </c>
      <c r="E28" s="135">
        <v>1.5837443892818045E-2</v>
      </c>
      <c r="F28" s="137">
        <v>10143.571</v>
      </c>
      <c r="G28" s="135">
        <v>9.0709556726786926E-3</v>
      </c>
      <c r="H28" s="137">
        <v>81278.212</v>
      </c>
      <c r="I28" s="141">
        <v>1.7700415500218E-2</v>
      </c>
      <c r="J28" s="25"/>
      <c r="K28" s="26" t="str">
        <f>+A28</f>
        <v>Průmysl</v>
      </c>
      <c r="L28" s="23">
        <f t="shared" ref="L28:L35" si="3">+B28</f>
        <v>46800.436000000002</v>
      </c>
      <c r="M28" s="23">
        <f t="shared" ref="M28:M35" si="4">+D28</f>
        <v>24334.204999999998</v>
      </c>
      <c r="N28" s="23">
        <f t="shared" ref="N28:N35" si="5">+F28</f>
        <v>10143.571</v>
      </c>
      <c r="O28" s="22"/>
      <c r="P28" s="40"/>
      <c r="Q28" s="40"/>
      <c r="R28" s="40"/>
    </row>
    <row r="29" spans="1:18" ht="12.75" customHeight="1" x14ac:dyDescent="0.2">
      <c r="A29" s="108" t="s">
        <v>0</v>
      </c>
      <c r="B29" s="132">
        <v>5902.6900000000005</v>
      </c>
      <c r="C29" s="136">
        <v>2.7943546356806223E-2</v>
      </c>
      <c r="D29" s="138">
        <v>5210.99</v>
      </c>
      <c r="E29" s="136">
        <v>4.010648750810588E-2</v>
      </c>
      <c r="F29" s="138">
        <v>3099.4700000000003</v>
      </c>
      <c r="G29" s="135">
        <v>4.0419425068637403E-2</v>
      </c>
      <c r="H29" s="138">
        <v>14213.150000000001</v>
      </c>
      <c r="I29" s="141">
        <v>3.4015137344593507E-2</v>
      </c>
      <c r="J29" s="25"/>
      <c r="K29" s="26" t="str">
        <f t="shared" ref="K29:K35" si="6">+A29</f>
        <v>Energetika</v>
      </c>
      <c r="L29" s="23">
        <f t="shared" si="3"/>
        <v>5902.6900000000005</v>
      </c>
      <c r="M29" s="23">
        <f t="shared" si="4"/>
        <v>5210.99</v>
      </c>
      <c r="N29" s="23">
        <f t="shared" si="5"/>
        <v>3099.4700000000003</v>
      </c>
      <c r="O29" s="22"/>
    </row>
    <row r="30" spans="1:18" ht="12.75" customHeight="1" x14ac:dyDescent="0.2">
      <c r="A30" s="108" t="s">
        <v>1</v>
      </c>
      <c r="B30" s="132">
        <v>6544.4</v>
      </c>
      <c r="C30" s="136">
        <v>8.8750343388184161E-2</v>
      </c>
      <c r="D30" s="138">
        <v>3527.7</v>
      </c>
      <c r="E30" s="136">
        <v>0.10642076151193923</v>
      </c>
      <c r="F30" s="138">
        <v>574.29999999999995</v>
      </c>
      <c r="G30" s="135">
        <v>6.7742006637843771E-2</v>
      </c>
      <c r="H30" s="138">
        <v>10646.399999999998</v>
      </c>
      <c r="I30" s="141">
        <v>9.2283854019015801E-2</v>
      </c>
      <c r="J30" s="25"/>
      <c r="K30" s="26" t="str">
        <f t="shared" si="6"/>
        <v>Doprava</v>
      </c>
      <c r="L30" s="23">
        <f t="shared" si="3"/>
        <v>6544.4</v>
      </c>
      <c r="M30" s="23">
        <f t="shared" si="4"/>
        <v>3527.7</v>
      </c>
      <c r="N30" s="23">
        <f t="shared" si="5"/>
        <v>574.29999999999995</v>
      </c>
      <c r="O30" s="22"/>
    </row>
    <row r="31" spans="1:18" ht="12.75" customHeight="1" x14ac:dyDescent="0.2">
      <c r="A31" s="108" t="s">
        <v>2</v>
      </c>
      <c r="B31" s="132">
        <v>2593.4859999999999</v>
      </c>
      <c r="C31" s="136">
        <v>0.11504125383445193</v>
      </c>
      <c r="D31" s="138">
        <v>1273.261</v>
      </c>
      <c r="E31" s="136">
        <v>0.11613273887018806</v>
      </c>
      <c r="F31" s="138">
        <v>394.13299999999998</v>
      </c>
      <c r="G31" s="135">
        <v>0.12326818170729496</v>
      </c>
      <c r="H31" s="138">
        <v>4260.88</v>
      </c>
      <c r="I31" s="141">
        <v>0.11608392267584987</v>
      </c>
      <c r="J31" s="25"/>
      <c r="K31" s="26" t="str">
        <f t="shared" si="6"/>
        <v>Stavebnictví</v>
      </c>
      <c r="L31" s="23">
        <f t="shared" si="3"/>
        <v>2593.4859999999999</v>
      </c>
      <c r="M31" s="23">
        <f t="shared" si="4"/>
        <v>1273.261</v>
      </c>
      <c r="N31" s="23">
        <f t="shared" si="5"/>
        <v>394.13299999999998</v>
      </c>
    </row>
    <row r="32" spans="1:18" x14ac:dyDescent="0.2">
      <c r="A32" s="108" t="s">
        <v>6</v>
      </c>
      <c r="B32" s="132">
        <v>4112.1799999999994</v>
      </c>
      <c r="C32" s="136">
        <v>4.3506923968810167E-2</v>
      </c>
      <c r="D32" s="138">
        <v>3090.21</v>
      </c>
      <c r="E32" s="136">
        <v>0.1008536304333771</v>
      </c>
      <c r="F32" s="138">
        <v>2402.9900000000002</v>
      </c>
      <c r="G32" s="135">
        <v>0.15647486640487571</v>
      </c>
      <c r="H32" s="138">
        <v>9605.3799999999992</v>
      </c>
      <c r="I32" s="141">
        <v>6.8358197902099099E-2</v>
      </c>
      <c r="J32" s="25"/>
      <c r="K32" s="26" t="str">
        <f t="shared" si="6"/>
        <v>Zemědělství a lesnictví</v>
      </c>
      <c r="L32" s="23">
        <f t="shared" si="3"/>
        <v>4112.1799999999994</v>
      </c>
      <c r="M32" s="23">
        <f t="shared" si="4"/>
        <v>3090.21</v>
      </c>
      <c r="N32" s="23">
        <f t="shared" si="5"/>
        <v>2402.9900000000002</v>
      </c>
    </row>
    <row r="33" spans="1:14" x14ac:dyDescent="0.2">
      <c r="A33" s="108" t="s">
        <v>25</v>
      </c>
      <c r="B33" s="132">
        <v>123732.02100000002</v>
      </c>
      <c r="C33" s="136">
        <v>3.5325644419526674E-2</v>
      </c>
      <c r="D33" s="138">
        <v>76952.046000000017</v>
      </c>
      <c r="E33" s="136">
        <v>3.3576450595369567E-2</v>
      </c>
      <c r="F33" s="138">
        <v>29772.396000000004</v>
      </c>
      <c r="G33" s="135">
        <v>2.9910033569768627E-2</v>
      </c>
      <c r="H33" s="138">
        <v>230456.46300000005</v>
      </c>
      <c r="I33" s="141">
        <v>3.394128924002645E-2</v>
      </c>
      <c r="J33" s="25"/>
      <c r="K33" s="26" t="str">
        <f t="shared" si="6"/>
        <v>Domácnosti</v>
      </c>
      <c r="L33" s="23">
        <f t="shared" si="3"/>
        <v>123732.02100000002</v>
      </c>
      <c r="M33" s="23">
        <f t="shared" si="4"/>
        <v>76952.046000000017</v>
      </c>
      <c r="N33" s="23">
        <f t="shared" si="5"/>
        <v>29772.396000000004</v>
      </c>
    </row>
    <row r="34" spans="1:14" x14ac:dyDescent="0.2">
      <c r="A34" s="108" t="s">
        <v>5</v>
      </c>
      <c r="B34" s="132">
        <v>77248.479999999996</v>
      </c>
      <c r="C34" s="136">
        <v>4.4987853823758542E-2</v>
      </c>
      <c r="D34" s="138">
        <v>42274.229999999989</v>
      </c>
      <c r="E34" s="136">
        <v>3.93293581387383E-2</v>
      </c>
      <c r="F34" s="138">
        <v>13425.035999999998</v>
      </c>
      <c r="G34" s="135">
        <v>3.0496996254965263E-2</v>
      </c>
      <c r="H34" s="138">
        <v>132947.74599999998</v>
      </c>
      <c r="I34" s="141">
        <v>4.1132505923124049E-2</v>
      </c>
      <c r="J34" s="25"/>
      <c r="K34" s="26" t="str">
        <f t="shared" si="6"/>
        <v>Obchod, služby, školství, zdravotnictví</v>
      </c>
      <c r="L34" s="23">
        <f t="shared" si="3"/>
        <v>77248.479999999996</v>
      </c>
      <c r="M34" s="23">
        <f t="shared" si="4"/>
        <v>42274.229999999989</v>
      </c>
      <c r="N34" s="23">
        <f t="shared" si="5"/>
        <v>13425.035999999998</v>
      </c>
    </row>
    <row r="35" spans="1:14" x14ac:dyDescent="0.2">
      <c r="A35" s="108" t="s">
        <v>3</v>
      </c>
      <c r="B35" s="132">
        <v>20257.337</v>
      </c>
      <c r="C35" s="135">
        <v>0.12567609958352127</v>
      </c>
      <c r="D35" s="137">
        <v>9630.7240000000002</v>
      </c>
      <c r="E35" s="135">
        <v>0.10376009298101625</v>
      </c>
      <c r="F35" s="137">
        <v>2747.45</v>
      </c>
      <c r="G35" s="135">
        <v>8.1702524245051963E-2</v>
      </c>
      <c r="H35" s="137">
        <v>32635.511000000002</v>
      </c>
      <c r="I35" s="141">
        <v>0.11346289432931693</v>
      </c>
      <c r="J35" s="25"/>
      <c r="K35" s="26" t="str">
        <f t="shared" si="6"/>
        <v>Ostatní</v>
      </c>
      <c r="L35" s="23">
        <f t="shared" si="3"/>
        <v>20257.337</v>
      </c>
      <c r="M35" s="23">
        <f t="shared" si="4"/>
        <v>9630.7240000000002</v>
      </c>
      <c r="N35" s="23">
        <f t="shared" si="5"/>
        <v>2747.45</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9.4103067137561183E-2</v>
      </c>
    </row>
    <row r="41" spans="1:14" x14ac:dyDescent="0.2">
      <c r="B41" s="34"/>
      <c r="C41" s="34"/>
      <c r="D41" s="34"/>
      <c r="L41" s="28" t="s">
        <v>50</v>
      </c>
      <c r="M41" s="32">
        <v>4.0894012800999767E-2</v>
      </c>
    </row>
    <row r="42" spans="1:14" x14ac:dyDescent="0.2">
      <c r="B42" s="22"/>
      <c r="C42" s="22"/>
      <c r="D42" s="22"/>
      <c r="L42" s="28" t="s">
        <v>111</v>
      </c>
      <c r="M42" s="32">
        <v>4.1900612986832605E-2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41"/>
  <sheetViews>
    <sheetView showGridLines="0" zoomScaleNormal="100" zoomScaleSheetLayoutView="100" workbookViewId="0">
      <selection activeCell="O29" sqref="O2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133</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1144.3729999999996</v>
      </c>
      <c r="C7" s="130">
        <v>2.8831628852409672E-2</v>
      </c>
      <c r="D7" s="129">
        <v>1144.3729999999996</v>
      </c>
      <c r="E7" s="130">
        <v>2.883767515019587E-2</v>
      </c>
      <c r="F7" s="129">
        <v>1144.3729999999996</v>
      </c>
      <c r="G7" s="130">
        <v>2.8966856126930361E-2</v>
      </c>
      <c r="H7" s="129">
        <v>1144.3729999999996</v>
      </c>
      <c r="I7" s="139">
        <v>2.8966856126930361E-2</v>
      </c>
      <c r="J7" s="30"/>
      <c r="O7" s="13"/>
    </row>
    <row r="8" spans="1:15" x14ac:dyDescent="0.2">
      <c r="A8" s="109" t="s">
        <v>167</v>
      </c>
      <c r="B8" s="129">
        <v>545644.49100000015</v>
      </c>
      <c r="C8" s="130">
        <v>3.8455103891349651E-2</v>
      </c>
      <c r="D8" s="129">
        <v>403170.40500000009</v>
      </c>
      <c r="E8" s="130">
        <v>3.5209387267862845E-2</v>
      </c>
      <c r="F8" s="129">
        <v>233009.66199999998</v>
      </c>
      <c r="G8" s="130">
        <v>2.9439402227164724E-2</v>
      </c>
      <c r="H8" s="129">
        <v>1181824.5580000002</v>
      </c>
      <c r="I8" s="139">
        <v>3.5220863878663515E-2</v>
      </c>
      <c r="J8" s="30"/>
      <c r="O8" s="13"/>
    </row>
    <row r="9" spans="1:15" x14ac:dyDescent="0.2">
      <c r="A9" s="109" t="s">
        <v>168</v>
      </c>
      <c r="B9" s="129">
        <v>414407.88599999994</v>
      </c>
      <c r="C9" s="131">
        <v>4.8687998419741765E-2</v>
      </c>
      <c r="D9" s="129">
        <v>277642.554</v>
      </c>
      <c r="E9" s="131">
        <v>4.6900354356093188E-2</v>
      </c>
      <c r="F9" s="129">
        <v>129164.38099999999</v>
      </c>
      <c r="G9" s="131">
        <v>4.1248723840561913E-2</v>
      </c>
      <c r="H9" s="129">
        <v>821214.821</v>
      </c>
      <c r="I9" s="140">
        <v>4.6759047602261426E-2</v>
      </c>
      <c r="J9" s="25"/>
      <c r="K9" s="26"/>
      <c r="L9" s="26" t="str">
        <f>+B5</f>
        <v>Duben</v>
      </c>
      <c r="M9" s="26" t="str">
        <f>+D5</f>
        <v>Květen</v>
      </c>
      <c r="N9" s="26" t="str">
        <f>+F5</f>
        <v>Červen</v>
      </c>
      <c r="O9" s="27"/>
    </row>
    <row r="10" spans="1:15" x14ac:dyDescent="0.2">
      <c r="A10" s="108" t="s">
        <v>41</v>
      </c>
      <c r="B10" s="132">
        <v>65844.047999999995</v>
      </c>
      <c r="C10" s="133">
        <v>7.830498026518283E-2</v>
      </c>
      <c r="D10" s="137">
        <v>39020.458000000006</v>
      </c>
      <c r="E10" s="135">
        <v>5.775948829045293E-2</v>
      </c>
      <c r="F10" s="137">
        <v>6400.0980000000009</v>
      </c>
      <c r="G10" s="135">
        <v>1.901884482505959E-2</v>
      </c>
      <c r="H10" s="137">
        <v>111264.60399999999</v>
      </c>
      <c r="I10" s="141">
        <v>6.0047339728537097E-2</v>
      </c>
      <c r="J10" s="25"/>
      <c r="K10" s="26" t="str">
        <f>+A10</f>
        <v>Biomasa</v>
      </c>
      <c r="L10" s="23">
        <f>+B10</f>
        <v>65844.047999999995</v>
      </c>
      <c r="M10" s="23">
        <f>+D10</f>
        <v>39020.458000000006</v>
      </c>
      <c r="N10" s="23">
        <f>+F10</f>
        <v>6400.0980000000009</v>
      </c>
      <c r="O10" s="40"/>
    </row>
    <row r="11" spans="1:15" x14ac:dyDescent="0.2">
      <c r="A11" s="108" t="s">
        <v>40</v>
      </c>
      <c r="B11" s="132">
        <v>6489.28</v>
      </c>
      <c r="C11" s="134">
        <v>0.11825313344526288</v>
      </c>
      <c r="D11" s="138">
        <v>5605.8999999999987</v>
      </c>
      <c r="E11" s="136">
        <v>0.11681622229936017</v>
      </c>
      <c r="F11" s="138">
        <v>2781.5200000000004</v>
      </c>
      <c r="G11" s="135">
        <v>9.2308045612955206E-2</v>
      </c>
      <c r="H11" s="138">
        <v>14876.699999999999</v>
      </c>
      <c r="I11" s="141">
        <v>0.11185635901224265</v>
      </c>
      <c r="J11" s="25"/>
      <c r="K11" s="26" t="str">
        <f t="shared" ref="K11:L25" si="0">+A11</f>
        <v>Bioplyn</v>
      </c>
      <c r="L11" s="23">
        <f t="shared" si="0"/>
        <v>6489.28</v>
      </c>
      <c r="M11" s="23">
        <f t="shared" ref="M11:M25" si="1">+D11</f>
        <v>5605.8999999999987</v>
      </c>
      <c r="N11" s="23">
        <f t="shared" ref="N11:N25" si="2">+F11</f>
        <v>2781.5200000000004</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210.54</v>
      </c>
      <c r="C13" s="134">
        <v>7.2726895894215424E-2</v>
      </c>
      <c r="D13" s="138">
        <v>196.32</v>
      </c>
      <c r="E13" s="136">
        <v>7.9715408843976335E-2</v>
      </c>
      <c r="F13" s="138">
        <v>299.8</v>
      </c>
      <c r="G13" s="135">
        <v>0.11124089627955232</v>
      </c>
      <c r="H13" s="138">
        <v>706.66000000000008</v>
      </c>
      <c r="I13" s="141">
        <v>8.7753840208435546E-2</v>
      </c>
      <c r="J13" s="25"/>
      <c r="K13" s="26" t="str">
        <f t="shared" si="0"/>
        <v>Elektrická energie</v>
      </c>
      <c r="L13" s="23">
        <f t="shared" si="0"/>
        <v>210.54</v>
      </c>
      <c r="M13" s="23">
        <f t="shared" si="1"/>
        <v>196.32</v>
      </c>
      <c r="N13" s="23">
        <f t="shared" si="2"/>
        <v>299.8</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245144.34899999999</v>
      </c>
      <c r="C16" s="134">
        <v>6.6408547483274794E-2</v>
      </c>
      <c r="D16" s="138">
        <v>148740.57399999999</v>
      </c>
      <c r="E16" s="136">
        <v>6.114123657549627E-2</v>
      </c>
      <c r="F16" s="138">
        <v>73886.032999999996</v>
      </c>
      <c r="G16" s="135">
        <v>6.4143697744002331E-2</v>
      </c>
      <c r="H16" s="138">
        <v>467770.95599999995</v>
      </c>
      <c r="I16" s="141">
        <v>6.4288885512347654E-2</v>
      </c>
      <c r="J16" s="25"/>
      <c r="K16" s="26" t="str">
        <f t="shared" si="0"/>
        <v>Hnědé uhlí</v>
      </c>
      <c r="L16" s="23">
        <f t="shared" si="0"/>
        <v>245144.34899999999</v>
      </c>
      <c r="M16" s="23">
        <f t="shared" si="1"/>
        <v>148740.57399999999</v>
      </c>
      <c r="N16" s="23">
        <f t="shared" si="2"/>
        <v>73886.032999999996</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0</v>
      </c>
      <c r="C19" s="134">
        <v>0</v>
      </c>
      <c r="D19" s="138">
        <v>0</v>
      </c>
      <c r="E19" s="136">
        <v>0</v>
      </c>
      <c r="F19" s="138">
        <v>0</v>
      </c>
      <c r="G19" s="135">
        <v>0</v>
      </c>
      <c r="H19" s="138">
        <v>0</v>
      </c>
      <c r="I19" s="141">
        <v>0</v>
      </c>
      <c r="J19" s="25"/>
      <c r="K19" s="26" t="str">
        <f t="shared" si="0"/>
        <v>Odpadní teplo</v>
      </c>
      <c r="L19" s="23">
        <f t="shared" si="0"/>
        <v>0</v>
      </c>
      <c r="M19" s="23">
        <f t="shared" si="1"/>
        <v>0</v>
      </c>
      <c r="N19" s="23">
        <f t="shared" si="2"/>
        <v>0</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28436.71</v>
      </c>
      <c r="C21" s="134">
        <v>0.10279147541555748</v>
      </c>
      <c r="D21" s="138">
        <v>32190.377</v>
      </c>
      <c r="E21" s="136">
        <v>0.11354874285061393</v>
      </c>
      <c r="F21" s="138">
        <v>23827.028999999999</v>
      </c>
      <c r="G21" s="135">
        <v>0.10589398345984392</v>
      </c>
      <c r="H21" s="138">
        <v>84454.115999999995</v>
      </c>
      <c r="I21" s="141">
        <v>0.10756473513807917</v>
      </c>
      <c r="J21" s="25"/>
      <c r="K21" s="26" t="str">
        <f t="shared" si="0"/>
        <v>Ostatní pevná paliva</v>
      </c>
      <c r="L21" s="23">
        <f t="shared" si="0"/>
        <v>28436.71</v>
      </c>
      <c r="M21" s="23">
        <f t="shared" si="1"/>
        <v>32190.377</v>
      </c>
      <c r="N21" s="23">
        <f t="shared" si="2"/>
        <v>23827.028999999999</v>
      </c>
      <c r="O21" s="40"/>
    </row>
    <row r="22" spans="1:18" x14ac:dyDescent="0.2">
      <c r="A22" s="108" t="s">
        <v>33</v>
      </c>
      <c r="B22" s="132">
        <v>0</v>
      </c>
      <c r="C22" s="134">
        <v>0</v>
      </c>
      <c r="D22" s="138">
        <v>83</v>
      </c>
      <c r="E22" s="136">
        <v>2.6122664301770325E-4</v>
      </c>
      <c r="F22" s="138">
        <v>82</v>
      </c>
      <c r="G22" s="135">
        <v>3.6289016971908567E-4</v>
      </c>
      <c r="H22" s="138">
        <v>165</v>
      </c>
      <c r="I22" s="141">
        <v>1.8916090150096081E-4</v>
      </c>
      <c r="J22" s="25"/>
      <c r="K22" s="26" t="str">
        <f t="shared" si="0"/>
        <v>Ostatní plyny</v>
      </c>
      <c r="L22" s="23">
        <f t="shared" si="0"/>
        <v>0</v>
      </c>
      <c r="M22" s="23">
        <f t="shared" si="1"/>
        <v>83</v>
      </c>
      <c r="N22" s="23">
        <f t="shared" si="2"/>
        <v>82</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114.29</v>
      </c>
      <c r="C24" s="134">
        <v>3.2543090622641102E-2</v>
      </c>
      <c r="D24" s="138">
        <v>101.623</v>
      </c>
      <c r="E24" s="136">
        <v>6.0159042030168627E-2</v>
      </c>
      <c r="F24" s="138">
        <v>34.970999999999997</v>
      </c>
      <c r="G24" s="135">
        <v>1.1474087366131133E-3</v>
      </c>
      <c r="H24" s="138">
        <v>250.88400000000001</v>
      </c>
      <c r="I24" s="141">
        <v>7.0316128008627039E-3</v>
      </c>
      <c r="J24" s="25"/>
      <c r="K24" s="26" t="str">
        <f t="shared" si="0"/>
        <v>Topné oleje</v>
      </c>
      <c r="L24" s="23">
        <f t="shared" si="0"/>
        <v>114.29</v>
      </c>
      <c r="M24" s="23">
        <f t="shared" si="1"/>
        <v>101.623</v>
      </c>
      <c r="N24" s="23">
        <f t="shared" si="2"/>
        <v>34.970999999999997</v>
      </c>
      <c r="O24" s="40"/>
    </row>
    <row r="25" spans="1:18" x14ac:dyDescent="0.2">
      <c r="A25" s="108" t="s">
        <v>31</v>
      </c>
      <c r="B25" s="132">
        <v>68168.66899999998</v>
      </c>
      <c r="C25" s="133">
        <v>2.9473957573383374E-2</v>
      </c>
      <c r="D25" s="137">
        <v>51704.301999999996</v>
      </c>
      <c r="E25" s="135">
        <v>3.2366252792517175E-2</v>
      </c>
      <c r="F25" s="137">
        <v>21852.929999999997</v>
      </c>
      <c r="G25" s="135">
        <v>2.6565138517540384E-2</v>
      </c>
      <c r="H25" s="137">
        <v>141725.90099999998</v>
      </c>
      <c r="I25" s="141">
        <v>2.9944601482359477E-2</v>
      </c>
      <c r="J25" s="25"/>
      <c r="K25" s="26" t="str">
        <f t="shared" si="0"/>
        <v>Zemní plyn</v>
      </c>
      <c r="L25" s="23">
        <f t="shared" si="0"/>
        <v>68168.66899999998</v>
      </c>
      <c r="M25" s="23">
        <f t="shared" si="1"/>
        <v>51704.301999999996</v>
      </c>
      <c r="N25" s="23">
        <f t="shared" si="2"/>
        <v>21852.929999999997</v>
      </c>
      <c r="O25" s="24"/>
    </row>
    <row r="26" spans="1:18" ht="13.5" customHeight="1" x14ac:dyDescent="0.2">
      <c r="A26" s="110" t="s">
        <v>169</v>
      </c>
      <c r="B26" s="129">
        <v>413390.52999999997</v>
      </c>
      <c r="C26" s="131">
        <v>5.3547519839319983E-2</v>
      </c>
      <c r="D26" s="129">
        <v>277130.51800000004</v>
      </c>
      <c r="E26" s="131">
        <v>5.3286949250612566E-2</v>
      </c>
      <c r="F26" s="129">
        <v>128852.24600000001</v>
      </c>
      <c r="G26" s="131">
        <v>4.7879170546730167E-2</v>
      </c>
      <c r="H26" s="129">
        <v>819373.29399999999</v>
      </c>
      <c r="I26" s="140">
        <v>5.2483606758296157E-2</v>
      </c>
      <c r="J26" s="7"/>
      <c r="K26" s="26"/>
      <c r="L26" s="26" t="str">
        <f>+L9</f>
        <v>Duben</v>
      </c>
      <c r="M26" s="26" t="str">
        <f>+M9</f>
        <v>Květen</v>
      </c>
      <c r="N26" s="26" t="str">
        <f>+N9</f>
        <v>Červen</v>
      </c>
      <c r="O26" s="22"/>
      <c r="P26" s="34"/>
      <c r="Q26" s="34"/>
      <c r="R26" s="34"/>
    </row>
    <row r="27" spans="1:18" ht="12.75" customHeight="1" x14ac:dyDescent="0.2">
      <c r="A27" s="108" t="s">
        <v>26</v>
      </c>
      <c r="B27" s="132">
        <v>85627.86</v>
      </c>
      <c r="C27" s="135">
        <v>4.4203326733623254E-2</v>
      </c>
      <c r="D27" s="137">
        <v>66283.81</v>
      </c>
      <c r="E27" s="135">
        <v>4.3139528161171149E-2</v>
      </c>
      <c r="F27" s="137">
        <v>46217.18</v>
      </c>
      <c r="G27" s="135">
        <v>4.1330019881185058E-2</v>
      </c>
      <c r="H27" s="137">
        <v>198128.84999999998</v>
      </c>
      <c r="I27" s="141">
        <v>4.3147639217018779E-2</v>
      </c>
      <c r="J27" s="25"/>
      <c r="K27" s="26" t="str">
        <f>+A27</f>
        <v>Průmysl</v>
      </c>
      <c r="L27" s="23">
        <f t="shared" ref="L27:L34" si="3">+B27</f>
        <v>85627.86</v>
      </c>
      <c r="M27" s="23">
        <f t="shared" ref="M27:M34" si="4">+D27</f>
        <v>66283.81</v>
      </c>
      <c r="N27" s="23">
        <f t="shared" ref="N27:N34" si="5">+F27</f>
        <v>46217.18</v>
      </c>
      <c r="O27" s="22"/>
      <c r="P27" s="40"/>
      <c r="Q27" s="40"/>
      <c r="R27" s="40"/>
    </row>
    <row r="28" spans="1:18" ht="12.75" customHeight="1" x14ac:dyDescent="0.2">
      <c r="A28" s="108" t="s">
        <v>0</v>
      </c>
      <c r="B28" s="132">
        <v>257.39</v>
      </c>
      <c r="C28" s="136">
        <v>1.2184934998752015E-3</v>
      </c>
      <c r="D28" s="138">
        <v>264.92</v>
      </c>
      <c r="E28" s="136">
        <v>2.0389620150196817E-3</v>
      </c>
      <c r="F28" s="138">
        <v>294.63</v>
      </c>
      <c r="G28" s="135">
        <v>3.842197281461875E-3</v>
      </c>
      <c r="H28" s="138">
        <v>816.93999999999994</v>
      </c>
      <c r="I28" s="141">
        <v>1.95511384192049E-3</v>
      </c>
      <c r="J28" s="25"/>
      <c r="K28" s="26" t="str">
        <f t="shared" ref="K28:K34" si="6">+A28</f>
        <v>Energetika</v>
      </c>
      <c r="L28" s="23">
        <f t="shared" si="3"/>
        <v>257.39</v>
      </c>
      <c r="M28" s="23">
        <f t="shared" si="4"/>
        <v>264.92</v>
      </c>
      <c r="N28" s="23">
        <f t="shared" si="5"/>
        <v>294.63</v>
      </c>
      <c r="O28" s="22"/>
    </row>
    <row r="29" spans="1:18" ht="12.75" customHeight="1" x14ac:dyDescent="0.2">
      <c r="A29" s="108" t="s">
        <v>1</v>
      </c>
      <c r="B29" s="132">
        <v>3395.29</v>
      </c>
      <c r="C29" s="136">
        <v>4.6044427816525249E-2</v>
      </c>
      <c r="D29" s="138">
        <v>496.65</v>
      </c>
      <c r="E29" s="136">
        <v>1.4982530035123343E-2</v>
      </c>
      <c r="F29" s="138">
        <v>64.55</v>
      </c>
      <c r="G29" s="135">
        <v>7.6140458444590208E-3</v>
      </c>
      <c r="H29" s="138">
        <v>3956.4900000000002</v>
      </c>
      <c r="I29" s="141">
        <v>3.4295174480359181E-2</v>
      </c>
      <c r="J29" s="25"/>
      <c r="K29" s="26" t="str">
        <f t="shared" si="6"/>
        <v>Doprava</v>
      </c>
      <c r="L29" s="23">
        <f t="shared" si="3"/>
        <v>3395.29</v>
      </c>
      <c r="M29" s="23">
        <f t="shared" si="4"/>
        <v>496.65</v>
      </c>
      <c r="N29" s="23">
        <f t="shared" si="5"/>
        <v>64.55</v>
      </c>
      <c r="O29" s="22"/>
    </row>
    <row r="30" spans="1:18" ht="12.75" customHeight="1" x14ac:dyDescent="0.2">
      <c r="A30" s="108" t="s">
        <v>2</v>
      </c>
      <c r="B30" s="132">
        <v>380.39</v>
      </c>
      <c r="C30" s="136">
        <v>1.6873251888033007E-2</v>
      </c>
      <c r="D30" s="138">
        <v>165.07900000000001</v>
      </c>
      <c r="E30" s="136">
        <v>1.5056674475972937E-2</v>
      </c>
      <c r="F30" s="138">
        <v>22.658000000000001</v>
      </c>
      <c r="G30" s="135">
        <v>7.0864669061557637E-3</v>
      </c>
      <c r="H30" s="138">
        <v>568.12700000000007</v>
      </c>
      <c r="I30" s="141">
        <v>1.5478119716599049E-2</v>
      </c>
      <c r="J30" s="25"/>
      <c r="K30" s="26" t="str">
        <f t="shared" si="6"/>
        <v>Stavebnictví</v>
      </c>
      <c r="L30" s="23">
        <f t="shared" si="3"/>
        <v>380.39</v>
      </c>
      <c r="M30" s="23">
        <f t="shared" si="4"/>
        <v>165.07900000000001</v>
      </c>
      <c r="N30" s="23">
        <f t="shared" si="5"/>
        <v>22.658000000000001</v>
      </c>
    </row>
    <row r="31" spans="1:18" x14ac:dyDescent="0.2">
      <c r="A31" s="108" t="s">
        <v>6</v>
      </c>
      <c r="B31" s="132">
        <v>5383.6799999999994</v>
      </c>
      <c r="C31" s="136">
        <v>5.6959412387688264E-2</v>
      </c>
      <c r="D31" s="138">
        <v>2433.6000000000004</v>
      </c>
      <c r="E31" s="136">
        <v>7.9424179917438151E-2</v>
      </c>
      <c r="F31" s="138">
        <v>1222.3</v>
      </c>
      <c r="G31" s="135">
        <v>7.9592186903266152E-2</v>
      </c>
      <c r="H31" s="138">
        <v>9039.58</v>
      </c>
      <c r="I31" s="141">
        <v>6.4331593189635078E-2</v>
      </c>
      <c r="J31" s="25"/>
      <c r="K31" s="26" t="str">
        <f t="shared" si="6"/>
        <v>Zemědělství a lesnictví</v>
      </c>
      <c r="L31" s="23">
        <f t="shared" si="3"/>
        <v>5383.6799999999994</v>
      </c>
      <c r="M31" s="23">
        <f t="shared" si="4"/>
        <v>2433.6000000000004</v>
      </c>
      <c r="N31" s="23">
        <f t="shared" si="5"/>
        <v>1222.3</v>
      </c>
    </row>
    <row r="32" spans="1:18" x14ac:dyDescent="0.2">
      <c r="A32" s="108" t="s">
        <v>25</v>
      </c>
      <c r="B32" s="132">
        <v>205908.26499999998</v>
      </c>
      <c r="C32" s="136">
        <v>5.8787063313478639E-2</v>
      </c>
      <c r="D32" s="138">
        <v>138552.71999999997</v>
      </c>
      <c r="E32" s="136">
        <v>6.0454644155063408E-2</v>
      </c>
      <c r="F32" s="138">
        <v>54356.496000000006</v>
      </c>
      <c r="G32" s="135">
        <v>5.4607785684934254E-2</v>
      </c>
      <c r="H32" s="138">
        <v>398817.48099999997</v>
      </c>
      <c r="I32" s="141">
        <v>5.8737252582930381E-2</v>
      </c>
      <c r="J32" s="25"/>
      <c r="K32" s="26" t="str">
        <f t="shared" si="6"/>
        <v>Domácnosti</v>
      </c>
      <c r="L32" s="23">
        <f t="shared" si="3"/>
        <v>205908.26499999998</v>
      </c>
      <c r="M32" s="23">
        <f t="shared" si="4"/>
        <v>138552.71999999997</v>
      </c>
      <c r="N32" s="23">
        <f t="shared" si="5"/>
        <v>54356.496000000006</v>
      </c>
    </row>
    <row r="33" spans="1:14" x14ac:dyDescent="0.2">
      <c r="A33" s="108" t="s">
        <v>5</v>
      </c>
      <c r="B33" s="132">
        <v>107319.85499999998</v>
      </c>
      <c r="C33" s="136">
        <v>6.2500776055748428E-2</v>
      </c>
      <c r="D33" s="138">
        <v>65264.339000000007</v>
      </c>
      <c r="E33" s="136">
        <v>6.0717949498288355E-2</v>
      </c>
      <c r="F33" s="138">
        <v>25218.632000000001</v>
      </c>
      <c r="G33" s="135">
        <v>5.7287930226730663E-2</v>
      </c>
      <c r="H33" s="138">
        <v>197802.826</v>
      </c>
      <c r="I33" s="141">
        <v>6.1197922919698666E-2</v>
      </c>
      <c r="J33" s="25"/>
      <c r="K33" s="26" t="str">
        <f t="shared" si="6"/>
        <v>Obchod, služby, školství, zdravotnictví</v>
      </c>
      <c r="L33" s="23">
        <f t="shared" si="3"/>
        <v>107319.85499999998</v>
      </c>
      <c r="M33" s="23">
        <f t="shared" si="4"/>
        <v>65264.339000000007</v>
      </c>
      <c r="N33" s="23">
        <f t="shared" si="5"/>
        <v>25218.632000000001</v>
      </c>
    </row>
    <row r="34" spans="1:14" x14ac:dyDescent="0.2">
      <c r="A34" s="108" t="s">
        <v>3</v>
      </c>
      <c r="B34" s="132">
        <v>5117.8</v>
      </c>
      <c r="C34" s="135">
        <v>3.1750725302567909E-2</v>
      </c>
      <c r="D34" s="137">
        <v>3669.4</v>
      </c>
      <c r="E34" s="135">
        <v>3.9533609849533746E-2</v>
      </c>
      <c r="F34" s="137">
        <v>1455.8</v>
      </c>
      <c r="G34" s="135">
        <v>4.3291974301969703E-2</v>
      </c>
      <c r="H34" s="137">
        <v>10243</v>
      </c>
      <c r="I34" s="141">
        <v>3.5611528393570832E-2</v>
      </c>
      <c r="J34" s="25"/>
      <c r="K34" s="26" t="str">
        <f t="shared" si="6"/>
        <v>Ostatní</v>
      </c>
      <c r="L34" s="23">
        <f t="shared" si="3"/>
        <v>5117.8</v>
      </c>
      <c r="M34" s="23">
        <f t="shared" si="4"/>
        <v>3669.4</v>
      </c>
      <c r="N34" s="23">
        <f t="shared" si="5"/>
        <v>1455.8</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2.8966856126930361E-2</v>
      </c>
    </row>
    <row r="40" spans="1:14" x14ac:dyDescent="0.2">
      <c r="B40" s="34"/>
      <c r="C40" s="34"/>
      <c r="D40" s="34"/>
      <c r="L40" s="28" t="s">
        <v>50</v>
      </c>
      <c r="M40" s="32">
        <v>3.5220863878663515E-2</v>
      </c>
    </row>
    <row r="41" spans="1:14" x14ac:dyDescent="0.2">
      <c r="B41" s="22"/>
      <c r="C41" s="22"/>
      <c r="D41" s="22"/>
      <c r="L41" s="28" t="s">
        <v>111</v>
      </c>
      <c r="M41" s="32">
        <v>4.6759047602261426E-2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42"/>
  <sheetViews>
    <sheetView showGridLines="0" zoomScaleNormal="100" zoomScaleSheetLayoutView="100" workbookViewId="0">
      <selection activeCell="N30" sqref="N3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8" ht="15.75" x14ac:dyDescent="0.25">
      <c r="A1" s="104" t="s">
        <v>134</v>
      </c>
      <c r="I1" s="105" t="str">
        <f>'3'!N1</f>
        <v>II. čtvrtletí 2021</v>
      </c>
    </row>
    <row r="2" spans="1:18" ht="1.5" customHeight="1" x14ac:dyDescent="0.2">
      <c r="F2" s="26"/>
      <c r="G2" s="26"/>
      <c r="H2" s="26"/>
      <c r="I2" s="26"/>
      <c r="J2" s="26"/>
    </row>
    <row r="3" spans="1:18" ht="5.0999999999999996" customHeight="1" x14ac:dyDescent="0.2">
      <c r="F3" s="26"/>
      <c r="G3" s="26"/>
      <c r="H3" s="26"/>
      <c r="I3" s="26"/>
      <c r="J3" s="26"/>
    </row>
    <row r="4" spans="1:18" ht="5.0999999999999996" customHeight="1" x14ac:dyDescent="0.2">
      <c r="A4" s="42"/>
      <c r="B4" s="39"/>
      <c r="C4" s="39"/>
      <c r="D4" s="39"/>
      <c r="E4" s="39"/>
      <c r="F4" s="28"/>
      <c r="J4" s="28"/>
      <c r="K4" s="38"/>
    </row>
    <row r="5" spans="1:18" ht="12.75" customHeight="1" x14ac:dyDescent="0.2">
      <c r="A5" s="106"/>
      <c r="B5" s="345" t="s">
        <v>11</v>
      </c>
      <c r="C5" s="346"/>
      <c r="D5" s="345" t="s">
        <v>12</v>
      </c>
      <c r="E5" s="346"/>
      <c r="F5" s="345" t="s">
        <v>13</v>
      </c>
      <c r="G5" s="346"/>
      <c r="H5" s="345" t="s">
        <v>7</v>
      </c>
      <c r="I5" s="347"/>
    </row>
    <row r="6" spans="1:18" x14ac:dyDescent="0.2">
      <c r="A6" s="107"/>
      <c r="B6" s="126" t="s">
        <v>166</v>
      </c>
      <c r="C6" s="127" t="s">
        <v>49</v>
      </c>
      <c r="D6" s="126" t="s">
        <v>166</v>
      </c>
      <c r="E6" s="127" t="s">
        <v>49</v>
      </c>
      <c r="F6" s="126" t="s">
        <v>166</v>
      </c>
      <c r="G6" s="127" t="s">
        <v>49</v>
      </c>
      <c r="H6" s="126" t="s">
        <v>166</v>
      </c>
      <c r="I6" s="128" t="s">
        <v>49</v>
      </c>
      <c r="J6" s="28"/>
      <c r="O6" s="28"/>
    </row>
    <row r="7" spans="1:18" ht="13.5" x14ac:dyDescent="0.2">
      <c r="A7" s="109" t="s">
        <v>282</v>
      </c>
      <c r="B7" s="129">
        <v>4328.327000000002</v>
      </c>
      <c r="C7" s="130">
        <v>0.10904898806233973</v>
      </c>
      <c r="D7" s="129">
        <v>4328.3280000000022</v>
      </c>
      <c r="E7" s="130">
        <v>0.10907188198908668</v>
      </c>
      <c r="F7" s="129">
        <v>4328.4570000000012</v>
      </c>
      <c r="G7" s="130">
        <v>0.10956374466245244</v>
      </c>
      <c r="H7" s="129">
        <v>4328.4570000000012</v>
      </c>
      <c r="I7" s="139">
        <v>0.10956374466245244</v>
      </c>
      <c r="J7" s="30"/>
      <c r="O7" s="13"/>
    </row>
    <row r="8" spans="1:18" x14ac:dyDescent="0.2">
      <c r="A8" s="109" t="s">
        <v>167</v>
      </c>
      <c r="B8" s="129">
        <v>2463773.4108743365</v>
      </c>
      <c r="C8" s="130">
        <v>0.17363808128307023</v>
      </c>
      <c r="D8" s="129">
        <v>1962791.0160000008</v>
      </c>
      <c r="E8" s="130">
        <v>0.17141305053932715</v>
      </c>
      <c r="F8" s="129">
        <v>1236259.4469999999</v>
      </c>
      <c r="G8" s="130">
        <v>0.15619412004196304</v>
      </c>
      <c r="H8" s="129">
        <v>5662823.8738743374</v>
      </c>
      <c r="I8" s="139">
        <v>0.16876409233541584</v>
      </c>
      <c r="J8" s="30"/>
      <c r="O8" s="13"/>
    </row>
    <row r="9" spans="1:18" x14ac:dyDescent="0.2">
      <c r="A9" s="109" t="s">
        <v>168</v>
      </c>
      <c r="B9" s="129">
        <v>1993598.7320000003</v>
      </c>
      <c r="C9" s="131">
        <v>0.23422414290932489</v>
      </c>
      <c r="D9" s="129">
        <v>1445945.4439999999</v>
      </c>
      <c r="E9" s="131">
        <v>0.24425417763293772</v>
      </c>
      <c r="F9" s="129">
        <v>761811.10400000005</v>
      </c>
      <c r="G9" s="131">
        <v>0.24328484063706077</v>
      </c>
      <c r="H9" s="129">
        <v>4201355.28</v>
      </c>
      <c r="I9" s="140">
        <v>0.23922044087357308</v>
      </c>
      <c r="J9" s="25"/>
      <c r="K9" s="26"/>
      <c r="L9" s="26" t="str">
        <f>+B5</f>
        <v>Duben</v>
      </c>
      <c r="M9" s="26" t="str">
        <f>+D5</f>
        <v>Květen</v>
      </c>
      <c r="N9" s="26" t="str">
        <f>+F5</f>
        <v>Červen</v>
      </c>
      <c r="O9" s="27"/>
    </row>
    <row r="10" spans="1:18" x14ac:dyDescent="0.2">
      <c r="A10" s="108" t="s">
        <v>41</v>
      </c>
      <c r="B10" s="132">
        <v>121102.33900000002</v>
      </c>
      <c r="C10" s="133">
        <v>0.14402085767057463</v>
      </c>
      <c r="D10" s="137">
        <v>86327.429000000004</v>
      </c>
      <c r="E10" s="135">
        <v>0.12778497178250459</v>
      </c>
      <c r="F10" s="137">
        <v>20443.175999999999</v>
      </c>
      <c r="G10" s="135">
        <v>6.0749943528268228E-2</v>
      </c>
      <c r="H10" s="137">
        <v>227872.94400000005</v>
      </c>
      <c r="I10" s="141">
        <v>0.12297858969875014</v>
      </c>
      <c r="J10" s="25"/>
      <c r="K10" s="26" t="str">
        <f>+A10</f>
        <v>Biomasa</v>
      </c>
      <c r="L10" s="23">
        <f>+B10</f>
        <v>121102.33900000002</v>
      </c>
      <c r="M10" s="23">
        <f>+D10</f>
        <v>86327.429000000004</v>
      </c>
      <c r="N10" s="23">
        <f>+F10</f>
        <v>20443.175999999999</v>
      </c>
      <c r="O10" s="40"/>
      <c r="P10" s="49"/>
      <c r="Q10" s="49"/>
      <c r="R10" s="49"/>
    </row>
    <row r="11" spans="1:18" x14ac:dyDescent="0.2">
      <c r="A11" s="108" t="s">
        <v>40</v>
      </c>
      <c r="B11" s="132">
        <v>3701.627</v>
      </c>
      <c r="C11" s="134">
        <v>6.7454169275418557E-2</v>
      </c>
      <c r="D11" s="138">
        <v>3345.375</v>
      </c>
      <c r="E11" s="136">
        <v>6.9711209560413517E-2</v>
      </c>
      <c r="F11" s="138">
        <v>2245.6559999999999</v>
      </c>
      <c r="G11" s="135">
        <v>7.4524762172843095E-2</v>
      </c>
      <c r="H11" s="138">
        <v>9292.6579999999994</v>
      </c>
      <c r="I11" s="141">
        <v>6.9870528371613921E-2</v>
      </c>
      <c r="J11" s="25"/>
      <c r="K11" s="26" t="str">
        <f t="shared" ref="K11:L25" si="0">+A11</f>
        <v>Bioplyn</v>
      </c>
      <c r="L11" s="23">
        <f t="shared" si="0"/>
        <v>3701.627</v>
      </c>
      <c r="M11" s="23">
        <f t="shared" ref="M11:M25" si="1">+D11</f>
        <v>3345.375</v>
      </c>
      <c r="N11" s="23">
        <f t="shared" ref="N11:N25" si="2">+F11</f>
        <v>2245.6559999999999</v>
      </c>
      <c r="O11" s="40"/>
    </row>
    <row r="12" spans="1:18" x14ac:dyDescent="0.2">
      <c r="A12" s="108" t="s">
        <v>39</v>
      </c>
      <c r="B12" s="132">
        <v>21</v>
      </c>
      <c r="C12" s="134">
        <v>2.3173466181709433E-5</v>
      </c>
      <c r="D12" s="138">
        <v>0</v>
      </c>
      <c r="E12" s="136">
        <v>0</v>
      </c>
      <c r="F12" s="138">
        <v>0</v>
      </c>
      <c r="G12" s="135">
        <v>0</v>
      </c>
      <c r="H12" s="138">
        <v>21</v>
      </c>
      <c r="I12" s="141">
        <v>1.3188260756814598E-5</v>
      </c>
      <c r="J12" s="25"/>
      <c r="K12" s="26" t="str">
        <f t="shared" si="0"/>
        <v>Černé uhlí</v>
      </c>
      <c r="L12" s="23">
        <f t="shared" si="0"/>
        <v>21</v>
      </c>
      <c r="M12" s="23">
        <f t="shared" si="1"/>
        <v>0</v>
      </c>
      <c r="N12" s="23">
        <f t="shared" si="2"/>
        <v>0</v>
      </c>
      <c r="O12" s="40"/>
    </row>
    <row r="13" spans="1:18"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8"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8"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8" x14ac:dyDescent="0.2">
      <c r="A16" s="108" t="s">
        <v>38</v>
      </c>
      <c r="B16" s="132">
        <v>1277877.1570000001</v>
      </c>
      <c r="C16" s="134">
        <v>0.34617141371848104</v>
      </c>
      <c r="D16" s="138">
        <v>842912.29</v>
      </c>
      <c r="E16" s="136">
        <v>0.34648716452636069</v>
      </c>
      <c r="F16" s="138">
        <v>332321.68800000002</v>
      </c>
      <c r="G16" s="135">
        <v>0.28850299634910226</v>
      </c>
      <c r="H16" s="138">
        <v>2453111.1350000002</v>
      </c>
      <c r="I16" s="141">
        <v>0.33714744125131241</v>
      </c>
      <c r="J16" s="25"/>
      <c r="K16" s="26" t="str">
        <f t="shared" si="0"/>
        <v>Hnědé uhlí</v>
      </c>
      <c r="L16" s="23">
        <f t="shared" si="0"/>
        <v>1277877.1570000001</v>
      </c>
      <c r="M16" s="23">
        <f t="shared" si="1"/>
        <v>842912.29</v>
      </c>
      <c r="N16" s="23">
        <f t="shared" si="2"/>
        <v>332321.68800000002</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9690.8610000000008</v>
      </c>
      <c r="C19" s="134">
        <v>0.11308501021227953</v>
      </c>
      <c r="D19" s="138">
        <v>13448.669</v>
      </c>
      <c r="E19" s="136">
        <v>0.15590151367761965</v>
      </c>
      <c r="F19" s="138">
        <v>9941.7919999999995</v>
      </c>
      <c r="G19" s="135">
        <v>0.14318070831892421</v>
      </c>
      <c r="H19" s="138">
        <v>33081.322</v>
      </c>
      <c r="I19" s="141">
        <v>0.13704255816648298</v>
      </c>
      <c r="J19" s="25"/>
      <c r="K19" s="26" t="str">
        <f t="shared" si="0"/>
        <v>Odpadní teplo</v>
      </c>
      <c r="L19" s="23">
        <f t="shared" si="0"/>
        <v>9690.8610000000008</v>
      </c>
      <c r="M19" s="23">
        <f t="shared" si="1"/>
        <v>13448.669</v>
      </c>
      <c r="N19" s="23">
        <f t="shared" si="2"/>
        <v>9941.7919999999995</v>
      </c>
      <c r="O19" s="40"/>
    </row>
    <row r="20" spans="1:18" x14ac:dyDescent="0.2">
      <c r="A20" s="108" t="s">
        <v>35</v>
      </c>
      <c r="B20" s="132">
        <v>2265.1080000000002</v>
      </c>
      <c r="C20" s="134">
        <v>0.70408205133306068</v>
      </c>
      <c r="D20" s="138">
        <v>1227.7930000000001</v>
      </c>
      <c r="E20" s="136">
        <v>0.21878800590114428</v>
      </c>
      <c r="F20" s="138">
        <v>673.22299999999996</v>
      </c>
      <c r="G20" s="135">
        <v>0.11980713347735088</v>
      </c>
      <c r="H20" s="138">
        <v>4166.1239999999998</v>
      </c>
      <c r="I20" s="141">
        <v>0.28835051526412703</v>
      </c>
      <c r="J20" s="25"/>
      <c r="K20" s="26" t="str">
        <f t="shared" si="0"/>
        <v>Ostatní kapalná paliva</v>
      </c>
      <c r="L20" s="23">
        <f t="shared" si="0"/>
        <v>2265.1080000000002</v>
      </c>
      <c r="M20" s="23">
        <f t="shared" si="1"/>
        <v>1227.7930000000001</v>
      </c>
      <c r="N20" s="23">
        <f t="shared" si="2"/>
        <v>673.22299999999996</v>
      </c>
      <c r="O20" s="40"/>
    </row>
    <row r="21" spans="1:18" x14ac:dyDescent="0.2">
      <c r="A21" s="108" t="s">
        <v>34</v>
      </c>
      <c r="B21" s="132">
        <v>7093.2030791366997</v>
      </c>
      <c r="C21" s="134">
        <v>2.5640125384639671E-2</v>
      </c>
      <c r="D21" s="138">
        <v>6604.1822399292432</v>
      </c>
      <c r="E21" s="136">
        <v>2.3295675937573427E-2</v>
      </c>
      <c r="F21" s="138">
        <v>7586.0168988516416</v>
      </c>
      <c r="G21" s="135">
        <v>3.3714381596341374E-2</v>
      </c>
      <c r="H21" s="138">
        <v>21283.402217917584</v>
      </c>
      <c r="I21" s="141">
        <v>2.7107542306256716E-2</v>
      </c>
      <c r="J21" s="25"/>
      <c r="K21" s="26" t="str">
        <f t="shared" si="0"/>
        <v>Ostatní pevná paliva</v>
      </c>
      <c r="L21" s="23">
        <f t="shared" si="0"/>
        <v>7093.2030791366997</v>
      </c>
      <c r="M21" s="23">
        <f t="shared" si="1"/>
        <v>6604.1822399292432</v>
      </c>
      <c r="N21" s="23">
        <f t="shared" si="2"/>
        <v>7586.0168988516416</v>
      </c>
      <c r="O21" s="40"/>
    </row>
    <row r="22" spans="1:18" x14ac:dyDescent="0.2">
      <c r="A22" s="108" t="s">
        <v>33</v>
      </c>
      <c r="B22" s="132">
        <v>52281.682999999997</v>
      </c>
      <c r="C22" s="134">
        <v>0.15911506131732761</v>
      </c>
      <c r="D22" s="138">
        <v>79173.198000000004</v>
      </c>
      <c r="E22" s="136">
        <v>0.24918251482549322</v>
      </c>
      <c r="F22" s="138">
        <v>67409.867000000013</v>
      </c>
      <c r="G22" s="135">
        <v>0.29832168385818292</v>
      </c>
      <c r="H22" s="138">
        <v>198864.74800000002</v>
      </c>
      <c r="I22" s="141">
        <v>0.22798445459661454</v>
      </c>
      <c r="J22" s="25"/>
      <c r="K22" s="26" t="str">
        <f t="shared" si="0"/>
        <v>Ostatní plyny</v>
      </c>
      <c r="L22" s="23">
        <f t="shared" si="0"/>
        <v>52281.682999999997</v>
      </c>
      <c r="M22" s="23">
        <f t="shared" si="1"/>
        <v>79173.198000000004</v>
      </c>
      <c r="N22" s="23">
        <f t="shared" si="2"/>
        <v>67409.867000000013</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312.89999999999998</v>
      </c>
      <c r="C24" s="134">
        <v>8.9095573154470212E-2</v>
      </c>
      <c r="D24" s="138">
        <v>219.21</v>
      </c>
      <c r="E24" s="136">
        <v>0.12976849338666704</v>
      </c>
      <c r="F24" s="138">
        <v>31.2</v>
      </c>
      <c r="G24" s="135">
        <v>1.0236811238548838E-3</v>
      </c>
      <c r="H24" s="138">
        <v>563.31000000000006</v>
      </c>
      <c r="I24" s="141">
        <v>1.5788084560410268E-2</v>
      </c>
      <c r="J24" s="25"/>
      <c r="K24" s="26" t="str">
        <f t="shared" si="0"/>
        <v>Topné oleje</v>
      </c>
      <c r="L24" s="23">
        <f t="shared" si="0"/>
        <v>312.89999999999998</v>
      </c>
      <c r="M24" s="23">
        <f t="shared" si="1"/>
        <v>219.21</v>
      </c>
      <c r="N24" s="23">
        <f t="shared" si="2"/>
        <v>31.2</v>
      </c>
      <c r="O24" s="40"/>
    </row>
    <row r="25" spans="1:18" x14ac:dyDescent="0.2">
      <c r="A25" s="108" t="s">
        <v>31</v>
      </c>
      <c r="B25" s="132">
        <v>519252.85392086336</v>
      </c>
      <c r="C25" s="133">
        <v>0.2245083674190817</v>
      </c>
      <c r="D25" s="137">
        <v>412687.29776007071</v>
      </c>
      <c r="E25" s="135">
        <v>0.25833713805020053</v>
      </c>
      <c r="F25" s="137">
        <v>321158.48510114831</v>
      </c>
      <c r="G25" s="135">
        <v>0.39041078897866033</v>
      </c>
      <c r="H25" s="137">
        <v>1253098.6367820823</v>
      </c>
      <c r="I25" s="141">
        <v>0.26476133883620456</v>
      </c>
      <c r="J25" s="25"/>
      <c r="K25" s="26" t="str">
        <f t="shared" si="0"/>
        <v>Zemní plyn</v>
      </c>
      <c r="L25" s="23">
        <f t="shared" si="0"/>
        <v>519252.85392086336</v>
      </c>
      <c r="M25" s="23">
        <f t="shared" si="1"/>
        <v>412687.29776007071</v>
      </c>
      <c r="N25" s="23">
        <f t="shared" si="2"/>
        <v>321158.48510114831</v>
      </c>
      <c r="O25" s="24"/>
    </row>
    <row r="26" spans="1:18" x14ac:dyDescent="0.2">
      <c r="A26" s="110" t="s">
        <v>173</v>
      </c>
      <c r="B26" s="129">
        <v>-969158</v>
      </c>
      <c r="C26" s="131"/>
      <c r="D26" s="129">
        <v>-667652</v>
      </c>
      <c r="E26" s="131"/>
      <c r="F26" s="129">
        <v>-270827</v>
      </c>
      <c r="G26" s="131"/>
      <c r="H26" s="129">
        <v>-1907637</v>
      </c>
      <c r="I26" s="140"/>
      <c r="J26" s="25"/>
      <c r="K26" s="26"/>
      <c r="L26" s="23"/>
      <c r="M26" s="23"/>
      <c r="N26" s="23"/>
      <c r="O26" s="24"/>
      <c r="P26" s="48"/>
      <c r="Q26" s="48"/>
      <c r="R26" s="48"/>
    </row>
    <row r="27" spans="1:18" ht="13.5" customHeight="1" x14ac:dyDescent="0.2">
      <c r="A27" s="110" t="s">
        <v>169</v>
      </c>
      <c r="B27" s="129">
        <v>955486.40500000003</v>
      </c>
      <c r="C27" s="131">
        <v>0.12376656820836712</v>
      </c>
      <c r="D27" s="129">
        <v>725170.23099999991</v>
      </c>
      <c r="E27" s="131">
        <v>0.13943649936580416</v>
      </c>
      <c r="F27" s="129">
        <v>425110.11100000003</v>
      </c>
      <c r="G27" s="131">
        <v>0.15796324967209646</v>
      </c>
      <c r="H27" s="129">
        <v>2105766.747</v>
      </c>
      <c r="I27" s="140">
        <v>0.13488142057293426</v>
      </c>
      <c r="J27" s="7"/>
      <c r="K27" s="26"/>
      <c r="L27" s="26" t="str">
        <f>+L9</f>
        <v>Duben</v>
      </c>
      <c r="M27" s="26" t="str">
        <f>+M9</f>
        <v>Květen</v>
      </c>
      <c r="N27" s="26" t="str">
        <f>+N9</f>
        <v>Červen</v>
      </c>
      <c r="O27" s="22"/>
      <c r="P27" s="22"/>
      <c r="Q27" s="22"/>
      <c r="R27" s="22"/>
    </row>
    <row r="28" spans="1:18" ht="12.75" customHeight="1" x14ac:dyDescent="0.2">
      <c r="A28" s="108" t="s">
        <v>26</v>
      </c>
      <c r="B28" s="132">
        <v>510166.50699999993</v>
      </c>
      <c r="C28" s="135">
        <v>0.26336120974496258</v>
      </c>
      <c r="D28" s="137">
        <v>432391.571</v>
      </c>
      <c r="E28" s="135">
        <v>0.28141364163899951</v>
      </c>
      <c r="F28" s="137">
        <v>295846.60700000002</v>
      </c>
      <c r="G28" s="135">
        <v>0.26456279134925892</v>
      </c>
      <c r="H28" s="137">
        <v>1238404.6850000001</v>
      </c>
      <c r="I28" s="141">
        <v>0.26969438601720952</v>
      </c>
      <c r="J28" s="25"/>
      <c r="K28" s="26" t="str">
        <f>+A28</f>
        <v>Průmysl</v>
      </c>
      <c r="L28" s="23">
        <f t="shared" ref="L28:L35" si="3">+B28</f>
        <v>510166.50699999993</v>
      </c>
      <c r="M28" s="23">
        <f t="shared" ref="M28:M35" si="4">+D28</f>
        <v>432391.571</v>
      </c>
      <c r="N28" s="23">
        <f t="shared" ref="N28:N35" si="5">+F28</f>
        <v>295846.60700000002</v>
      </c>
      <c r="O28" s="22"/>
      <c r="P28" s="40"/>
      <c r="Q28" s="40"/>
      <c r="R28" s="40"/>
    </row>
    <row r="29" spans="1:18" ht="12.75" customHeight="1" x14ac:dyDescent="0.2">
      <c r="A29" s="108" t="s">
        <v>0</v>
      </c>
      <c r="B29" s="132">
        <v>68920.844000000012</v>
      </c>
      <c r="C29" s="136">
        <v>0.32627374964028438</v>
      </c>
      <c r="D29" s="138">
        <v>44143.555999999997</v>
      </c>
      <c r="E29" s="136">
        <v>0.33975175106407274</v>
      </c>
      <c r="F29" s="138">
        <v>31516.850999999999</v>
      </c>
      <c r="G29" s="135">
        <v>0.41100349330495528</v>
      </c>
      <c r="H29" s="138">
        <v>144581.25100000002</v>
      </c>
      <c r="I29" s="141">
        <v>0.34601415662384111</v>
      </c>
      <c r="J29" s="25"/>
      <c r="K29" s="26" t="str">
        <f t="shared" ref="K29:K35" si="6">+A29</f>
        <v>Energetika</v>
      </c>
      <c r="L29" s="23">
        <f t="shared" si="3"/>
        <v>68920.844000000012</v>
      </c>
      <c r="M29" s="23">
        <f t="shared" si="4"/>
        <v>44143.555999999997</v>
      </c>
      <c r="N29" s="23">
        <f t="shared" si="5"/>
        <v>31516.850999999999</v>
      </c>
      <c r="O29" s="22"/>
    </row>
    <row r="30" spans="1:18" ht="12.75" customHeight="1" x14ac:dyDescent="0.2">
      <c r="A30" s="108" t="s">
        <v>1</v>
      </c>
      <c r="B30" s="132">
        <v>2545.2999999999997</v>
      </c>
      <c r="C30" s="136">
        <v>3.4517488085377593E-2</v>
      </c>
      <c r="D30" s="138">
        <v>1589.9</v>
      </c>
      <c r="E30" s="136">
        <v>4.7962799764104717E-2</v>
      </c>
      <c r="F30" s="138">
        <v>228.4</v>
      </c>
      <c r="G30" s="135">
        <v>2.6941101020518055E-2</v>
      </c>
      <c r="H30" s="138">
        <v>4363.5999999999995</v>
      </c>
      <c r="I30" s="141">
        <v>3.7824036800925886E-2</v>
      </c>
      <c r="J30" s="25"/>
      <c r="K30" s="26" t="str">
        <f t="shared" si="6"/>
        <v>Doprava</v>
      </c>
      <c r="L30" s="23">
        <f t="shared" si="3"/>
        <v>2545.2999999999997</v>
      </c>
      <c r="M30" s="23">
        <f t="shared" si="4"/>
        <v>1589.9</v>
      </c>
      <c r="N30" s="23">
        <f t="shared" si="5"/>
        <v>228.4</v>
      </c>
      <c r="O30" s="22"/>
    </row>
    <row r="31" spans="1:18" ht="12.75" customHeight="1" x14ac:dyDescent="0.2">
      <c r="A31" s="108" t="s">
        <v>2</v>
      </c>
      <c r="B31" s="132">
        <v>128.22999999999999</v>
      </c>
      <c r="C31" s="136">
        <v>5.6879967654314585E-3</v>
      </c>
      <c r="D31" s="138">
        <v>87.18</v>
      </c>
      <c r="E31" s="136">
        <v>7.9515921517292962E-3</v>
      </c>
      <c r="F31" s="138">
        <v>10</v>
      </c>
      <c r="G31" s="135">
        <v>3.1275782973588856E-3</v>
      </c>
      <c r="H31" s="138">
        <v>225.41</v>
      </c>
      <c r="I31" s="141">
        <v>6.1410969119907897E-3</v>
      </c>
      <c r="J31" s="25"/>
      <c r="K31" s="26" t="str">
        <f t="shared" si="6"/>
        <v>Stavebnictví</v>
      </c>
      <c r="L31" s="23">
        <f t="shared" si="3"/>
        <v>128.22999999999999</v>
      </c>
      <c r="M31" s="23">
        <f t="shared" si="4"/>
        <v>87.18</v>
      </c>
      <c r="N31" s="23">
        <f t="shared" si="5"/>
        <v>10</v>
      </c>
    </row>
    <row r="32" spans="1:18" x14ac:dyDescent="0.2">
      <c r="A32" s="108" t="s">
        <v>6</v>
      </c>
      <c r="B32" s="132">
        <v>1302.451</v>
      </c>
      <c r="C32" s="136">
        <v>1.3779950447232557E-2</v>
      </c>
      <c r="D32" s="138">
        <v>1449.97</v>
      </c>
      <c r="E32" s="136">
        <v>4.7321942042606743E-2</v>
      </c>
      <c r="F32" s="138">
        <v>1086.4769999999999</v>
      </c>
      <c r="G32" s="135">
        <v>7.0747836415037138E-2</v>
      </c>
      <c r="H32" s="138">
        <v>3838.8980000000001</v>
      </c>
      <c r="I32" s="141">
        <v>2.7320121557915716E-2</v>
      </c>
      <c r="J32" s="25"/>
      <c r="K32" s="26" t="str">
        <f t="shared" si="6"/>
        <v>Zemědělství a lesnictví</v>
      </c>
      <c r="L32" s="23">
        <f t="shared" si="3"/>
        <v>1302.451</v>
      </c>
      <c r="M32" s="23">
        <f t="shared" si="4"/>
        <v>1449.97</v>
      </c>
      <c r="N32" s="23">
        <f t="shared" si="5"/>
        <v>1086.4769999999999</v>
      </c>
    </row>
    <row r="33" spans="1:14" x14ac:dyDescent="0.2">
      <c r="A33" s="108" t="s">
        <v>25</v>
      </c>
      <c r="B33" s="132">
        <v>254811.18400000001</v>
      </c>
      <c r="C33" s="136">
        <v>7.2748906930911475E-2</v>
      </c>
      <c r="D33" s="138">
        <v>173216.74300000002</v>
      </c>
      <c r="E33" s="136">
        <v>7.5579581258051615E-2</v>
      </c>
      <c r="F33" s="138">
        <v>70181.876999999979</v>
      </c>
      <c r="G33" s="135">
        <v>7.0506327305984107E-2</v>
      </c>
      <c r="H33" s="138">
        <v>498209.804</v>
      </c>
      <c r="I33" s="141">
        <v>7.3375607868202353E-2</v>
      </c>
      <c r="J33" s="25"/>
      <c r="K33" s="26" t="str">
        <f t="shared" si="6"/>
        <v>Domácnosti</v>
      </c>
      <c r="L33" s="23">
        <f t="shared" si="3"/>
        <v>254811.18400000001</v>
      </c>
      <c r="M33" s="23">
        <f t="shared" si="4"/>
        <v>173216.74300000002</v>
      </c>
      <c r="N33" s="23">
        <f t="shared" si="5"/>
        <v>70181.876999999979</v>
      </c>
    </row>
    <row r="34" spans="1:14" x14ac:dyDescent="0.2">
      <c r="A34" s="108" t="s">
        <v>5</v>
      </c>
      <c r="B34" s="132">
        <v>115296.87600000002</v>
      </c>
      <c r="C34" s="136">
        <v>6.7146421571324319E-2</v>
      </c>
      <c r="D34" s="138">
        <v>71258.612999999998</v>
      </c>
      <c r="E34" s="136">
        <v>6.6294655423570187E-2</v>
      </c>
      <c r="F34" s="138">
        <v>26015.898999999998</v>
      </c>
      <c r="G34" s="135">
        <v>5.9099042592701774E-2</v>
      </c>
      <c r="H34" s="138">
        <v>212571.38800000001</v>
      </c>
      <c r="I34" s="141">
        <v>6.5767146409512658E-2</v>
      </c>
      <c r="J34" s="25"/>
      <c r="K34" s="26" t="str">
        <f t="shared" si="6"/>
        <v>Obchod, služby, školství, zdravotnictví</v>
      </c>
      <c r="L34" s="23">
        <f t="shared" si="3"/>
        <v>115296.87600000002</v>
      </c>
      <c r="M34" s="23">
        <f t="shared" si="4"/>
        <v>71258.612999999998</v>
      </c>
      <c r="N34" s="23">
        <f t="shared" si="5"/>
        <v>26015.898999999998</v>
      </c>
    </row>
    <row r="35" spans="1:14" x14ac:dyDescent="0.2">
      <c r="A35" s="108" t="s">
        <v>3</v>
      </c>
      <c r="B35" s="132">
        <v>2315.0129999999999</v>
      </c>
      <c r="C35" s="135">
        <v>1.4362292749789682E-2</v>
      </c>
      <c r="D35" s="137">
        <v>1032.6979999999999</v>
      </c>
      <c r="E35" s="135">
        <v>1.1126145916060882E-2</v>
      </c>
      <c r="F35" s="137">
        <v>224</v>
      </c>
      <c r="G35" s="135">
        <v>6.6612187413389286E-3</v>
      </c>
      <c r="H35" s="137">
        <v>3571.7109999999998</v>
      </c>
      <c r="I35" s="141">
        <v>1.2417659639766597E-2</v>
      </c>
      <c r="J35" s="25"/>
      <c r="K35" s="26" t="str">
        <f t="shared" si="6"/>
        <v>Ostatní</v>
      </c>
      <c r="L35" s="23">
        <f t="shared" si="3"/>
        <v>2315.0129999999999</v>
      </c>
      <c r="M35" s="23">
        <f t="shared" si="4"/>
        <v>1032.6979999999999</v>
      </c>
      <c r="N35" s="23">
        <f t="shared" si="5"/>
        <v>224</v>
      </c>
    </row>
    <row r="36" spans="1:14" ht="18" customHeight="1" x14ac:dyDescent="0.2">
      <c r="A36" s="45" t="s">
        <v>158</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155</v>
      </c>
      <c r="M40" s="32">
        <v>0.10956374466245244</v>
      </c>
    </row>
    <row r="41" spans="1:14" x14ac:dyDescent="0.2">
      <c r="B41" s="34"/>
      <c r="C41" s="34"/>
      <c r="D41" s="34"/>
      <c r="L41" s="28" t="s">
        <v>50</v>
      </c>
      <c r="M41" s="32">
        <v>0.16876409233541584</v>
      </c>
    </row>
    <row r="42" spans="1:14" x14ac:dyDescent="0.2">
      <c r="B42" s="22"/>
      <c r="C42" s="22"/>
      <c r="D42" s="22"/>
      <c r="L42" s="28" t="s">
        <v>111</v>
      </c>
      <c r="M42" s="32">
        <v>0.23922044087357308</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41"/>
  <sheetViews>
    <sheetView showGridLines="0" zoomScaleNormal="100" zoomScaleSheetLayoutView="100" workbookViewId="0">
      <selection activeCell="P25" sqref="P25"/>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135</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10080.394859999999</v>
      </c>
      <c r="C7" s="130">
        <v>0.25396807097795754</v>
      </c>
      <c r="D7" s="129">
        <v>10080.394859999999</v>
      </c>
      <c r="E7" s="130">
        <v>0.25402133077098482</v>
      </c>
      <c r="F7" s="129">
        <v>9916.0748599999988</v>
      </c>
      <c r="G7" s="130">
        <v>0.25099990458835642</v>
      </c>
      <c r="H7" s="129">
        <v>9916.0748599999988</v>
      </c>
      <c r="I7" s="139">
        <v>0.25099990458835642</v>
      </c>
      <c r="J7" s="30"/>
      <c r="O7" s="13"/>
    </row>
    <row r="8" spans="1:15" x14ac:dyDescent="0.2">
      <c r="A8" s="109" t="s">
        <v>167</v>
      </c>
      <c r="B8" s="129">
        <v>2908688.9239999996</v>
      </c>
      <c r="C8" s="130">
        <v>0.20499416122582642</v>
      </c>
      <c r="D8" s="129">
        <v>2645590.3870000006</v>
      </c>
      <c r="E8" s="130">
        <v>0.23104279315347598</v>
      </c>
      <c r="F8" s="129">
        <v>1971106.5029999998</v>
      </c>
      <c r="G8" s="130">
        <v>0.24903772949293868</v>
      </c>
      <c r="H8" s="129">
        <v>7525385.8140000002</v>
      </c>
      <c r="I8" s="139">
        <v>0.22427236563594863</v>
      </c>
      <c r="J8" s="30"/>
      <c r="O8" s="13"/>
    </row>
    <row r="9" spans="1:15" x14ac:dyDescent="0.2">
      <c r="A9" s="109" t="s">
        <v>168</v>
      </c>
      <c r="B9" s="129">
        <v>1192890.7450000001</v>
      </c>
      <c r="C9" s="131">
        <v>0.14015047654639612</v>
      </c>
      <c r="D9" s="129">
        <v>945055.81299999997</v>
      </c>
      <c r="E9" s="131">
        <v>0.15964214374712077</v>
      </c>
      <c r="F9" s="129">
        <v>536621.19999999995</v>
      </c>
      <c r="G9" s="131">
        <v>0.17137030746728035</v>
      </c>
      <c r="H9" s="129">
        <v>2674567.7580000004</v>
      </c>
      <c r="I9" s="140">
        <v>0.15228687782267344</v>
      </c>
      <c r="J9" s="25"/>
      <c r="K9" s="26"/>
      <c r="L9" s="26" t="str">
        <f>+B5</f>
        <v>Duben</v>
      </c>
      <c r="M9" s="26" t="str">
        <f>+D5</f>
        <v>Květen</v>
      </c>
      <c r="N9" s="26" t="str">
        <f>+F5</f>
        <v>Červen</v>
      </c>
      <c r="O9" s="27"/>
    </row>
    <row r="10" spans="1:15" x14ac:dyDescent="0.2">
      <c r="A10" s="108" t="s">
        <v>41</v>
      </c>
      <c r="B10" s="132">
        <v>107152.64</v>
      </c>
      <c r="C10" s="133">
        <v>0.12743118953686203</v>
      </c>
      <c r="D10" s="137">
        <v>119956.54999999999</v>
      </c>
      <c r="E10" s="135">
        <v>0.1775640087332683</v>
      </c>
      <c r="F10" s="137">
        <v>85247.376000000004</v>
      </c>
      <c r="G10" s="135">
        <v>0.25332527968907803</v>
      </c>
      <c r="H10" s="137">
        <v>312356.56599999999</v>
      </c>
      <c r="I10" s="141">
        <v>0.16857275504293551</v>
      </c>
      <c r="J10" s="25"/>
      <c r="K10" s="26" t="str">
        <f>+A10</f>
        <v>Biomasa</v>
      </c>
      <c r="L10" s="23">
        <f>+B10</f>
        <v>107152.64</v>
      </c>
      <c r="M10" s="23">
        <f>+D10</f>
        <v>119956.54999999999</v>
      </c>
      <c r="N10" s="23">
        <f>+F10</f>
        <v>85247.376000000004</v>
      </c>
      <c r="O10" s="40"/>
    </row>
    <row r="11" spans="1:15" x14ac:dyDescent="0.2">
      <c r="A11" s="108" t="s">
        <v>40</v>
      </c>
      <c r="B11" s="132">
        <v>3023.3710000000001</v>
      </c>
      <c r="C11" s="134">
        <v>5.5094416378633354E-2</v>
      </c>
      <c r="D11" s="138">
        <v>1874.787</v>
      </c>
      <c r="E11" s="136">
        <v>3.9066971397269064E-2</v>
      </c>
      <c r="F11" s="138">
        <v>1402.7639999999999</v>
      </c>
      <c r="G11" s="135">
        <v>4.6552389807088021E-2</v>
      </c>
      <c r="H11" s="138">
        <v>6300.9220000000005</v>
      </c>
      <c r="I11" s="141">
        <v>4.737597675157381E-2</v>
      </c>
      <c r="J11" s="25"/>
      <c r="K11" s="26" t="str">
        <f t="shared" ref="K11:L25" si="0">+A11</f>
        <v>Bioplyn</v>
      </c>
      <c r="L11" s="23">
        <f t="shared" si="0"/>
        <v>3023.3710000000001</v>
      </c>
      <c r="M11" s="23">
        <f t="shared" ref="M11:M25" si="1">+D11</f>
        <v>1874.787</v>
      </c>
      <c r="N11" s="23">
        <f t="shared" ref="N11:N25" si="2">+F11</f>
        <v>1402.7639999999999</v>
      </c>
      <c r="O11" s="40"/>
    </row>
    <row r="12" spans="1:15" x14ac:dyDescent="0.2">
      <c r="A12" s="108" t="s">
        <v>39</v>
      </c>
      <c r="B12" s="132">
        <v>0</v>
      </c>
      <c r="C12" s="134">
        <v>0</v>
      </c>
      <c r="D12" s="138">
        <v>0</v>
      </c>
      <c r="E12" s="136">
        <v>0</v>
      </c>
      <c r="F12" s="138">
        <v>0</v>
      </c>
      <c r="G12" s="135">
        <v>0</v>
      </c>
      <c r="H12" s="138">
        <v>0</v>
      </c>
      <c r="I12" s="141">
        <v>0</v>
      </c>
      <c r="J12" s="25"/>
      <c r="K12" s="26" t="str">
        <f t="shared" si="0"/>
        <v>Černé uhlí</v>
      </c>
      <c r="L12" s="23">
        <f t="shared" si="0"/>
        <v>0</v>
      </c>
      <c r="M12" s="23">
        <f t="shared" si="1"/>
        <v>0</v>
      </c>
      <c r="N12" s="23">
        <f t="shared" si="2"/>
        <v>0</v>
      </c>
      <c r="O12" s="40"/>
    </row>
    <row r="13" spans="1:15" x14ac:dyDescent="0.2">
      <c r="A13" s="108" t="s">
        <v>51</v>
      </c>
      <c r="B13" s="132">
        <v>0</v>
      </c>
      <c r="C13" s="134">
        <v>0</v>
      </c>
      <c r="D13" s="138">
        <v>0</v>
      </c>
      <c r="E13" s="136">
        <v>0</v>
      </c>
      <c r="F13" s="138">
        <v>0</v>
      </c>
      <c r="G13" s="135">
        <v>0</v>
      </c>
      <c r="H13" s="138">
        <v>0</v>
      </c>
      <c r="I13" s="141">
        <v>0</v>
      </c>
      <c r="J13" s="25"/>
      <c r="K13" s="26" t="str">
        <f t="shared" si="0"/>
        <v>Elektrická energie</v>
      </c>
      <c r="L13" s="23">
        <f t="shared" si="0"/>
        <v>0</v>
      </c>
      <c r="M13" s="23">
        <f t="shared" si="1"/>
        <v>0</v>
      </c>
      <c r="N13" s="23">
        <f t="shared" si="2"/>
        <v>0</v>
      </c>
      <c r="O13" s="40"/>
    </row>
    <row r="14" spans="1:15" x14ac:dyDescent="0.2">
      <c r="A14" s="108" t="s">
        <v>52</v>
      </c>
      <c r="B14" s="132">
        <v>125</v>
      </c>
      <c r="C14" s="134">
        <v>0.13315295546299943</v>
      </c>
      <c r="D14" s="138">
        <v>129</v>
      </c>
      <c r="E14" s="136">
        <v>8.4479371316306479E-2</v>
      </c>
      <c r="F14" s="138">
        <v>124</v>
      </c>
      <c r="G14" s="135">
        <v>8.7297508500946891E-2</v>
      </c>
      <c r="H14" s="138">
        <v>378</v>
      </c>
      <c r="I14" s="141">
        <v>9.7267253358036126E-2</v>
      </c>
      <c r="J14" s="25"/>
      <c r="K14" s="26" t="str">
        <f t="shared" si="0"/>
        <v>Energie prostředí (tepelné čerpadlo)</v>
      </c>
      <c r="L14" s="23">
        <f t="shared" si="0"/>
        <v>125</v>
      </c>
      <c r="M14" s="23">
        <f t="shared" si="1"/>
        <v>129</v>
      </c>
      <c r="N14" s="23">
        <f t="shared" si="2"/>
        <v>124</v>
      </c>
      <c r="O14" s="40"/>
    </row>
    <row r="15" spans="1:15" x14ac:dyDescent="0.2">
      <c r="A15" s="108" t="s">
        <v>53</v>
      </c>
      <c r="B15" s="132">
        <v>9</v>
      </c>
      <c r="C15" s="134">
        <v>0.16997809171262371</v>
      </c>
      <c r="D15" s="138">
        <v>10</v>
      </c>
      <c r="E15" s="136">
        <v>0.16140226285972531</v>
      </c>
      <c r="F15" s="138">
        <v>14</v>
      </c>
      <c r="G15" s="135">
        <v>0.13920929122583722</v>
      </c>
      <c r="H15" s="138">
        <v>33</v>
      </c>
      <c r="I15" s="141">
        <v>0.153151438927383</v>
      </c>
      <c r="J15" s="25"/>
      <c r="K15" s="26" t="str">
        <f t="shared" si="0"/>
        <v>Energie Slunce (solární kolektor)</v>
      </c>
      <c r="L15" s="23">
        <f t="shared" si="0"/>
        <v>9</v>
      </c>
      <c r="M15" s="23">
        <f t="shared" si="1"/>
        <v>10</v>
      </c>
      <c r="N15" s="23">
        <f t="shared" si="2"/>
        <v>14</v>
      </c>
      <c r="O15" s="40"/>
    </row>
    <row r="16" spans="1:15" x14ac:dyDescent="0.2">
      <c r="A16" s="108" t="s">
        <v>38</v>
      </c>
      <c r="B16" s="132">
        <v>905428.87699999998</v>
      </c>
      <c r="C16" s="134">
        <v>0.24527678005330106</v>
      </c>
      <c r="D16" s="138">
        <v>678709.76800000004</v>
      </c>
      <c r="E16" s="136">
        <v>0.27899014623533852</v>
      </c>
      <c r="F16" s="138">
        <v>390447.04</v>
      </c>
      <c r="G16" s="135">
        <v>0.33896415739088859</v>
      </c>
      <c r="H16" s="138">
        <v>1974585.6850000001</v>
      </c>
      <c r="I16" s="141">
        <v>0.27138049382716611</v>
      </c>
      <c r="J16" s="25"/>
      <c r="K16" s="26" t="str">
        <f t="shared" si="0"/>
        <v>Hnědé uhlí</v>
      </c>
      <c r="L16" s="23">
        <f t="shared" si="0"/>
        <v>905428.87699999998</v>
      </c>
      <c r="M16" s="23">
        <f t="shared" si="1"/>
        <v>678709.76800000004</v>
      </c>
      <c r="N16" s="23">
        <f t="shared" si="2"/>
        <v>390447.04</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774</v>
      </c>
      <c r="C19" s="134">
        <v>9.0319939481439612E-3</v>
      </c>
      <c r="D19" s="138">
        <v>198</v>
      </c>
      <c r="E19" s="136">
        <v>2.2952828795302117E-3</v>
      </c>
      <c r="F19" s="138">
        <v>13</v>
      </c>
      <c r="G19" s="135">
        <v>1.8722471845578894E-4</v>
      </c>
      <c r="H19" s="138">
        <v>985</v>
      </c>
      <c r="I19" s="141">
        <v>4.080457237893507E-3</v>
      </c>
      <c r="J19" s="25"/>
      <c r="K19" s="26" t="str">
        <f t="shared" si="0"/>
        <v>Odpadní teplo</v>
      </c>
      <c r="L19" s="23">
        <f t="shared" si="0"/>
        <v>774</v>
      </c>
      <c r="M19" s="23">
        <f t="shared" si="1"/>
        <v>198</v>
      </c>
      <c r="N19" s="23">
        <f t="shared" si="2"/>
        <v>13</v>
      </c>
      <c r="O19" s="40"/>
    </row>
    <row r="20" spans="1:18" x14ac:dyDescent="0.2">
      <c r="A20" s="108" t="s">
        <v>35</v>
      </c>
      <c r="B20" s="132">
        <v>0</v>
      </c>
      <c r="C20" s="134">
        <v>0</v>
      </c>
      <c r="D20" s="138">
        <v>0</v>
      </c>
      <c r="E20" s="136">
        <v>0</v>
      </c>
      <c r="F20" s="138">
        <v>0</v>
      </c>
      <c r="G20" s="135">
        <v>0</v>
      </c>
      <c r="H20" s="138">
        <v>0</v>
      </c>
      <c r="I20" s="141">
        <v>0</v>
      </c>
      <c r="J20" s="25"/>
      <c r="K20" s="26" t="str">
        <f t="shared" si="0"/>
        <v>Ostatní kapalná paliva</v>
      </c>
      <c r="L20" s="23">
        <f t="shared" si="0"/>
        <v>0</v>
      </c>
      <c r="M20" s="23">
        <f t="shared" si="1"/>
        <v>0</v>
      </c>
      <c r="N20" s="23">
        <f t="shared" si="2"/>
        <v>0</v>
      </c>
      <c r="O20" s="40"/>
    </row>
    <row r="21" spans="1:18" x14ac:dyDescent="0.2">
      <c r="A21" s="108" t="s">
        <v>34</v>
      </c>
      <c r="B21" s="132">
        <v>1493.32</v>
      </c>
      <c r="C21" s="134">
        <v>5.397972060324851E-3</v>
      </c>
      <c r="D21" s="138">
        <v>3212.35</v>
      </c>
      <c r="E21" s="136">
        <v>1.1331284007520932E-2</v>
      </c>
      <c r="F21" s="138">
        <v>2548.69</v>
      </c>
      <c r="G21" s="135">
        <v>1.1327091460050249E-2</v>
      </c>
      <c r="H21" s="138">
        <v>7254.3600000000006</v>
      </c>
      <c r="I21" s="141">
        <v>9.2394941650478721E-3</v>
      </c>
      <c r="J21" s="25"/>
      <c r="K21" s="26" t="str">
        <f t="shared" si="0"/>
        <v>Ostatní pevná paliva</v>
      </c>
      <c r="L21" s="23">
        <f t="shared" si="0"/>
        <v>1493.32</v>
      </c>
      <c r="M21" s="23">
        <f t="shared" si="1"/>
        <v>3212.35</v>
      </c>
      <c r="N21" s="23">
        <f t="shared" si="2"/>
        <v>2548.69</v>
      </c>
      <c r="O21" s="40"/>
    </row>
    <row r="22" spans="1:18" x14ac:dyDescent="0.2">
      <c r="A22" s="108" t="s">
        <v>33</v>
      </c>
      <c r="B22" s="132">
        <v>5000</v>
      </c>
      <c r="C22" s="134">
        <v>1.5217094418835717E-2</v>
      </c>
      <c r="D22" s="138">
        <v>17000</v>
      </c>
      <c r="E22" s="136">
        <v>5.3504252184348858E-2</v>
      </c>
      <c r="F22" s="138">
        <v>7520</v>
      </c>
      <c r="G22" s="135">
        <v>3.3279683857164927E-2</v>
      </c>
      <c r="H22" s="138">
        <v>29520</v>
      </c>
      <c r="I22" s="141">
        <v>3.3842604923080992E-2</v>
      </c>
      <c r="J22" s="25"/>
      <c r="K22" s="26" t="str">
        <f t="shared" si="0"/>
        <v>Ostatní plyny</v>
      </c>
      <c r="L22" s="23">
        <f t="shared" si="0"/>
        <v>5000</v>
      </c>
      <c r="M22" s="23">
        <f t="shared" si="1"/>
        <v>17000</v>
      </c>
      <c r="N22" s="23">
        <f t="shared" si="2"/>
        <v>7520</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608.79699999999991</v>
      </c>
      <c r="C24" s="134">
        <v>0.17334968887734736</v>
      </c>
      <c r="D24" s="138">
        <v>102.83099999999999</v>
      </c>
      <c r="E24" s="136">
        <v>6.0874156942860073E-2</v>
      </c>
      <c r="F24" s="138">
        <v>61.903000000000006</v>
      </c>
      <c r="G24" s="135">
        <v>2.0310555323714385E-3</v>
      </c>
      <c r="H24" s="138">
        <v>773.53099999999995</v>
      </c>
      <c r="I24" s="141">
        <v>2.168002137029116E-2</v>
      </c>
      <c r="J24" s="25"/>
      <c r="K24" s="26" t="str">
        <f t="shared" si="0"/>
        <v>Topné oleje</v>
      </c>
      <c r="L24" s="23">
        <f t="shared" si="0"/>
        <v>608.79699999999991</v>
      </c>
      <c r="M24" s="23">
        <f t="shared" si="1"/>
        <v>102.83099999999999</v>
      </c>
      <c r="N24" s="23">
        <f t="shared" si="2"/>
        <v>61.903000000000006</v>
      </c>
      <c r="O24" s="40"/>
    </row>
    <row r="25" spans="1:18" x14ac:dyDescent="0.2">
      <c r="A25" s="108" t="s">
        <v>31</v>
      </c>
      <c r="B25" s="132">
        <v>169275.74000000005</v>
      </c>
      <c r="C25" s="133">
        <v>7.3189429281112661E-2</v>
      </c>
      <c r="D25" s="137">
        <v>123862.52700000002</v>
      </c>
      <c r="E25" s="135">
        <v>7.7536408100083914E-2</v>
      </c>
      <c r="F25" s="137">
        <v>49242.426999999996</v>
      </c>
      <c r="G25" s="135">
        <v>5.9860709488149672E-2</v>
      </c>
      <c r="H25" s="137">
        <v>342380.69400000002</v>
      </c>
      <c r="I25" s="141">
        <v>7.2340012409472479E-2</v>
      </c>
      <c r="J25" s="25"/>
      <c r="K25" s="26" t="str">
        <f t="shared" si="0"/>
        <v>Zemní plyn</v>
      </c>
      <c r="L25" s="23">
        <f t="shared" si="0"/>
        <v>169275.74000000005</v>
      </c>
      <c r="M25" s="23">
        <f t="shared" si="1"/>
        <v>123862.52700000002</v>
      </c>
      <c r="N25" s="23">
        <f t="shared" si="2"/>
        <v>49242.426999999996</v>
      </c>
      <c r="O25" s="24"/>
    </row>
    <row r="26" spans="1:18" ht="13.5" customHeight="1" x14ac:dyDescent="0.2">
      <c r="A26" s="110" t="s">
        <v>169</v>
      </c>
      <c r="B26" s="129">
        <v>1025719.968</v>
      </c>
      <c r="C26" s="131">
        <v>0.13286409907857991</v>
      </c>
      <c r="D26" s="129">
        <v>789848.37600000005</v>
      </c>
      <c r="E26" s="131">
        <v>0.15187288152649703</v>
      </c>
      <c r="F26" s="129">
        <v>450673.24199999997</v>
      </c>
      <c r="G26" s="131">
        <v>0.16746204807765472</v>
      </c>
      <c r="H26" s="129">
        <v>2266241.5860000001</v>
      </c>
      <c r="I26" s="140">
        <v>0.14516037206714405</v>
      </c>
      <c r="J26" s="7"/>
      <c r="K26" s="26"/>
      <c r="L26" s="26" t="str">
        <f>+L9</f>
        <v>Duben</v>
      </c>
      <c r="M26" s="26" t="str">
        <f>+M9</f>
        <v>Květen</v>
      </c>
      <c r="N26" s="26" t="str">
        <f>+N9</f>
        <v>Červen</v>
      </c>
      <c r="O26" s="22"/>
      <c r="P26" s="34"/>
      <c r="Q26" s="34"/>
      <c r="R26" s="34"/>
    </row>
    <row r="27" spans="1:18" ht="12.75" customHeight="1" x14ac:dyDescent="0.2">
      <c r="A27" s="108" t="s">
        <v>26</v>
      </c>
      <c r="B27" s="132">
        <v>347399.86900000006</v>
      </c>
      <c r="C27" s="135">
        <v>0.17933684103076872</v>
      </c>
      <c r="D27" s="137">
        <v>340733.65900000004</v>
      </c>
      <c r="E27" s="135">
        <v>0.22175987285416135</v>
      </c>
      <c r="F27" s="137">
        <v>277532.29100000003</v>
      </c>
      <c r="G27" s="135">
        <v>0.24818509274475073</v>
      </c>
      <c r="H27" s="137">
        <v>965665.81900000013</v>
      </c>
      <c r="I27" s="141">
        <v>0.21029850202239084</v>
      </c>
      <c r="J27" s="25"/>
      <c r="K27" s="26" t="str">
        <f>+A27</f>
        <v>Průmysl</v>
      </c>
      <c r="L27" s="23">
        <f t="shared" ref="L27:L34" si="3">+B27</f>
        <v>347399.86900000006</v>
      </c>
      <c r="M27" s="23">
        <f t="shared" ref="M27:M34" si="4">+D27</f>
        <v>340733.65900000004</v>
      </c>
      <c r="N27" s="23">
        <f t="shared" ref="N27:N34" si="5">+F27</f>
        <v>277532.29100000003</v>
      </c>
      <c r="O27" s="22"/>
      <c r="P27" s="40"/>
      <c r="Q27" s="40"/>
      <c r="R27" s="40"/>
    </row>
    <row r="28" spans="1:18" ht="12.75" customHeight="1" x14ac:dyDescent="0.2">
      <c r="A28" s="108" t="s">
        <v>0</v>
      </c>
      <c r="B28" s="132">
        <v>58589.395000000004</v>
      </c>
      <c r="C28" s="136">
        <v>0.2773642991923565</v>
      </c>
      <c r="D28" s="138">
        <v>41215.980000000003</v>
      </c>
      <c r="E28" s="136">
        <v>0.31721960452895553</v>
      </c>
      <c r="F28" s="138">
        <v>20590.616000000002</v>
      </c>
      <c r="G28" s="135">
        <v>0.26851715310330043</v>
      </c>
      <c r="H28" s="138">
        <v>120395.99100000001</v>
      </c>
      <c r="I28" s="141">
        <v>0.28813360652659287</v>
      </c>
      <c r="J28" s="25"/>
      <c r="K28" s="26" t="str">
        <f t="shared" ref="K28:K34" si="6">+A28</f>
        <v>Energetika</v>
      </c>
      <c r="L28" s="23">
        <f t="shared" si="3"/>
        <v>58589.395000000004</v>
      </c>
      <c r="M28" s="23">
        <f t="shared" si="4"/>
        <v>41215.980000000003</v>
      </c>
      <c r="N28" s="23">
        <f t="shared" si="5"/>
        <v>20590.616000000002</v>
      </c>
      <c r="O28" s="22"/>
    </row>
    <row r="29" spans="1:18" ht="12.75" customHeight="1" x14ac:dyDescent="0.2">
      <c r="A29" s="108" t="s">
        <v>1</v>
      </c>
      <c r="B29" s="132">
        <v>15556.289999999999</v>
      </c>
      <c r="C29" s="136">
        <v>0.21096297282350948</v>
      </c>
      <c r="D29" s="138">
        <v>7312.7699999999995</v>
      </c>
      <c r="E29" s="136">
        <v>0.22060565018614503</v>
      </c>
      <c r="F29" s="138">
        <v>2044.0500000000002</v>
      </c>
      <c r="G29" s="135">
        <v>0.24110751988174225</v>
      </c>
      <c r="H29" s="138">
        <v>24913.109999999997</v>
      </c>
      <c r="I29" s="141">
        <v>0.21594884715957349</v>
      </c>
      <c r="J29" s="25"/>
      <c r="K29" s="26" t="str">
        <f t="shared" si="6"/>
        <v>Doprava</v>
      </c>
      <c r="L29" s="23">
        <f t="shared" si="3"/>
        <v>15556.289999999999</v>
      </c>
      <c r="M29" s="23">
        <f t="shared" si="4"/>
        <v>7312.7699999999995</v>
      </c>
      <c r="N29" s="23">
        <f t="shared" si="5"/>
        <v>2044.0500000000002</v>
      </c>
      <c r="O29" s="22"/>
    </row>
    <row r="30" spans="1:18" ht="12.75" customHeight="1" x14ac:dyDescent="0.2">
      <c r="A30" s="108" t="s">
        <v>2</v>
      </c>
      <c r="B30" s="132">
        <v>1266.1579999999999</v>
      </c>
      <c r="C30" s="136">
        <v>5.6163944541255284E-2</v>
      </c>
      <c r="D30" s="138">
        <v>708.08199999999999</v>
      </c>
      <c r="E30" s="136">
        <v>6.4583382358118641E-2</v>
      </c>
      <c r="F30" s="138">
        <v>30.890999999999998</v>
      </c>
      <c r="G30" s="135">
        <v>9.6614021183713331E-3</v>
      </c>
      <c r="H30" s="138">
        <v>2005.1309999999999</v>
      </c>
      <c r="I30" s="141">
        <v>5.4628028003358337E-2</v>
      </c>
      <c r="J30" s="25"/>
      <c r="K30" s="26" t="str">
        <f t="shared" si="6"/>
        <v>Stavebnictví</v>
      </c>
      <c r="L30" s="23">
        <f t="shared" si="3"/>
        <v>1266.1579999999999</v>
      </c>
      <c r="M30" s="23">
        <f t="shared" si="4"/>
        <v>708.08199999999999</v>
      </c>
      <c r="N30" s="23">
        <f t="shared" si="5"/>
        <v>30.890999999999998</v>
      </c>
    </row>
    <row r="31" spans="1:18" x14ac:dyDescent="0.2">
      <c r="A31" s="108" t="s">
        <v>6</v>
      </c>
      <c r="B31" s="132">
        <v>13464.710000000001</v>
      </c>
      <c r="C31" s="136">
        <v>0.14245682684903824</v>
      </c>
      <c r="D31" s="138">
        <v>6231.2199999999993</v>
      </c>
      <c r="E31" s="136">
        <v>0.20336519493143443</v>
      </c>
      <c r="F31" s="138">
        <v>1957.66</v>
      </c>
      <c r="G31" s="135">
        <v>0.12747643018330038</v>
      </c>
      <c r="H31" s="138">
        <v>21653.59</v>
      </c>
      <c r="I31" s="141">
        <v>0.15410117980870242</v>
      </c>
      <c r="J31" s="25"/>
      <c r="K31" s="26" t="str">
        <f t="shared" si="6"/>
        <v>Zemědělství a lesnictví</v>
      </c>
      <c r="L31" s="23">
        <f t="shared" si="3"/>
        <v>13464.710000000001</v>
      </c>
      <c r="M31" s="23">
        <f t="shared" si="4"/>
        <v>6231.2199999999993</v>
      </c>
      <c r="N31" s="23">
        <f t="shared" si="5"/>
        <v>1957.66</v>
      </c>
    </row>
    <row r="32" spans="1:18" x14ac:dyDescent="0.2">
      <c r="A32" s="108" t="s">
        <v>25</v>
      </c>
      <c r="B32" s="132">
        <v>397313.27</v>
      </c>
      <c r="C32" s="136">
        <v>0.11343342803056126</v>
      </c>
      <c r="D32" s="138">
        <v>272706.01699999999</v>
      </c>
      <c r="E32" s="136">
        <v>0.11898969010987064</v>
      </c>
      <c r="F32" s="138">
        <v>105503.806</v>
      </c>
      <c r="G32" s="135">
        <v>0.10599154932637454</v>
      </c>
      <c r="H32" s="138">
        <v>775523.09299999999</v>
      </c>
      <c r="I32" s="141">
        <v>0.11421790159051833</v>
      </c>
      <c r="J32" s="25"/>
      <c r="K32" s="26" t="str">
        <f t="shared" si="6"/>
        <v>Domácnosti</v>
      </c>
      <c r="L32" s="23">
        <f t="shared" si="3"/>
        <v>397313.27</v>
      </c>
      <c r="M32" s="23">
        <f t="shared" si="4"/>
        <v>272706.01699999999</v>
      </c>
      <c r="N32" s="23">
        <f t="shared" si="5"/>
        <v>105503.806</v>
      </c>
    </row>
    <row r="33" spans="1:14" x14ac:dyDescent="0.2">
      <c r="A33" s="108" t="s">
        <v>5</v>
      </c>
      <c r="B33" s="132">
        <v>174419.13699999999</v>
      </c>
      <c r="C33" s="136">
        <v>0.10157795518335268</v>
      </c>
      <c r="D33" s="138">
        <v>109542.202</v>
      </c>
      <c r="E33" s="136">
        <v>0.10191136523986401</v>
      </c>
      <c r="F33" s="138">
        <v>38882.789000000004</v>
      </c>
      <c r="G33" s="135">
        <v>8.8328125936914054E-2</v>
      </c>
      <c r="H33" s="138">
        <v>322844.12799999997</v>
      </c>
      <c r="I33" s="141">
        <v>9.9884265861911029E-2</v>
      </c>
      <c r="J33" s="25"/>
      <c r="K33" s="26" t="str">
        <f t="shared" si="6"/>
        <v>Obchod, služby, školství, zdravotnictví</v>
      </c>
      <c r="L33" s="23">
        <f t="shared" si="3"/>
        <v>174419.13699999999</v>
      </c>
      <c r="M33" s="23">
        <f t="shared" si="4"/>
        <v>109542.202</v>
      </c>
      <c r="N33" s="23">
        <f t="shared" si="5"/>
        <v>38882.789000000004</v>
      </c>
    </row>
    <row r="34" spans="1:14" x14ac:dyDescent="0.2">
      <c r="A34" s="108" t="s">
        <v>3</v>
      </c>
      <c r="B34" s="132">
        <v>17711.138999999999</v>
      </c>
      <c r="C34" s="135">
        <v>0.10987953987740774</v>
      </c>
      <c r="D34" s="137">
        <v>11398.446</v>
      </c>
      <c r="E34" s="135">
        <v>0.12280528616530728</v>
      </c>
      <c r="F34" s="137">
        <v>4131.1390000000001</v>
      </c>
      <c r="G34" s="135">
        <v>0.12285009165123287</v>
      </c>
      <c r="H34" s="137">
        <v>33240.724000000002</v>
      </c>
      <c r="I34" s="141">
        <v>0.11556702006725095</v>
      </c>
      <c r="J34" s="25"/>
      <c r="K34" s="26" t="str">
        <f t="shared" si="6"/>
        <v>Ostatní</v>
      </c>
      <c r="L34" s="23">
        <f t="shared" si="3"/>
        <v>17711.138999999999</v>
      </c>
      <c r="M34" s="23">
        <f t="shared" si="4"/>
        <v>11398.446</v>
      </c>
      <c r="N34" s="23">
        <f t="shared" si="5"/>
        <v>4131.1390000000001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0.25099990458835642</v>
      </c>
    </row>
    <row r="40" spans="1:14" x14ac:dyDescent="0.2">
      <c r="B40" s="34"/>
      <c r="C40" s="34"/>
      <c r="D40" s="34"/>
      <c r="L40" s="28" t="s">
        <v>50</v>
      </c>
      <c r="M40" s="32">
        <v>0.22427236563594863</v>
      </c>
    </row>
    <row r="41" spans="1:14" x14ac:dyDescent="0.2">
      <c r="B41" s="22"/>
      <c r="C41" s="22"/>
      <c r="D41" s="22"/>
      <c r="L41" s="28" t="s">
        <v>111</v>
      </c>
      <c r="M41" s="32">
        <v>0.15228687782267344</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showGridLines="0" zoomScaleNormal="100" zoomScaleSheetLayoutView="100" zoomScalePageLayoutView="70" workbookViewId="0">
      <selection activeCell="L16" sqref="L16"/>
    </sheetView>
  </sheetViews>
  <sheetFormatPr defaultRowHeight="12.75" x14ac:dyDescent="0.2"/>
  <cols>
    <col min="1" max="8" width="11" style="53" customWidth="1"/>
    <col min="9" max="9" width="11.42578125" style="53" customWidth="1"/>
    <col min="10" max="16384" width="9.140625" style="53"/>
  </cols>
  <sheetData>
    <row r="1" spans="1:9" ht="18.75" x14ac:dyDescent="0.3">
      <c r="A1" s="221" t="s">
        <v>191</v>
      </c>
      <c r="I1" s="54"/>
    </row>
    <row r="2" spans="1:9" s="81" customFormat="1" ht="6" customHeight="1" x14ac:dyDescent="0.25">
      <c r="A2" s="55"/>
    </row>
    <row r="3" spans="1:9" ht="12.75" customHeight="1" x14ac:dyDescent="0.2">
      <c r="A3" s="294" t="s">
        <v>293</v>
      </c>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x14ac:dyDescent="0.2">
      <c r="A39" s="294"/>
      <c r="B39" s="294"/>
      <c r="C39" s="294"/>
      <c r="D39" s="294"/>
      <c r="E39" s="294"/>
      <c r="F39" s="294"/>
      <c r="G39" s="294"/>
      <c r="H39" s="294"/>
      <c r="I39" s="294"/>
    </row>
    <row r="40" spans="1:9" x14ac:dyDescent="0.2">
      <c r="A40" s="294"/>
      <c r="B40" s="294"/>
      <c r="C40" s="294"/>
      <c r="D40" s="294"/>
      <c r="E40" s="294"/>
      <c r="F40" s="294"/>
      <c r="G40" s="294"/>
      <c r="H40" s="294"/>
      <c r="I40" s="294"/>
    </row>
    <row r="41" spans="1:9" x14ac:dyDescent="0.2">
      <c r="A41" s="294"/>
      <c r="B41" s="294"/>
      <c r="C41" s="294"/>
      <c r="D41" s="294"/>
      <c r="E41" s="294"/>
      <c r="F41" s="294"/>
      <c r="G41" s="294"/>
      <c r="H41" s="294"/>
      <c r="I41" s="294"/>
    </row>
    <row r="42" spans="1:9" x14ac:dyDescent="0.2">
      <c r="A42" s="294"/>
      <c r="B42" s="294"/>
      <c r="C42" s="294"/>
      <c r="D42" s="294"/>
      <c r="E42" s="294"/>
      <c r="F42" s="294"/>
      <c r="G42" s="294"/>
      <c r="H42" s="294"/>
      <c r="I42" s="294"/>
    </row>
    <row r="43" spans="1:9" x14ac:dyDescent="0.2">
      <c r="A43" s="294"/>
      <c r="B43" s="294"/>
      <c r="C43" s="294"/>
      <c r="D43" s="294"/>
      <c r="E43" s="294"/>
      <c r="F43" s="294"/>
      <c r="G43" s="294"/>
      <c r="H43" s="294"/>
      <c r="I43" s="294"/>
    </row>
    <row r="44" spans="1:9" x14ac:dyDescent="0.2">
      <c r="A44" s="294"/>
      <c r="B44" s="294"/>
      <c r="C44" s="294"/>
      <c r="D44" s="294"/>
      <c r="E44" s="294"/>
      <c r="F44" s="294"/>
      <c r="G44" s="294"/>
      <c r="H44" s="294"/>
      <c r="I44" s="294"/>
    </row>
    <row r="45" spans="1:9" x14ac:dyDescent="0.2">
      <c r="A45" s="294"/>
      <c r="B45" s="294"/>
      <c r="C45" s="294"/>
      <c r="D45" s="294"/>
      <c r="E45" s="294"/>
      <c r="F45" s="294"/>
      <c r="G45" s="294"/>
      <c r="H45" s="294"/>
      <c r="I45" s="294"/>
    </row>
    <row r="46" spans="1:9" x14ac:dyDescent="0.2">
      <c r="A46" s="294"/>
      <c r="B46" s="294"/>
      <c r="C46" s="294"/>
      <c r="D46" s="294"/>
      <c r="E46" s="294"/>
      <c r="F46" s="294"/>
      <c r="G46" s="294"/>
      <c r="H46" s="294"/>
      <c r="I46" s="294"/>
    </row>
    <row r="47" spans="1:9" x14ac:dyDescent="0.2">
      <c r="A47" s="294"/>
      <c r="B47" s="294"/>
      <c r="C47" s="294"/>
      <c r="D47" s="294"/>
      <c r="E47" s="294"/>
      <c r="F47" s="294"/>
      <c r="G47" s="294"/>
      <c r="H47" s="294"/>
      <c r="I47" s="294"/>
    </row>
    <row r="48" spans="1:9" x14ac:dyDescent="0.2">
      <c r="A48" s="294"/>
      <c r="B48" s="294"/>
      <c r="C48" s="294"/>
      <c r="D48" s="294"/>
      <c r="E48" s="294"/>
      <c r="F48" s="294"/>
      <c r="G48" s="294"/>
      <c r="H48" s="294"/>
      <c r="I48" s="294"/>
    </row>
    <row r="49" spans="1:9" x14ac:dyDescent="0.2">
      <c r="A49" s="294"/>
      <c r="B49" s="294"/>
      <c r="C49" s="294"/>
      <c r="D49" s="294"/>
      <c r="E49" s="294"/>
      <c r="F49" s="294"/>
      <c r="G49" s="294"/>
      <c r="H49" s="294"/>
      <c r="I49" s="294"/>
    </row>
    <row r="50" spans="1:9" x14ac:dyDescent="0.2">
      <c r="A50" s="294"/>
      <c r="B50" s="294"/>
      <c r="C50" s="294"/>
      <c r="D50" s="294"/>
      <c r="E50" s="294"/>
      <c r="F50" s="294"/>
      <c r="G50" s="294"/>
      <c r="H50" s="294"/>
      <c r="I50" s="294"/>
    </row>
    <row r="51" spans="1:9" x14ac:dyDescent="0.2">
      <c r="A51" s="294"/>
      <c r="B51" s="294"/>
      <c r="C51" s="294"/>
      <c r="D51" s="294"/>
      <c r="E51" s="294"/>
      <c r="F51" s="294"/>
      <c r="G51" s="294"/>
      <c r="H51" s="294"/>
      <c r="I51" s="294"/>
    </row>
    <row r="52" spans="1:9" x14ac:dyDescent="0.2">
      <c r="A52" s="294"/>
      <c r="B52" s="294"/>
      <c r="C52" s="294"/>
      <c r="D52" s="294"/>
      <c r="E52" s="294"/>
      <c r="F52" s="294"/>
      <c r="G52" s="294"/>
      <c r="H52" s="294"/>
      <c r="I52" s="294"/>
    </row>
    <row r="53" spans="1:9" x14ac:dyDescent="0.2">
      <c r="A53" s="294"/>
      <c r="B53" s="294"/>
      <c r="C53" s="294"/>
      <c r="D53" s="294"/>
      <c r="E53" s="294"/>
      <c r="F53" s="294"/>
      <c r="G53" s="294"/>
      <c r="H53" s="294"/>
      <c r="I53" s="294"/>
    </row>
    <row r="54" spans="1:9" x14ac:dyDescent="0.2">
      <c r="A54" s="294"/>
      <c r="B54" s="294"/>
      <c r="C54" s="294"/>
      <c r="D54" s="294"/>
      <c r="E54" s="294"/>
      <c r="F54" s="294"/>
      <c r="G54" s="294"/>
      <c r="H54" s="294"/>
      <c r="I54" s="294"/>
    </row>
    <row r="55" spans="1:9" x14ac:dyDescent="0.2">
      <c r="A55" s="294"/>
      <c r="B55" s="294"/>
      <c r="C55" s="294"/>
      <c r="D55" s="294"/>
      <c r="E55" s="294"/>
      <c r="F55" s="294"/>
      <c r="G55" s="294"/>
      <c r="H55" s="294"/>
      <c r="I55" s="294"/>
    </row>
    <row r="56" spans="1:9" x14ac:dyDescent="0.2">
      <c r="A56" s="294"/>
      <c r="B56" s="294"/>
      <c r="C56" s="294"/>
      <c r="D56" s="294"/>
      <c r="E56" s="294"/>
      <c r="F56" s="294"/>
      <c r="G56" s="294"/>
      <c r="H56" s="294"/>
      <c r="I56" s="294"/>
    </row>
    <row r="57" spans="1:9" x14ac:dyDescent="0.2">
      <c r="A57" s="294"/>
      <c r="B57" s="294"/>
      <c r="C57" s="294"/>
      <c r="D57" s="294"/>
      <c r="E57" s="294"/>
      <c r="F57" s="294"/>
      <c r="G57" s="294"/>
      <c r="H57" s="294"/>
      <c r="I57" s="294"/>
    </row>
    <row r="58" spans="1:9" x14ac:dyDescent="0.2">
      <c r="A58" s="294"/>
      <c r="B58" s="294"/>
      <c r="C58" s="294"/>
      <c r="D58" s="294"/>
      <c r="E58" s="294"/>
      <c r="F58" s="294"/>
      <c r="G58" s="294"/>
      <c r="H58" s="294"/>
      <c r="I58" s="294"/>
    </row>
    <row r="59" spans="1:9" x14ac:dyDescent="0.2">
      <c r="A59" s="294"/>
      <c r="B59" s="294"/>
      <c r="C59" s="294"/>
      <c r="D59" s="294"/>
      <c r="E59" s="294"/>
      <c r="F59" s="294"/>
      <c r="G59" s="294"/>
      <c r="H59" s="294"/>
      <c r="I59" s="294"/>
    </row>
    <row r="60" spans="1:9" x14ac:dyDescent="0.2">
      <c r="A60" s="294"/>
      <c r="B60" s="294"/>
      <c r="C60" s="294"/>
      <c r="D60" s="294"/>
      <c r="E60" s="294"/>
      <c r="F60" s="294"/>
      <c r="G60" s="294"/>
      <c r="H60" s="294"/>
      <c r="I60" s="294"/>
    </row>
    <row r="61" spans="1:9" x14ac:dyDescent="0.2">
      <c r="A61" s="294"/>
      <c r="B61" s="294"/>
      <c r="C61" s="294"/>
      <c r="D61" s="294"/>
      <c r="E61" s="294"/>
      <c r="F61" s="294"/>
      <c r="G61" s="294"/>
      <c r="H61" s="294"/>
      <c r="I61" s="294"/>
    </row>
    <row r="62" spans="1:9" x14ac:dyDescent="0.2">
      <c r="A62" s="294"/>
      <c r="B62" s="294"/>
      <c r="C62" s="294"/>
      <c r="D62" s="294"/>
      <c r="E62" s="294"/>
      <c r="F62" s="294"/>
      <c r="G62" s="294"/>
      <c r="H62" s="294"/>
      <c r="I62" s="294"/>
    </row>
    <row r="63" spans="1:9" x14ac:dyDescent="0.2">
      <c r="A63" s="294"/>
      <c r="B63" s="294"/>
      <c r="C63" s="294"/>
      <c r="D63" s="294"/>
      <c r="E63" s="294"/>
      <c r="F63" s="294"/>
      <c r="G63" s="294"/>
      <c r="H63" s="294"/>
      <c r="I63" s="29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41"/>
  <sheetViews>
    <sheetView showGridLines="0" zoomScaleNormal="100" zoomScaleSheetLayoutView="100" workbookViewId="0">
      <selection activeCell="O30" sqref="O30"/>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04" t="s">
        <v>122</v>
      </c>
      <c r="I1" s="105" t="str">
        <f>'3'!N1</f>
        <v>II. čtvrtletí 2021</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06"/>
      <c r="B5" s="345" t="s">
        <v>11</v>
      </c>
      <c r="C5" s="346"/>
      <c r="D5" s="345" t="s">
        <v>12</v>
      </c>
      <c r="E5" s="346"/>
      <c r="F5" s="345" t="s">
        <v>13</v>
      </c>
      <c r="G5" s="346"/>
      <c r="H5" s="345" t="s">
        <v>7</v>
      </c>
      <c r="I5" s="347"/>
    </row>
    <row r="6" spans="1:15" x14ac:dyDescent="0.2">
      <c r="A6" s="107"/>
      <c r="B6" s="126" t="s">
        <v>166</v>
      </c>
      <c r="C6" s="127" t="s">
        <v>49</v>
      </c>
      <c r="D6" s="126" t="s">
        <v>166</v>
      </c>
      <c r="E6" s="127" t="s">
        <v>49</v>
      </c>
      <c r="F6" s="126" t="s">
        <v>166</v>
      </c>
      <c r="G6" s="127" t="s">
        <v>49</v>
      </c>
      <c r="H6" s="126" t="s">
        <v>166</v>
      </c>
      <c r="I6" s="128" t="s">
        <v>49</v>
      </c>
      <c r="J6" s="28"/>
      <c r="O6" s="28"/>
    </row>
    <row r="7" spans="1:15" ht="13.5" x14ac:dyDescent="0.2">
      <c r="A7" s="109" t="s">
        <v>282</v>
      </c>
      <c r="B7" s="129">
        <v>1327.6329999999998</v>
      </c>
      <c r="C7" s="130">
        <v>3.3448728612271716E-2</v>
      </c>
      <c r="D7" s="129">
        <v>1327.6339999999996</v>
      </c>
      <c r="E7" s="130">
        <v>3.3455768364296555E-2</v>
      </c>
      <c r="F7" s="129">
        <v>1317.5089999999996</v>
      </c>
      <c r="G7" s="130">
        <v>3.3349348201098673E-2</v>
      </c>
      <c r="H7" s="129">
        <v>1317.5089999999996</v>
      </c>
      <c r="I7" s="139">
        <v>3.3349348201098673E-2</v>
      </c>
      <c r="J7" s="30"/>
      <c r="O7" s="13"/>
    </row>
    <row r="8" spans="1:15" x14ac:dyDescent="0.2">
      <c r="A8" s="109" t="s">
        <v>167</v>
      </c>
      <c r="B8" s="129">
        <v>678624.19900000026</v>
      </c>
      <c r="C8" s="130">
        <v>4.782704582594044E-2</v>
      </c>
      <c r="D8" s="129">
        <v>518159.33700000006</v>
      </c>
      <c r="E8" s="130">
        <v>4.5251517811412893E-2</v>
      </c>
      <c r="F8" s="129">
        <v>401478.43700000015</v>
      </c>
      <c r="G8" s="130">
        <v>5.0724442458426541E-2</v>
      </c>
      <c r="H8" s="129">
        <v>1598261.9730000005</v>
      </c>
      <c r="I8" s="139">
        <v>4.7631576964977218E-2</v>
      </c>
      <c r="J8" s="30"/>
      <c r="O8" s="13"/>
    </row>
    <row r="9" spans="1:15" x14ac:dyDescent="0.2">
      <c r="A9" s="109" t="s">
        <v>168</v>
      </c>
      <c r="B9" s="129">
        <v>365558.05924382771</v>
      </c>
      <c r="C9" s="131">
        <v>4.2948724703533642E-2</v>
      </c>
      <c r="D9" s="129">
        <v>243333.15785555274</v>
      </c>
      <c r="E9" s="131">
        <v>4.110469078170411E-2</v>
      </c>
      <c r="F9" s="129">
        <v>164285.15255084517</v>
      </c>
      <c r="G9" s="131">
        <v>5.2464563652996558E-2</v>
      </c>
      <c r="H9" s="129">
        <v>773176.36965022562</v>
      </c>
      <c r="I9" s="140">
        <v>4.4023792251331732E-2</v>
      </c>
      <c r="J9" s="25"/>
      <c r="K9" s="26"/>
      <c r="L9" s="26" t="str">
        <f>+B5</f>
        <v>Duben</v>
      </c>
      <c r="M9" s="26" t="str">
        <f>+D5</f>
        <v>Květen</v>
      </c>
      <c r="N9" s="26" t="str">
        <f>+F5</f>
        <v>Červen</v>
      </c>
      <c r="O9" s="27"/>
    </row>
    <row r="10" spans="1:15" x14ac:dyDescent="0.2">
      <c r="A10" s="108" t="s">
        <v>41</v>
      </c>
      <c r="B10" s="132">
        <v>43109.33</v>
      </c>
      <c r="C10" s="133">
        <v>5.1267735466313594E-2</v>
      </c>
      <c r="D10" s="137">
        <v>30352.561999999998</v>
      </c>
      <c r="E10" s="135">
        <v>4.4928956226609286E-2</v>
      </c>
      <c r="F10" s="137">
        <v>16716.292999999998</v>
      </c>
      <c r="G10" s="135">
        <v>4.9674955386187804E-2</v>
      </c>
      <c r="H10" s="137">
        <v>90178.184999999998</v>
      </c>
      <c r="I10" s="141">
        <v>4.8667410084862819E-2</v>
      </c>
      <c r="J10" s="25"/>
      <c r="K10" s="26" t="str">
        <f>+A10</f>
        <v>Biomasa</v>
      </c>
      <c r="L10" s="23">
        <f>+B10</f>
        <v>43109.33</v>
      </c>
      <c r="M10" s="23">
        <f>+D10</f>
        <v>30352.561999999998</v>
      </c>
      <c r="N10" s="23">
        <f>+F10</f>
        <v>16716.292999999998</v>
      </c>
      <c r="O10" s="40"/>
    </row>
    <row r="11" spans="1:15" x14ac:dyDescent="0.2">
      <c r="A11" s="108" t="s">
        <v>40</v>
      </c>
      <c r="B11" s="132">
        <v>1205.51</v>
      </c>
      <c r="C11" s="134">
        <v>2.1967819989212801E-2</v>
      </c>
      <c r="D11" s="138">
        <v>1523.73</v>
      </c>
      <c r="E11" s="136">
        <v>3.1751615691361625E-2</v>
      </c>
      <c r="F11" s="138">
        <v>554.79</v>
      </c>
      <c r="G11" s="135">
        <v>1.8411365233976896E-2</v>
      </c>
      <c r="H11" s="138">
        <v>3284.0299999999997</v>
      </c>
      <c r="I11" s="141">
        <v>2.4692279785636276E-2</v>
      </c>
      <c r="J11" s="25"/>
      <c r="K11" s="26" t="str">
        <f t="shared" ref="K11:L25" si="0">+A11</f>
        <v>Bioplyn</v>
      </c>
      <c r="L11" s="23">
        <f t="shared" si="0"/>
        <v>1205.51</v>
      </c>
      <c r="M11" s="23">
        <f t="shared" ref="M11:M25" si="1">+D11</f>
        <v>1523.73</v>
      </c>
      <c r="N11" s="23">
        <f t="shared" ref="N11:N25" si="2">+F11</f>
        <v>554.79</v>
      </c>
      <c r="O11" s="40"/>
    </row>
    <row r="12" spans="1:15" x14ac:dyDescent="0.2">
      <c r="A12" s="108" t="s">
        <v>39</v>
      </c>
      <c r="B12" s="132">
        <v>5680</v>
      </c>
      <c r="C12" s="134">
        <v>6.2678708529575987E-3</v>
      </c>
      <c r="D12" s="138">
        <v>11239.271000000001</v>
      </c>
      <c r="E12" s="136">
        <v>2.4207551450500291E-2</v>
      </c>
      <c r="F12" s="138">
        <v>18608.189999999999</v>
      </c>
      <c r="G12" s="135">
        <v>8.3885459433553883E-2</v>
      </c>
      <c r="H12" s="138">
        <v>35527.460999999996</v>
      </c>
      <c r="I12" s="141">
        <v>2.2311686652169576E-2</v>
      </c>
      <c r="J12" s="25"/>
      <c r="K12" s="26" t="str">
        <f t="shared" si="0"/>
        <v>Černé uhlí</v>
      </c>
      <c r="L12" s="23">
        <f t="shared" si="0"/>
        <v>5680</v>
      </c>
      <c r="M12" s="23">
        <f t="shared" si="1"/>
        <v>11239.271000000001</v>
      </c>
      <c r="N12" s="23">
        <f t="shared" si="2"/>
        <v>18608.189999999999</v>
      </c>
      <c r="O12" s="40"/>
    </row>
    <row r="13" spans="1:15" x14ac:dyDescent="0.2">
      <c r="A13" s="108" t="s">
        <v>51</v>
      </c>
      <c r="B13" s="132">
        <v>0.4</v>
      </c>
      <c r="C13" s="134">
        <v>1.3817212101114359E-4</v>
      </c>
      <c r="D13" s="138">
        <v>8.1999999999999993</v>
      </c>
      <c r="E13" s="136">
        <v>3.3295963351701605E-3</v>
      </c>
      <c r="F13" s="138">
        <v>58.8</v>
      </c>
      <c r="G13" s="135">
        <v>2.181776084468871E-2</v>
      </c>
      <c r="H13" s="138">
        <v>67.399999999999991</v>
      </c>
      <c r="I13" s="141">
        <v>8.3698084369407556E-3</v>
      </c>
      <c r="J13" s="25"/>
      <c r="K13" s="26" t="str">
        <f t="shared" si="0"/>
        <v>Elektrická energie</v>
      </c>
      <c r="L13" s="23">
        <f t="shared" si="0"/>
        <v>0.4</v>
      </c>
      <c r="M13" s="23">
        <f t="shared" si="1"/>
        <v>8.1999999999999993</v>
      </c>
      <c r="N13" s="23">
        <f t="shared" si="2"/>
        <v>58.8</v>
      </c>
      <c r="O13" s="40"/>
    </row>
    <row r="14" spans="1:15" x14ac:dyDescent="0.2">
      <c r="A14" s="108" t="s">
        <v>52</v>
      </c>
      <c r="B14" s="132">
        <v>0</v>
      </c>
      <c r="C14" s="134">
        <v>0</v>
      </c>
      <c r="D14" s="138">
        <v>0</v>
      </c>
      <c r="E14" s="136">
        <v>0</v>
      </c>
      <c r="F14" s="138">
        <v>0</v>
      </c>
      <c r="G14" s="135">
        <v>0</v>
      </c>
      <c r="H14" s="138">
        <v>0</v>
      </c>
      <c r="I14" s="141">
        <v>0</v>
      </c>
      <c r="J14" s="25"/>
      <c r="K14" s="26" t="str">
        <f t="shared" si="0"/>
        <v>Energie prostředí (tepelné čerpadlo)</v>
      </c>
      <c r="L14" s="23">
        <f t="shared" si="0"/>
        <v>0</v>
      </c>
      <c r="M14" s="23">
        <f t="shared" si="1"/>
        <v>0</v>
      </c>
      <c r="N14" s="23">
        <f t="shared" si="2"/>
        <v>0</v>
      </c>
      <c r="O14" s="40"/>
    </row>
    <row r="15" spans="1:15" x14ac:dyDescent="0.2">
      <c r="A15" s="108" t="s">
        <v>53</v>
      </c>
      <c r="B15" s="132">
        <v>0</v>
      </c>
      <c r="C15" s="134">
        <v>0</v>
      </c>
      <c r="D15" s="138">
        <v>0</v>
      </c>
      <c r="E15" s="136">
        <v>0</v>
      </c>
      <c r="F15" s="138">
        <v>0</v>
      </c>
      <c r="G15" s="135">
        <v>0</v>
      </c>
      <c r="H15" s="138">
        <v>0</v>
      </c>
      <c r="I15" s="141">
        <v>0</v>
      </c>
      <c r="J15" s="25"/>
      <c r="K15" s="26" t="str">
        <f t="shared" si="0"/>
        <v>Energie Slunce (solární kolektor)</v>
      </c>
      <c r="L15" s="23">
        <f t="shared" si="0"/>
        <v>0</v>
      </c>
      <c r="M15" s="23">
        <f t="shared" si="1"/>
        <v>0</v>
      </c>
      <c r="N15" s="23">
        <f t="shared" si="2"/>
        <v>0</v>
      </c>
      <c r="O15" s="40"/>
    </row>
    <row r="16" spans="1:15" x14ac:dyDescent="0.2">
      <c r="A16" s="108" t="s">
        <v>38</v>
      </c>
      <c r="B16" s="132">
        <v>192929.12400000001</v>
      </c>
      <c r="C16" s="134">
        <v>5.2263668097283417E-2</v>
      </c>
      <c r="D16" s="138">
        <v>111675.49</v>
      </c>
      <c r="E16" s="136">
        <v>4.5905279038216354E-2</v>
      </c>
      <c r="F16" s="138">
        <v>69939.17300000001</v>
      </c>
      <c r="G16" s="135">
        <v>6.0717255903798353E-2</v>
      </c>
      <c r="H16" s="138">
        <v>374543.78700000001</v>
      </c>
      <c r="I16" s="141">
        <v>5.1476053254157418E-2</v>
      </c>
      <c r="J16" s="25"/>
      <c r="K16" s="26" t="str">
        <f t="shared" si="0"/>
        <v>Hnědé uhlí</v>
      </c>
      <c r="L16" s="23">
        <f t="shared" si="0"/>
        <v>192929.12400000001</v>
      </c>
      <c r="M16" s="23">
        <f t="shared" si="1"/>
        <v>111675.49</v>
      </c>
      <c r="N16" s="23">
        <f t="shared" si="2"/>
        <v>69939.17300000001</v>
      </c>
      <c r="O16" s="40"/>
    </row>
    <row r="17" spans="1:18" x14ac:dyDescent="0.2">
      <c r="A17" s="108" t="s">
        <v>63</v>
      </c>
      <c r="B17" s="132">
        <v>0</v>
      </c>
      <c r="C17" s="134">
        <v>0</v>
      </c>
      <c r="D17" s="138">
        <v>0</v>
      </c>
      <c r="E17" s="136">
        <v>0</v>
      </c>
      <c r="F17" s="138">
        <v>0</v>
      </c>
      <c r="G17" s="135">
        <v>0</v>
      </c>
      <c r="H17" s="138">
        <v>0</v>
      </c>
      <c r="I17" s="141">
        <v>0</v>
      </c>
      <c r="J17" s="25"/>
      <c r="K17" s="26" t="str">
        <f t="shared" si="0"/>
        <v>Jaderné palivo</v>
      </c>
      <c r="L17" s="23">
        <f t="shared" si="0"/>
        <v>0</v>
      </c>
      <c r="M17" s="23">
        <f t="shared" si="1"/>
        <v>0</v>
      </c>
      <c r="N17" s="23">
        <f t="shared" si="2"/>
        <v>0</v>
      </c>
      <c r="O17" s="40"/>
    </row>
    <row r="18" spans="1:18" x14ac:dyDescent="0.2">
      <c r="A18" s="108" t="s">
        <v>37</v>
      </c>
      <c r="B18" s="132">
        <v>0</v>
      </c>
      <c r="C18" s="134">
        <v>0</v>
      </c>
      <c r="D18" s="138">
        <v>0</v>
      </c>
      <c r="E18" s="136">
        <v>0</v>
      </c>
      <c r="F18" s="138">
        <v>0</v>
      </c>
      <c r="G18" s="135">
        <v>0</v>
      </c>
      <c r="H18" s="138">
        <v>0</v>
      </c>
      <c r="I18" s="141">
        <v>0</v>
      </c>
      <c r="J18" s="25"/>
      <c r="K18" s="26" t="str">
        <f t="shared" si="0"/>
        <v>Koks</v>
      </c>
      <c r="L18" s="23">
        <f t="shared" si="0"/>
        <v>0</v>
      </c>
      <c r="M18" s="23">
        <f t="shared" si="1"/>
        <v>0</v>
      </c>
      <c r="N18" s="23">
        <f t="shared" si="2"/>
        <v>0</v>
      </c>
      <c r="O18" s="40"/>
    </row>
    <row r="19" spans="1:18" x14ac:dyDescent="0.2">
      <c r="A19" s="108" t="s">
        <v>36</v>
      </c>
      <c r="B19" s="132">
        <v>1482</v>
      </c>
      <c r="C19" s="134">
        <v>1.7293817869702004E-2</v>
      </c>
      <c r="D19" s="138">
        <v>1768</v>
      </c>
      <c r="E19" s="136">
        <v>2.0495253186916234E-2</v>
      </c>
      <c r="F19" s="138">
        <v>820</v>
      </c>
      <c r="G19" s="135">
        <v>1.180955916413438E-2</v>
      </c>
      <c r="H19" s="138">
        <v>4070</v>
      </c>
      <c r="I19" s="141">
        <v>1.6860366455052359E-2</v>
      </c>
      <c r="J19" s="25"/>
      <c r="K19" s="26" t="str">
        <f t="shared" si="0"/>
        <v>Odpadní teplo</v>
      </c>
      <c r="L19" s="23">
        <f t="shared" si="0"/>
        <v>1482</v>
      </c>
      <c r="M19" s="23">
        <f t="shared" si="1"/>
        <v>1768</v>
      </c>
      <c r="N19" s="23">
        <f t="shared" si="2"/>
        <v>820</v>
      </c>
      <c r="O19" s="40"/>
    </row>
    <row r="20" spans="1:18" x14ac:dyDescent="0.2">
      <c r="A20" s="108" t="s">
        <v>35</v>
      </c>
      <c r="B20" s="132">
        <v>912</v>
      </c>
      <c r="C20" s="134">
        <v>0.28348442141202596</v>
      </c>
      <c r="D20" s="138">
        <v>54</v>
      </c>
      <c r="E20" s="136">
        <v>9.6225929930059788E-3</v>
      </c>
      <c r="F20" s="138">
        <v>616</v>
      </c>
      <c r="G20" s="135">
        <v>0.10962369708409864</v>
      </c>
      <c r="H20" s="138">
        <v>1582</v>
      </c>
      <c r="I20" s="141">
        <v>0.10949518428828546</v>
      </c>
      <c r="J20" s="25"/>
      <c r="K20" s="26" t="str">
        <f t="shared" si="0"/>
        <v>Ostatní kapalná paliva</v>
      </c>
      <c r="L20" s="23">
        <f t="shared" si="0"/>
        <v>912</v>
      </c>
      <c r="M20" s="23">
        <f t="shared" si="1"/>
        <v>54</v>
      </c>
      <c r="N20" s="23">
        <f t="shared" si="2"/>
        <v>616</v>
      </c>
      <c r="O20" s="40"/>
    </row>
    <row r="21" spans="1:18" x14ac:dyDescent="0.2">
      <c r="A21" s="108" t="s">
        <v>34</v>
      </c>
      <c r="B21" s="132">
        <v>2325.4</v>
      </c>
      <c r="C21" s="134">
        <v>8.4057296688448638E-3</v>
      </c>
      <c r="D21" s="138">
        <v>2663</v>
      </c>
      <c r="E21" s="136">
        <v>9.3934998714424768E-3</v>
      </c>
      <c r="F21" s="138">
        <v>1980.6</v>
      </c>
      <c r="G21" s="135">
        <v>8.8023405536866092E-3</v>
      </c>
      <c r="H21" s="138">
        <v>6969</v>
      </c>
      <c r="I21" s="141">
        <v>8.8760462447712296E-3</v>
      </c>
      <c r="J21" s="25"/>
      <c r="K21" s="26" t="str">
        <f t="shared" si="0"/>
        <v>Ostatní pevná paliva</v>
      </c>
      <c r="L21" s="23">
        <f t="shared" si="0"/>
        <v>2325.4</v>
      </c>
      <c r="M21" s="23">
        <f t="shared" si="1"/>
        <v>2663</v>
      </c>
      <c r="N21" s="23">
        <f t="shared" si="2"/>
        <v>1980.6</v>
      </c>
      <c r="O21" s="40"/>
    </row>
    <row r="22" spans="1:18" x14ac:dyDescent="0.2">
      <c r="A22" s="108" t="s">
        <v>33</v>
      </c>
      <c r="B22" s="132">
        <v>11967</v>
      </c>
      <c r="C22" s="134">
        <v>3.6420593782041398E-2</v>
      </c>
      <c r="D22" s="138">
        <v>8504</v>
      </c>
      <c r="E22" s="136">
        <v>2.6764715327982511E-2</v>
      </c>
      <c r="F22" s="138">
        <v>4785</v>
      </c>
      <c r="G22" s="135">
        <v>2.1175969050071037E-2</v>
      </c>
      <c r="H22" s="138">
        <v>25256</v>
      </c>
      <c r="I22" s="141">
        <v>2.8954228656413738E-2</v>
      </c>
      <c r="J22" s="25"/>
      <c r="K22" s="26" t="str">
        <f t="shared" si="0"/>
        <v>Ostatní plyny</v>
      </c>
      <c r="L22" s="23">
        <f t="shared" si="0"/>
        <v>11967</v>
      </c>
      <c r="M22" s="23">
        <f t="shared" si="1"/>
        <v>8504</v>
      </c>
      <c r="N22" s="23">
        <f t="shared" si="2"/>
        <v>4785</v>
      </c>
      <c r="O22" s="40"/>
    </row>
    <row r="23" spans="1:18" x14ac:dyDescent="0.2">
      <c r="A23" s="108" t="s">
        <v>3</v>
      </c>
      <c r="B23" s="132">
        <v>0</v>
      </c>
      <c r="C23" s="134">
        <v>0</v>
      </c>
      <c r="D23" s="138">
        <v>0</v>
      </c>
      <c r="E23" s="136">
        <v>0</v>
      </c>
      <c r="F23" s="138">
        <v>0</v>
      </c>
      <c r="G23" s="135">
        <v>0</v>
      </c>
      <c r="H23" s="138">
        <v>0</v>
      </c>
      <c r="I23" s="141">
        <v>0</v>
      </c>
      <c r="J23" s="25"/>
      <c r="K23" s="26" t="str">
        <f t="shared" si="0"/>
        <v>Ostatní</v>
      </c>
      <c r="L23" s="23">
        <f t="shared" si="0"/>
        <v>0</v>
      </c>
      <c r="M23" s="23">
        <f t="shared" si="1"/>
        <v>0</v>
      </c>
      <c r="N23" s="23">
        <f t="shared" si="2"/>
        <v>0</v>
      </c>
      <c r="O23" s="40"/>
    </row>
    <row r="24" spans="1:18" x14ac:dyDescent="0.2">
      <c r="A24" s="108" t="s">
        <v>32</v>
      </c>
      <c r="B24" s="132">
        <v>85.99</v>
      </c>
      <c r="C24" s="134">
        <v>2.448490998898336E-2</v>
      </c>
      <c r="D24" s="138">
        <v>57.35</v>
      </c>
      <c r="E24" s="136">
        <v>3.3950198876535539E-2</v>
      </c>
      <c r="F24" s="138">
        <v>35.840000000000003</v>
      </c>
      <c r="G24" s="135">
        <v>1.1759208807358668E-3</v>
      </c>
      <c r="H24" s="138">
        <v>179.18</v>
      </c>
      <c r="I24" s="141">
        <v>5.0219399469817894E-3</v>
      </c>
      <c r="J24" s="25"/>
      <c r="K24" s="26" t="str">
        <f t="shared" si="0"/>
        <v>Topné oleje</v>
      </c>
      <c r="L24" s="23">
        <f t="shared" si="0"/>
        <v>85.99</v>
      </c>
      <c r="M24" s="23">
        <f t="shared" si="1"/>
        <v>57.35</v>
      </c>
      <c r="N24" s="23">
        <f t="shared" si="2"/>
        <v>35.840000000000003</v>
      </c>
      <c r="O24" s="40"/>
    </row>
    <row r="25" spans="1:18" x14ac:dyDescent="0.2">
      <c r="A25" s="108" t="s">
        <v>31</v>
      </c>
      <c r="B25" s="132">
        <v>105861.30524382774</v>
      </c>
      <c r="C25" s="133">
        <v>4.5771050912253641E-2</v>
      </c>
      <c r="D25" s="137">
        <v>75487.554855552735</v>
      </c>
      <c r="E25" s="135">
        <v>4.7254274569722018E-2</v>
      </c>
      <c r="F25" s="137">
        <v>50170.466550845165</v>
      </c>
      <c r="G25" s="135">
        <v>6.0988864807274293E-2</v>
      </c>
      <c r="H25" s="137">
        <v>231519.32665022564</v>
      </c>
      <c r="I25" s="141">
        <v>4.8916633608173117E-2</v>
      </c>
      <c r="J25" s="25"/>
      <c r="K25" s="26" t="str">
        <f t="shared" si="0"/>
        <v>Zemní plyn</v>
      </c>
      <c r="L25" s="23">
        <f t="shared" si="0"/>
        <v>105861.30524382774</v>
      </c>
      <c r="M25" s="23">
        <f t="shared" si="1"/>
        <v>75487.554855552735</v>
      </c>
      <c r="N25" s="23">
        <f t="shared" si="2"/>
        <v>50170.466550845165</v>
      </c>
      <c r="O25" s="24"/>
    </row>
    <row r="26" spans="1:18" ht="13.5" customHeight="1" x14ac:dyDescent="0.2">
      <c r="A26" s="110" t="s">
        <v>169</v>
      </c>
      <c r="B26" s="129">
        <v>360915.20199999999</v>
      </c>
      <c r="C26" s="131">
        <v>4.6750258017297056E-2</v>
      </c>
      <c r="D26" s="129">
        <v>235892.54199999999</v>
      </c>
      <c r="E26" s="131">
        <v>4.5357667588785698E-2</v>
      </c>
      <c r="F26" s="129">
        <v>159708.09100000001</v>
      </c>
      <c r="G26" s="131">
        <v>5.9344646011693897E-2</v>
      </c>
      <c r="H26" s="129">
        <v>756515.83499999996</v>
      </c>
      <c r="I26" s="140">
        <v>4.8457375754504463E-2</v>
      </c>
      <c r="J26" s="7"/>
      <c r="K26" s="26"/>
      <c r="L26" s="26" t="str">
        <f>+L9</f>
        <v>Duben</v>
      </c>
      <c r="M26" s="26" t="str">
        <f>+M9</f>
        <v>Květen</v>
      </c>
      <c r="N26" s="26" t="str">
        <f>+N9</f>
        <v>Červen</v>
      </c>
      <c r="O26" s="22"/>
      <c r="P26" s="34"/>
      <c r="Q26" s="34"/>
      <c r="R26" s="34"/>
    </row>
    <row r="27" spans="1:18" ht="12.75" customHeight="1" x14ac:dyDescent="0.2">
      <c r="A27" s="108" t="s">
        <v>26</v>
      </c>
      <c r="B27" s="132">
        <v>173300.351</v>
      </c>
      <c r="C27" s="135">
        <v>8.9462145127819304E-2</v>
      </c>
      <c r="D27" s="137">
        <v>136016.32399999999</v>
      </c>
      <c r="E27" s="135">
        <v>8.8523578224863342E-2</v>
      </c>
      <c r="F27" s="137">
        <v>112324.049</v>
      </c>
      <c r="G27" s="135">
        <v>0.10044652612524617</v>
      </c>
      <c r="H27" s="137">
        <v>421640.72399999999</v>
      </c>
      <c r="I27" s="141">
        <v>9.1823083000555417E-2</v>
      </c>
      <c r="J27" s="25"/>
      <c r="K27" s="26" t="str">
        <f>+A27</f>
        <v>Průmysl</v>
      </c>
      <c r="L27" s="23">
        <f t="shared" ref="L27:L34" si="3">+B27</f>
        <v>173300.351</v>
      </c>
      <c r="M27" s="23">
        <f t="shared" ref="M27:M34" si="4">+D27</f>
        <v>136016.32399999999</v>
      </c>
      <c r="N27" s="23">
        <f t="shared" ref="N27:N34" si="5">+F27</f>
        <v>112324.049</v>
      </c>
      <c r="O27" s="22"/>
      <c r="P27" s="40"/>
      <c r="Q27" s="40"/>
      <c r="R27" s="40"/>
    </row>
    <row r="28" spans="1:18" ht="12.75" customHeight="1" x14ac:dyDescent="0.2">
      <c r="A28" s="108" t="s">
        <v>0</v>
      </c>
      <c r="B28" s="132">
        <v>164.471</v>
      </c>
      <c r="C28" s="136">
        <v>7.7861161823681679E-4</v>
      </c>
      <c r="D28" s="138">
        <v>129.327</v>
      </c>
      <c r="E28" s="136">
        <v>9.9536781109938973E-4</v>
      </c>
      <c r="F28" s="138">
        <v>425.017</v>
      </c>
      <c r="G28" s="135">
        <v>5.5425420424772822E-3</v>
      </c>
      <c r="H28" s="138">
        <v>718.81500000000005</v>
      </c>
      <c r="I28" s="141">
        <v>1.720279526379021E-3</v>
      </c>
      <c r="J28" s="25"/>
      <c r="K28" s="26" t="str">
        <f t="shared" ref="K28:K34" si="6">+A28</f>
        <v>Energetika</v>
      </c>
      <c r="L28" s="23">
        <f t="shared" si="3"/>
        <v>164.471</v>
      </c>
      <c r="M28" s="23">
        <f t="shared" si="4"/>
        <v>129.327</v>
      </c>
      <c r="N28" s="23">
        <f t="shared" si="5"/>
        <v>425.017</v>
      </c>
      <c r="O28" s="22"/>
    </row>
    <row r="29" spans="1:18" ht="12.75" customHeight="1" x14ac:dyDescent="0.2">
      <c r="A29" s="108" t="s">
        <v>1</v>
      </c>
      <c r="B29" s="132">
        <v>1869.48</v>
      </c>
      <c r="C29" s="136">
        <v>2.5352513898499868E-2</v>
      </c>
      <c r="D29" s="138">
        <v>623.12</v>
      </c>
      <c r="E29" s="136">
        <v>1.8797773312163615E-2</v>
      </c>
      <c r="F29" s="138">
        <v>320.39</v>
      </c>
      <c r="G29" s="135">
        <v>3.7791853572520927E-2</v>
      </c>
      <c r="H29" s="138">
        <v>2812.99</v>
      </c>
      <c r="I29" s="141">
        <v>2.4383224237014514E-2</v>
      </c>
      <c r="J29" s="25"/>
      <c r="K29" s="26" t="str">
        <f t="shared" si="6"/>
        <v>Doprava</v>
      </c>
      <c r="L29" s="23">
        <f t="shared" si="3"/>
        <v>1869.48</v>
      </c>
      <c r="M29" s="23">
        <f t="shared" si="4"/>
        <v>623.12</v>
      </c>
      <c r="N29" s="23">
        <f t="shared" si="5"/>
        <v>320.39</v>
      </c>
      <c r="O29" s="22"/>
    </row>
    <row r="30" spans="1:18" ht="12.75" customHeight="1" x14ac:dyDescent="0.2">
      <c r="A30" s="108" t="s">
        <v>2</v>
      </c>
      <c r="B30" s="132">
        <v>2080.5649999999996</v>
      </c>
      <c r="C30" s="136">
        <v>9.2289222414956726E-2</v>
      </c>
      <c r="D30" s="138">
        <v>524.42200000000003</v>
      </c>
      <c r="E30" s="136">
        <v>4.7831955258019976E-2</v>
      </c>
      <c r="F30" s="138">
        <v>303.29399999999998</v>
      </c>
      <c r="G30" s="135">
        <v>9.4857573211916568E-2</v>
      </c>
      <c r="H30" s="138">
        <v>2908.2809999999995</v>
      </c>
      <c r="I30" s="141">
        <v>7.9233554271334383E-2</v>
      </c>
      <c r="J30" s="25"/>
      <c r="K30" s="26" t="str">
        <f t="shared" si="6"/>
        <v>Stavebnictví</v>
      </c>
      <c r="L30" s="23">
        <f t="shared" si="3"/>
        <v>2080.5649999999996</v>
      </c>
      <c r="M30" s="23">
        <f t="shared" si="4"/>
        <v>524.42200000000003</v>
      </c>
      <c r="N30" s="23">
        <f t="shared" si="5"/>
        <v>303.29399999999998</v>
      </c>
    </row>
    <row r="31" spans="1:18" x14ac:dyDescent="0.2">
      <c r="A31" s="108" t="s">
        <v>6</v>
      </c>
      <c r="B31" s="132">
        <v>1274.97</v>
      </c>
      <c r="C31" s="136">
        <v>1.3489201069144325E-2</v>
      </c>
      <c r="D31" s="138">
        <v>1039.45</v>
      </c>
      <c r="E31" s="136">
        <v>3.3924007156139496E-2</v>
      </c>
      <c r="F31" s="138">
        <v>691.7</v>
      </c>
      <c r="G31" s="135">
        <v>4.5041246568754981E-2</v>
      </c>
      <c r="H31" s="138">
        <v>3006.12</v>
      </c>
      <c r="I31" s="141">
        <v>2.1393525907091458E-2</v>
      </c>
      <c r="J31" s="25"/>
      <c r="K31" s="26" t="str">
        <f t="shared" si="6"/>
        <v>Zemědělství a lesnictví</v>
      </c>
      <c r="L31" s="23">
        <f t="shared" si="3"/>
        <v>1274.97</v>
      </c>
      <c r="M31" s="23">
        <f t="shared" si="4"/>
        <v>1039.45</v>
      </c>
      <c r="N31" s="23">
        <f t="shared" si="5"/>
        <v>691.7</v>
      </c>
    </row>
    <row r="32" spans="1:18" x14ac:dyDescent="0.2">
      <c r="A32" s="108" t="s">
        <v>25</v>
      </c>
      <c r="B32" s="132">
        <v>126034.70199999998</v>
      </c>
      <c r="C32" s="136">
        <v>3.5983062681672409E-2</v>
      </c>
      <c r="D32" s="138">
        <v>72619.141000000003</v>
      </c>
      <c r="E32" s="136">
        <v>3.1685876163249457E-2</v>
      </c>
      <c r="F32" s="138">
        <v>32619.803</v>
      </c>
      <c r="G32" s="135">
        <v>3.2770604111581718E-2</v>
      </c>
      <c r="H32" s="138">
        <v>231273.64600000001</v>
      </c>
      <c r="I32" s="141">
        <v>3.4061642751505236E-2</v>
      </c>
      <c r="J32" s="25"/>
      <c r="K32" s="26" t="str">
        <f t="shared" si="6"/>
        <v>Domácnosti</v>
      </c>
      <c r="L32" s="23">
        <f t="shared" si="3"/>
        <v>126034.70199999998</v>
      </c>
      <c r="M32" s="23">
        <f t="shared" si="4"/>
        <v>72619.141000000003</v>
      </c>
      <c r="N32" s="23">
        <f t="shared" si="5"/>
        <v>32619.803</v>
      </c>
    </row>
    <row r="33" spans="1:14" x14ac:dyDescent="0.2">
      <c r="A33" s="108" t="s">
        <v>5</v>
      </c>
      <c r="B33" s="132">
        <v>55782.569000000003</v>
      </c>
      <c r="C33" s="136">
        <v>3.2486568798321014E-2</v>
      </c>
      <c r="D33" s="138">
        <v>24806.655999999999</v>
      </c>
      <c r="E33" s="136">
        <v>2.3078595589996115E-2</v>
      </c>
      <c r="F33" s="138">
        <v>13023.738000000001</v>
      </c>
      <c r="G33" s="135">
        <v>2.9585387257929804E-2</v>
      </c>
      <c r="H33" s="138">
        <v>93612.963000000003</v>
      </c>
      <c r="I33" s="141">
        <v>2.8962775759121883E-2</v>
      </c>
      <c r="J33" s="25"/>
      <c r="K33" s="26" t="str">
        <f t="shared" si="6"/>
        <v>Obchod, služby, školství, zdravotnictví</v>
      </c>
      <c r="L33" s="23">
        <f t="shared" si="3"/>
        <v>55782.569000000003</v>
      </c>
      <c r="M33" s="23">
        <f t="shared" si="4"/>
        <v>24806.655999999999</v>
      </c>
      <c r="N33" s="23">
        <f t="shared" si="5"/>
        <v>13023.738000000001</v>
      </c>
    </row>
    <row r="34" spans="1:14" x14ac:dyDescent="0.2">
      <c r="A34" s="108" t="s">
        <v>3</v>
      </c>
      <c r="B34" s="132">
        <v>408.09400000000005</v>
      </c>
      <c r="C34" s="135">
        <v>2.5318067317257713E-3</v>
      </c>
      <c r="D34" s="137">
        <v>134.102</v>
      </c>
      <c r="E34" s="135">
        <v>1.4447964648286299E-3</v>
      </c>
      <c r="F34" s="137">
        <v>0.1</v>
      </c>
      <c r="G34" s="135">
        <v>2.9737583666691651E-6</v>
      </c>
      <c r="H34" s="137">
        <v>542.29600000000005</v>
      </c>
      <c r="I34" s="141">
        <v>1.8853841063867899E-3</v>
      </c>
      <c r="J34" s="25"/>
      <c r="K34" s="26" t="str">
        <f t="shared" si="6"/>
        <v>Ostatní</v>
      </c>
      <c r="L34" s="23">
        <f t="shared" si="3"/>
        <v>408.09400000000005</v>
      </c>
      <c r="M34" s="23">
        <f t="shared" si="4"/>
        <v>134.102</v>
      </c>
      <c r="N34" s="23">
        <f t="shared" si="5"/>
        <v>0.1</v>
      </c>
    </row>
    <row r="35" spans="1:14" ht="18" customHeight="1" x14ac:dyDescent="0.2">
      <c r="A35" s="45" t="s">
        <v>158</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155</v>
      </c>
      <c r="M39" s="32">
        <v>3.3349348201098673E-2</v>
      </c>
    </row>
    <row r="40" spans="1:14" x14ac:dyDescent="0.2">
      <c r="B40" s="34"/>
      <c r="C40" s="34"/>
      <c r="D40" s="34"/>
      <c r="L40" s="28" t="s">
        <v>50</v>
      </c>
      <c r="M40" s="32">
        <v>4.7631576964977218E-2</v>
      </c>
    </row>
    <row r="41" spans="1:14" x14ac:dyDescent="0.2">
      <c r="B41" s="22"/>
      <c r="C41" s="22"/>
      <c r="D41" s="22"/>
      <c r="L41" s="28" t="s">
        <v>111</v>
      </c>
      <c r="M41" s="32">
        <v>4.4023792251331732E-2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38"/>
  <sheetViews>
    <sheetView showGridLines="0" zoomScaleNormal="100" zoomScaleSheetLayoutView="100" workbookViewId="0">
      <selection activeCell="P34" sqref="P34"/>
    </sheetView>
  </sheetViews>
  <sheetFormatPr defaultRowHeight="12" x14ac:dyDescent="0.2"/>
  <cols>
    <col min="1" max="1" width="30.85546875" style="20" customWidth="1"/>
    <col min="2" max="13" width="9.42578125" style="20" customWidth="1"/>
    <col min="14" max="16384" width="9.140625" style="20"/>
  </cols>
  <sheetData>
    <row r="1" spans="1:20" ht="18.75" x14ac:dyDescent="0.3">
      <c r="A1" s="43" t="s">
        <v>271</v>
      </c>
      <c r="B1" s="42"/>
      <c r="C1" s="42"/>
      <c r="D1" s="42"/>
      <c r="E1" s="42"/>
      <c r="F1" s="42"/>
      <c r="G1" s="42"/>
      <c r="H1" s="42"/>
      <c r="I1" s="42"/>
      <c r="J1" s="224"/>
      <c r="M1" s="160" t="str">
        <f>'3'!N1</f>
        <v>II. čtvrtletí 2021</v>
      </c>
    </row>
    <row r="2" spans="1:20" ht="6" customHeight="1" x14ac:dyDescent="0.2">
      <c r="A2" s="42"/>
      <c r="B2" s="42"/>
      <c r="C2" s="42"/>
      <c r="D2" s="42"/>
      <c r="E2" s="42"/>
      <c r="F2" s="42"/>
      <c r="G2" s="42"/>
      <c r="H2" s="42"/>
      <c r="I2" s="42"/>
      <c r="J2" s="42"/>
    </row>
    <row r="3" spans="1:20" ht="12.75" customHeight="1" x14ac:dyDescent="0.2">
      <c r="A3" s="331"/>
      <c r="B3" s="308" t="s">
        <v>11</v>
      </c>
      <c r="C3" s="309"/>
      <c r="D3" s="310"/>
      <c r="E3" s="308" t="s">
        <v>12</v>
      </c>
      <c r="F3" s="309"/>
      <c r="G3" s="310"/>
      <c r="H3" s="308" t="s">
        <v>13</v>
      </c>
      <c r="I3" s="309"/>
      <c r="J3" s="310"/>
      <c r="K3" s="308" t="s">
        <v>295</v>
      </c>
      <c r="L3" s="309"/>
      <c r="M3" s="309"/>
      <c r="N3" s="42"/>
      <c r="O3" s="348" t="str">
        <f>+B3</f>
        <v>Duben</v>
      </c>
      <c r="P3" s="348"/>
      <c r="Q3" s="348" t="str">
        <f>+E3</f>
        <v>Květen</v>
      </c>
      <c r="R3" s="348"/>
      <c r="S3" s="348" t="str">
        <f>+H3</f>
        <v>Červen</v>
      </c>
      <c r="T3" s="348"/>
    </row>
    <row r="4" spans="1:20" ht="13.5" x14ac:dyDescent="0.2">
      <c r="A4" s="349"/>
      <c r="B4" s="222" t="s">
        <v>153</v>
      </c>
      <c r="C4" s="223" t="s">
        <v>156</v>
      </c>
      <c r="D4" s="142" t="s">
        <v>159</v>
      </c>
      <c r="E4" s="222" t="s">
        <v>153</v>
      </c>
      <c r="F4" s="223" t="s">
        <v>156</v>
      </c>
      <c r="G4" s="142" t="s">
        <v>159</v>
      </c>
      <c r="H4" s="222" t="s">
        <v>153</v>
      </c>
      <c r="I4" s="223" t="s">
        <v>156</v>
      </c>
      <c r="J4" s="142" t="s">
        <v>159</v>
      </c>
      <c r="K4" s="222" t="s">
        <v>153</v>
      </c>
      <c r="L4" s="223" t="s">
        <v>156</v>
      </c>
      <c r="M4" s="143" t="s">
        <v>159</v>
      </c>
      <c r="N4" s="42"/>
      <c r="O4" s="26" t="str">
        <f>+B4</f>
        <v>Qnetto</v>
      </c>
      <c r="P4" s="26" t="str">
        <f>+C4</f>
        <v>QKVET</v>
      </c>
      <c r="Q4" s="26" t="str">
        <f>+E4</f>
        <v>Qnetto</v>
      </c>
      <c r="R4" s="26" t="str">
        <f>+F4</f>
        <v>QKVET</v>
      </c>
      <c r="S4" s="26" t="str">
        <f>+H4</f>
        <v>Qnetto</v>
      </c>
      <c r="T4" s="26" t="str">
        <f>+I4</f>
        <v>QKVET</v>
      </c>
    </row>
    <row r="5" spans="1:20" x14ac:dyDescent="0.2">
      <c r="A5" s="110" t="s">
        <v>212</v>
      </c>
      <c r="B5" s="144">
        <v>13369.525324874336</v>
      </c>
      <c r="C5" s="145">
        <v>8893.2521670000006</v>
      </c>
      <c r="D5" s="146">
        <v>0.66518832575558107</v>
      </c>
      <c r="E5" s="144">
        <v>10623.609031999998</v>
      </c>
      <c r="F5" s="145">
        <v>6720.0064990000001</v>
      </c>
      <c r="G5" s="146">
        <v>0.63255401048346871</v>
      </c>
      <c r="H5" s="144">
        <v>7135.4327889999986</v>
      </c>
      <c r="I5" s="145">
        <v>4400.0512309999995</v>
      </c>
      <c r="J5" s="146">
        <v>0.61664812228112209</v>
      </c>
      <c r="K5" s="152">
        <v>31128.567145874335</v>
      </c>
      <c r="L5" s="153">
        <v>20013.309896999999</v>
      </c>
      <c r="M5" s="154">
        <v>0.64292422465877908</v>
      </c>
      <c r="N5" s="42"/>
    </row>
    <row r="6" spans="1:20" x14ac:dyDescent="0.2">
      <c r="A6" s="68" t="s">
        <v>41</v>
      </c>
      <c r="B6" s="74">
        <v>1980.5695019999998</v>
      </c>
      <c r="C6" s="62">
        <v>1476.97676</v>
      </c>
      <c r="D6" s="147">
        <v>0.74573336533180656</v>
      </c>
      <c r="E6" s="74">
        <v>1887.1694809999999</v>
      </c>
      <c r="F6" s="62">
        <v>1466.0714700000001</v>
      </c>
      <c r="G6" s="147">
        <v>0.77686264257682758</v>
      </c>
      <c r="H6" s="74">
        <v>1431.4476580000005</v>
      </c>
      <c r="I6" s="62">
        <v>1113.9182330000001</v>
      </c>
      <c r="J6" s="147">
        <v>0.77817601417319848</v>
      </c>
      <c r="K6" s="114">
        <v>5299.1866410000002</v>
      </c>
      <c r="L6" s="119">
        <v>4056.9664630000007</v>
      </c>
      <c r="M6" s="150">
        <v>0.76558285975645834</v>
      </c>
      <c r="N6" s="42"/>
      <c r="O6" s="40"/>
      <c r="P6" s="27">
        <f>+L6/$L$5</f>
        <v>0.2027134184140196</v>
      </c>
    </row>
    <row r="7" spans="1:20" x14ac:dyDescent="0.2">
      <c r="A7" s="68" t="s">
        <v>40</v>
      </c>
      <c r="B7" s="148">
        <v>190.46903699999999</v>
      </c>
      <c r="C7" s="149">
        <v>183.40597700000006</v>
      </c>
      <c r="D7" s="147">
        <v>0.96291754234049121</v>
      </c>
      <c r="E7" s="148">
        <v>172.86180199999998</v>
      </c>
      <c r="F7" s="151">
        <v>165.40822199999997</v>
      </c>
      <c r="G7" s="147">
        <v>0.95688127791239841</v>
      </c>
      <c r="H7" s="148">
        <v>127.98658200000007</v>
      </c>
      <c r="I7" s="149">
        <v>118.37612800000004</v>
      </c>
      <c r="J7" s="147">
        <v>0.9249104566289611</v>
      </c>
      <c r="K7" s="175">
        <v>491.31742100000002</v>
      </c>
      <c r="L7" s="176">
        <v>467.19032700000008</v>
      </c>
      <c r="M7" s="177">
        <v>0.95089306226737691</v>
      </c>
      <c r="N7" s="42"/>
      <c r="O7" s="40"/>
      <c r="P7" s="27">
        <f t="shared" ref="P7:P21" si="0">+L7/$L$5</f>
        <v>2.3343981050832179E-2</v>
      </c>
    </row>
    <row r="8" spans="1:20" x14ac:dyDescent="0.2">
      <c r="A8" s="68" t="s">
        <v>39</v>
      </c>
      <c r="B8" s="148">
        <v>1218.7870340000002</v>
      </c>
      <c r="C8" s="149">
        <v>962.59879699999999</v>
      </c>
      <c r="D8" s="147">
        <v>0.7898006543774897</v>
      </c>
      <c r="E8" s="148">
        <v>757.891662</v>
      </c>
      <c r="F8" s="151">
        <v>584.86349300000006</v>
      </c>
      <c r="G8" s="147">
        <v>0.77169801744038724</v>
      </c>
      <c r="H8" s="148">
        <v>442.69755599999996</v>
      </c>
      <c r="I8" s="149">
        <v>296.93954399999996</v>
      </c>
      <c r="J8" s="147">
        <v>0.67075035760983504</v>
      </c>
      <c r="K8" s="175">
        <v>2419.376252</v>
      </c>
      <c r="L8" s="176">
        <v>1844.4018339999998</v>
      </c>
      <c r="M8" s="177">
        <v>0.76234601066093288</v>
      </c>
      <c r="N8" s="42"/>
      <c r="O8" s="40"/>
      <c r="P8" s="27">
        <f>+L8/$L$5</f>
        <v>9.2158760519491886E-2</v>
      </c>
    </row>
    <row r="9" spans="1:20" x14ac:dyDescent="0.2">
      <c r="A9" s="68" t="s">
        <v>51</v>
      </c>
      <c r="B9" s="148">
        <v>3.2674300000000005</v>
      </c>
      <c r="C9" s="149">
        <v>0</v>
      </c>
      <c r="D9" s="147">
        <v>0</v>
      </c>
      <c r="E9" s="148">
        <v>2.7971709999999996</v>
      </c>
      <c r="F9" s="151">
        <v>0</v>
      </c>
      <c r="G9" s="147">
        <v>0</v>
      </c>
      <c r="H9" s="148">
        <v>3.3154819999999998</v>
      </c>
      <c r="I9" s="149">
        <v>0</v>
      </c>
      <c r="J9" s="147">
        <v>0</v>
      </c>
      <c r="K9" s="175">
        <v>9.3800829999999991</v>
      </c>
      <c r="L9" s="176">
        <v>0</v>
      </c>
      <c r="M9" s="177">
        <v>0</v>
      </c>
      <c r="N9" s="42"/>
      <c r="O9" s="40"/>
      <c r="P9" s="27">
        <f t="shared" si="0"/>
        <v>0</v>
      </c>
    </row>
    <row r="10" spans="1:20" x14ac:dyDescent="0.2">
      <c r="A10" s="68" t="s">
        <v>52</v>
      </c>
      <c r="B10" s="148">
        <v>1.35277</v>
      </c>
      <c r="C10" s="149">
        <v>0</v>
      </c>
      <c r="D10" s="147">
        <v>0</v>
      </c>
      <c r="E10" s="148">
        <v>1.8260000000000001</v>
      </c>
      <c r="F10" s="151">
        <v>0</v>
      </c>
      <c r="G10" s="147">
        <v>0</v>
      </c>
      <c r="H10" s="148">
        <v>1.4744300000000001</v>
      </c>
      <c r="I10" s="149">
        <v>0</v>
      </c>
      <c r="J10" s="147">
        <v>0</v>
      </c>
      <c r="K10" s="175">
        <v>4.6532</v>
      </c>
      <c r="L10" s="176">
        <v>0</v>
      </c>
      <c r="M10" s="177">
        <v>0</v>
      </c>
      <c r="N10" s="42"/>
      <c r="O10" s="40"/>
      <c r="P10" s="27">
        <f t="shared" si="0"/>
        <v>0</v>
      </c>
    </row>
    <row r="11" spans="1:20" x14ac:dyDescent="0.2">
      <c r="A11" s="68" t="s">
        <v>53</v>
      </c>
      <c r="B11" s="148">
        <v>5.2948000000000002E-2</v>
      </c>
      <c r="C11" s="149">
        <v>0</v>
      </c>
      <c r="D11" s="147">
        <v>0</v>
      </c>
      <c r="E11" s="148">
        <v>6.1956999999999998E-2</v>
      </c>
      <c r="F11" s="151">
        <v>0</v>
      </c>
      <c r="G11" s="147">
        <v>0</v>
      </c>
      <c r="H11" s="148">
        <v>0.100568</v>
      </c>
      <c r="I11" s="149">
        <v>0</v>
      </c>
      <c r="J11" s="147">
        <v>0</v>
      </c>
      <c r="K11" s="175">
        <v>0.21547300000000003</v>
      </c>
      <c r="L11" s="176">
        <v>0</v>
      </c>
      <c r="M11" s="177">
        <v>0</v>
      </c>
      <c r="N11" s="42"/>
      <c r="O11" s="40"/>
      <c r="P11" s="27">
        <f t="shared" si="0"/>
        <v>0</v>
      </c>
    </row>
    <row r="12" spans="1:20" x14ac:dyDescent="0.2">
      <c r="A12" s="68" t="s">
        <v>38</v>
      </c>
      <c r="B12" s="148">
        <v>5341.5825399999994</v>
      </c>
      <c r="C12" s="149">
        <v>4448.7370700000001</v>
      </c>
      <c r="D12" s="147">
        <v>0.83285000965275746</v>
      </c>
      <c r="E12" s="148">
        <v>3883.8903789999999</v>
      </c>
      <c r="F12" s="151">
        <v>3151.0811029999995</v>
      </c>
      <c r="G12" s="147">
        <v>0.81132081379993026</v>
      </c>
      <c r="H12" s="148">
        <v>2288.0886249999994</v>
      </c>
      <c r="I12" s="149">
        <v>1772.378551</v>
      </c>
      <c r="J12" s="147">
        <v>0.77461097076167684</v>
      </c>
      <c r="K12" s="175">
        <v>11513.561544</v>
      </c>
      <c r="L12" s="176">
        <v>9372.1967239999994</v>
      </c>
      <c r="M12" s="177">
        <v>0.81401369056684991</v>
      </c>
      <c r="N12" s="42"/>
      <c r="O12" s="40"/>
      <c r="P12" s="27">
        <f t="shared" si="0"/>
        <v>0.46829818616884028</v>
      </c>
    </row>
    <row r="13" spans="1:20" x14ac:dyDescent="0.2">
      <c r="A13" s="68" t="s">
        <v>63</v>
      </c>
      <c r="B13" s="148">
        <v>41.33</v>
      </c>
      <c r="C13" s="149">
        <v>0</v>
      </c>
      <c r="D13" s="147">
        <v>0</v>
      </c>
      <c r="E13" s="148">
        <v>31.606000000000002</v>
      </c>
      <c r="F13" s="151">
        <v>0</v>
      </c>
      <c r="G13" s="147">
        <v>0</v>
      </c>
      <c r="H13" s="148">
        <v>23.568000000000001</v>
      </c>
      <c r="I13" s="149">
        <v>0</v>
      </c>
      <c r="J13" s="147">
        <v>0</v>
      </c>
      <c r="K13" s="175">
        <v>96.504000000000005</v>
      </c>
      <c r="L13" s="176">
        <v>0</v>
      </c>
      <c r="M13" s="177">
        <v>0</v>
      </c>
      <c r="N13" s="42"/>
      <c r="O13" s="40"/>
      <c r="P13" s="27">
        <f t="shared" si="0"/>
        <v>0</v>
      </c>
    </row>
    <row r="14" spans="1:20" x14ac:dyDescent="0.2">
      <c r="A14" s="68" t="s">
        <v>37</v>
      </c>
      <c r="B14" s="148">
        <v>0</v>
      </c>
      <c r="C14" s="149">
        <v>0</v>
      </c>
      <c r="D14" s="147">
        <v>0</v>
      </c>
      <c r="E14" s="148">
        <v>0</v>
      </c>
      <c r="F14" s="151">
        <v>0</v>
      </c>
      <c r="G14" s="147">
        <v>0</v>
      </c>
      <c r="H14" s="148">
        <v>0</v>
      </c>
      <c r="I14" s="149">
        <v>0</v>
      </c>
      <c r="J14" s="147">
        <v>0</v>
      </c>
      <c r="K14" s="175">
        <v>0</v>
      </c>
      <c r="L14" s="176">
        <v>0</v>
      </c>
      <c r="M14" s="177">
        <v>0</v>
      </c>
      <c r="N14" s="42"/>
      <c r="O14" s="40"/>
      <c r="P14" s="27">
        <f t="shared" si="0"/>
        <v>0</v>
      </c>
    </row>
    <row r="15" spans="1:20" x14ac:dyDescent="0.2">
      <c r="A15" s="68" t="s">
        <v>36</v>
      </c>
      <c r="B15" s="148">
        <v>643.70818099999997</v>
      </c>
      <c r="C15" s="149">
        <v>75.454499999999996</v>
      </c>
      <c r="D15" s="147">
        <v>0.1172184884815065</v>
      </c>
      <c r="E15" s="148">
        <v>719.20990799999993</v>
      </c>
      <c r="F15" s="151">
        <v>76.134450000000001</v>
      </c>
      <c r="G15" s="147">
        <v>0.10585845544274677</v>
      </c>
      <c r="H15" s="148">
        <v>659.79400800000008</v>
      </c>
      <c r="I15" s="149">
        <v>61.20514</v>
      </c>
      <c r="J15" s="147">
        <v>9.2764013097857645E-2</v>
      </c>
      <c r="K15" s="175">
        <v>2022.7120969999999</v>
      </c>
      <c r="L15" s="176">
        <v>212.79409000000001</v>
      </c>
      <c r="M15" s="177">
        <v>0.10520236187621912</v>
      </c>
      <c r="N15" s="42"/>
      <c r="O15" s="40"/>
      <c r="P15" s="27">
        <f t="shared" si="0"/>
        <v>1.0632628540464359E-2</v>
      </c>
    </row>
    <row r="16" spans="1:20" x14ac:dyDescent="0.2">
      <c r="A16" s="68" t="s">
        <v>35</v>
      </c>
      <c r="B16" s="148">
        <v>9.7717399999999994</v>
      </c>
      <c r="C16" s="149">
        <v>7.7597170000000002</v>
      </c>
      <c r="D16" s="147">
        <v>0.79409777583112129</v>
      </c>
      <c r="E16" s="148">
        <v>9.8094169999999998</v>
      </c>
      <c r="F16" s="151">
        <v>1.0588529999999998</v>
      </c>
      <c r="G16" s="147">
        <v>0.10794250055839198</v>
      </c>
      <c r="H16" s="148">
        <v>15.956055000000001</v>
      </c>
      <c r="I16" s="149">
        <v>7.7829939999999995</v>
      </c>
      <c r="J16" s="147">
        <v>0.48777683456217713</v>
      </c>
      <c r="K16" s="175">
        <v>35.537211999999997</v>
      </c>
      <c r="L16" s="176">
        <v>16.601564</v>
      </c>
      <c r="M16" s="177">
        <v>0.46716000118411094</v>
      </c>
      <c r="N16" s="42"/>
      <c r="O16" s="40"/>
      <c r="P16" s="27">
        <f t="shared" si="0"/>
        <v>8.2952615461616267E-4</v>
      </c>
    </row>
    <row r="17" spans="1:16" x14ac:dyDescent="0.2">
      <c r="A17" s="68" t="s">
        <v>34</v>
      </c>
      <c r="B17" s="148">
        <v>311.21868700000005</v>
      </c>
      <c r="C17" s="149">
        <v>226.57655299999999</v>
      </c>
      <c r="D17" s="147">
        <v>0.72803003953294088</v>
      </c>
      <c r="E17" s="148">
        <v>322.67351072553066</v>
      </c>
      <c r="F17" s="151">
        <v>143.04240200000001</v>
      </c>
      <c r="G17" s="147">
        <v>0.44330382645408201</v>
      </c>
      <c r="H17" s="148">
        <v>254.41212951341836</v>
      </c>
      <c r="I17" s="149">
        <v>200.286855</v>
      </c>
      <c r="J17" s="147">
        <v>0.78725356131039481</v>
      </c>
      <c r="K17" s="175">
        <v>888.30432723894899</v>
      </c>
      <c r="L17" s="176">
        <v>569.90580999999997</v>
      </c>
      <c r="M17" s="177">
        <v>0.64156595045686238</v>
      </c>
      <c r="N17" s="42"/>
      <c r="O17" s="40"/>
      <c r="P17" s="27">
        <f t="shared" si="0"/>
        <v>2.8476339642620984E-2</v>
      </c>
    </row>
    <row r="18" spans="1:16" x14ac:dyDescent="0.2">
      <c r="A18" s="68" t="s">
        <v>33</v>
      </c>
      <c r="B18" s="148">
        <v>703.69319000000019</v>
      </c>
      <c r="C18" s="149">
        <v>435.16894600000001</v>
      </c>
      <c r="D18" s="147">
        <v>0.61840721522400965</v>
      </c>
      <c r="E18" s="148">
        <v>722.033365</v>
      </c>
      <c r="F18" s="151">
        <v>417.42312299999998</v>
      </c>
      <c r="G18" s="147">
        <v>0.57812165369947965</v>
      </c>
      <c r="H18" s="148">
        <v>650.76323599999989</v>
      </c>
      <c r="I18" s="149">
        <v>303.30660399999999</v>
      </c>
      <c r="J18" s="147">
        <v>0.46607827120707235</v>
      </c>
      <c r="K18" s="175">
        <v>2076.489791</v>
      </c>
      <c r="L18" s="176">
        <v>1155.8986730000001</v>
      </c>
      <c r="M18" s="177">
        <v>0.55665993544005832</v>
      </c>
      <c r="N18" s="42"/>
      <c r="O18" s="40"/>
      <c r="P18" s="27">
        <f t="shared" si="0"/>
        <v>5.7756496998693341E-2</v>
      </c>
    </row>
    <row r="19" spans="1:16" x14ac:dyDescent="0.2">
      <c r="A19" s="68" t="s">
        <v>3</v>
      </c>
      <c r="B19" s="148">
        <v>0</v>
      </c>
      <c r="C19" s="149">
        <v>0</v>
      </c>
      <c r="D19" s="147">
        <v>0</v>
      </c>
      <c r="E19" s="148">
        <v>0</v>
      </c>
      <c r="F19" s="151">
        <v>0</v>
      </c>
      <c r="G19" s="147">
        <v>0</v>
      </c>
      <c r="H19" s="148">
        <v>0</v>
      </c>
      <c r="I19" s="149">
        <v>0</v>
      </c>
      <c r="J19" s="147">
        <v>0</v>
      </c>
      <c r="K19" s="175">
        <v>0</v>
      </c>
      <c r="L19" s="176">
        <v>0</v>
      </c>
      <c r="M19" s="177">
        <v>0</v>
      </c>
      <c r="N19" s="42"/>
      <c r="O19" s="40"/>
      <c r="P19" s="27">
        <f t="shared" si="0"/>
        <v>0</v>
      </c>
    </row>
    <row r="20" spans="1:16" x14ac:dyDescent="0.2">
      <c r="A20" s="68" t="s">
        <v>32</v>
      </c>
      <c r="B20" s="148">
        <v>4.4290140000000005</v>
      </c>
      <c r="C20" s="149">
        <v>1.5719789999999998</v>
      </c>
      <c r="D20" s="147">
        <v>0.35492753014553569</v>
      </c>
      <c r="E20" s="148">
        <v>2.5159180000000014</v>
      </c>
      <c r="F20" s="151">
        <v>0.97554399999999997</v>
      </c>
      <c r="G20" s="147">
        <v>0.38774872630983975</v>
      </c>
      <c r="H20" s="148">
        <v>44.886251000000001</v>
      </c>
      <c r="I20" s="149">
        <v>0.96166800000000008</v>
      </c>
      <c r="J20" s="147">
        <v>2.142455604055683E-2</v>
      </c>
      <c r="K20" s="175">
        <v>51.831183000000003</v>
      </c>
      <c r="L20" s="176">
        <v>3.5091909999999999</v>
      </c>
      <c r="M20" s="177">
        <v>6.7704242830035344E-2</v>
      </c>
      <c r="N20" s="42"/>
      <c r="O20" s="40"/>
      <c r="P20" s="27">
        <f t="shared" si="0"/>
        <v>1.7534286022953297E-4</v>
      </c>
    </row>
    <row r="21" spans="1:16" x14ac:dyDescent="0.2">
      <c r="A21" s="68" t="s">
        <v>31</v>
      </c>
      <c r="B21" s="74">
        <v>2919.2932518743373</v>
      </c>
      <c r="C21" s="62">
        <v>1075.0018680000007</v>
      </c>
      <c r="D21" s="147">
        <v>0.36824045248273496</v>
      </c>
      <c r="E21" s="74">
        <v>2109.2624612744698</v>
      </c>
      <c r="F21" s="62">
        <v>713.94783900000027</v>
      </c>
      <c r="G21" s="147">
        <v>0.33848221931025829</v>
      </c>
      <c r="H21" s="74">
        <v>1190.9422084865814</v>
      </c>
      <c r="I21" s="62">
        <v>524.89551399999993</v>
      </c>
      <c r="J21" s="147">
        <v>0.44073970194324003</v>
      </c>
      <c r="K21" s="114">
        <v>6219.4979216353895</v>
      </c>
      <c r="L21" s="119">
        <v>2313.8452210000009</v>
      </c>
      <c r="M21" s="150">
        <v>0.37203086971875465</v>
      </c>
      <c r="N21" s="42"/>
      <c r="O21" s="40"/>
      <c r="P21" s="27">
        <f t="shared" si="0"/>
        <v>0.11561531965019174</v>
      </c>
    </row>
    <row r="22" spans="1:16" s="21" customFormat="1" ht="11.25" x14ac:dyDescent="0.2">
      <c r="A22" s="18"/>
      <c r="B22" s="4"/>
      <c r="C22" s="4"/>
      <c r="D22" s="4"/>
      <c r="E22" s="4"/>
      <c r="F22" s="4"/>
      <c r="G22" s="4"/>
      <c r="H22" s="4"/>
      <c r="I22" s="4"/>
      <c r="M22" s="3" t="s">
        <v>65</v>
      </c>
    </row>
    <row r="23" spans="1:16" x14ac:dyDescent="0.2">
      <c r="A23" s="33"/>
      <c r="B23" s="10"/>
      <c r="C23" s="42"/>
      <c r="D23" s="42"/>
      <c r="E23" s="42"/>
      <c r="F23" s="42"/>
      <c r="G23" s="42"/>
      <c r="H23" s="42"/>
      <c r="I23" s="42"/>
    </row>
    <row r="24" spans="1:16" x14ac:dyDescent="0.2">
      <c r="A24" s="33"/>
      <c r="B24" s="10"/>
    </row>
    <row r="25" spans="1:16" x14ac:dyDescent="0.2">
      <c r="A25" s="33"/>
      <c r="B25" s="10"/>
      <c r="C25" s="22"/>
      <c r="D25" s="22"/>
      <c r="E25" s="22"/>
      <c r="F25" s="22"/>
      <c r="G25" s="22"/>
      <c r="H25" s="22"/>
      <c r="I25" s="22"/>
      <c r="J25" s="22"/>
    </row>
    <row r="26" spans="1:16" x14ac:dyDescent="0.2">
      <c r="A26" s="33"/>
      <c r="B26" s="10"/>
      <c r="C26" s="22"/>
      <c r="D26" s="22"/>
      <c r="E26" s="22"/>
      <c r="F26" s="22"/>
      <c r="G26" s="22"/>
      <c r="H26" s="22"/>
      <c r="I26" s="22"/>
      <c r="J26" s="22"/>
    </row>
    <row r="27" spans="1:16" x14ac:dyDescent="0.2">
      <c r="A27" s="33"/>
      <c r="B27" s="10"/>
    </row>
    <row r="28" spans="1:16" x14ac:dyDescent="0.2">
      <c r="A28" s="33"/>
      <c r="B28" s="10"/>
    </row>
    <row r="29" spans="1:16" x14ac:dyDescent="0.2">
      <c r="A29" s="33"/>
      <c r="B29" s="10"/>
    </row>
    <row r="30" spans="1:16" x14ac:dyDescent="0.2">
      <c r="A30" s="33"/>
      <c r="B30" s="10"/>
    </row>
    <row r="31" spans="1:16" x14ac:dyDescent="0.2">
      <c r="A31" s="33"/>
      <c r="B31" s="10"/>
    </row>
    <row r="32" spans="1:16" x14ac:dyDescent="0.2">
      <c r="A32" s="33"/>
      <c r="B32" s="10"/>
    </row>
    <row r="33" spans="1:2" x14ac:dyDescent="0.2">
      <c r="A33" s="33"/>
      <c r="B33" s="10"/>
    </row>
    <row r="34" spans="1:2" x14ac:dyDescent="0.2">
      <c r="A34" s="33"/>
      <c r="B34" s="10"/>
    </row>
    <row r="35" spans="1:2" x14ac:dyDescent="0.2">
      <c r="A35" s="33"/>
      <c r="B35" s="10"/>
    </row>
    <row r="36" spans="1:2" x14ac:dyDescent="0.2">
      <c r="A36" s="33"/>
      <c r="B36" s="10"/>
    </row>
    <row r="37" spans="1:2" x14ac:dyDescent="0.2">
      <c r="A37" s="33"/>
      <c r="B37" s="10"/>
    </row>
    <row r="38" spans="1:2" x14ac:dyDescent="0.2">
      <c r="A38" s="33"/>
      <c r="B38" s="10"/>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0"/>
  <sheetViews>
    <sheetView showGridLines="0" zoomScaleNormal="100" zoomScaleSheetLayoutView="100" workbookViewId="0">
      <selection activeCell="G10" sqref="G10"/>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8.75" x14ac:dyDescent="0.3">
      <c r="A1" s="172" t="s">
        <v>208</v>
      </c>
      <c r="L1" s="160" t="str">
        <f>'3'!N1</f>
        <v>II. čtvrtletí 2021</v>
      </c>
    </row>
    <row r="2" spans="1:12" ht="15.75" x14ac:dyDescent="0.25">
      <c r="A2" s="161" t="s">
        <v>274</v>
      </c>
      <c r="B2" s="173"/>
      <c r="C2" s="173"/>
      <c r="D2" s="173"/>
      <c r="E2" s="173"/>
    </row>
    <row r="3" spans="1:12" ht="6" customHeight="1" x14ac:dyDescent="0.2">
      <c r="A3" s="173"/>
      <c r="B3" s="173"/>
      <c r="C3" s="173"/>
      <c r="D3" s="173"/>
      <c r="E3" s="173"/>
    </row>
    <row r="4" spans="1:12" x14ac:dyDescent="0.2">
      <c r="A4" s="163"/>
      <c r="B4" s="235" t="s">
        <v>45</v>
      </c>
      <c r="C4" s="235" t="s">
        <v>46</v>
      </c>
      <c r="D4" s="235" t="s">
        <v>47</v>
      </c>
      <c r="E4" s="235" t="s">
        <v>48</v>
      </c>
      <c r="F4" s="235" t="s">
        <v>7</v>
      </c>
    </row>
    <row r="5" spans="1:12" x14ac:dyDescent="0.2">
      <c r="A5" s="164" t="s">
        <v>200</v>
      </c>
      <c r="B5" s="165">
        <v>59492.390079999997</v>
      </c>
      <c r="C5" s="165">
        <v>33647.194624999996</v>
      </c>
      <c r="D5" s="165">
        <v>26175.937772000001</v>
      </c>
      <c r="E5" s="165">
        <v>50852.251840000004</v>
      </c>
      <c r="F5" s="166">
        <f>SUM(B5:E5)</f>
        <v>170167.774317</v>
      </c>
      <c r="H5" s="174">
        <v>2017</v>
      </c>
    </row>
    <row r="6" spans="1:12" x14ac:dyDescent="0.2">
      <c r="A6" s="167" t="s">
        <v>201</v>
      </c>
      <c r="B6" s="168">
        <v>59760.704269999995</v>
      </c>
      <c r="C6" s="168">
        <v>28688.566620000005</v>
      </c>
      <c r="D6" s="168">
        <v>24452.443356</v>
      </c>
      <c r="E6" s="168">
        <v>50022.549169999998</v>
      </c>
      <c r="F6" s="169">
        <f>SUM(B6:E6)</f>
        <v>162924.263416</v>
      </c>
      <c r="H6" s="174">
        <f>+H5+1</f>
        <v>2018</v>
      </c>
    </row>
    <row r="7" spans="1:12" x14ac:dyDescent="0.2">
      <c r="A7" s="167" t="s">
        <v>202</v>
      </c>
      <c r="B7" s="168">
        <v>55805.660349999998</v>
      </c>
      <c r="C7" s="168">
        <v>32752.193618000001</v>
      </c>
      <c r="D7" s="168">
        <v>24975.849622999998</v>
      </c>
      <c r="E7" s="168">
        <v>48371.097999999998</v>
      </c>
      <c r="F7" s="169">
        <f>SUM(B7:E7)</f>
        <v>161904.801591</v>
      </c>
      <c r="H7" s="174">
        <f>+H6+1</f>
        <v>2019</v>
      </c>
    </row>
    <row r="8" spans="1:12" x14ac:dyDescent="0.2">
      <c r="A8" s="167" t="s">
        <v>209</v>
      </c>
      <c r="B8" s="168">
        <v>53528.76771</v>
      </c>
      <c r="C8" s="168">
        <v>31489.553687</v>
      </c>
      <c r="D8" s="168">
        <v>24527.664056000001</v>
      </c>
      <c r="E8" s="168">
        <v>47371.722840000002</v>
      </c>
      <c r="F8" s="169">
        <f>SUM(B8:E8)</f>
        <v>156917.708293</v>
      </c>
      <c r="H8" s="174"/>
    </row>
    <row r="9" spans="1:12" x14ac:dyDescent="0.2">
      <c r="A9" s="167" t="s">
        <v>283</v>
      </c>
      <c r="B9" s="168">
        <f>+'3'!B5</f>
        <v>55213.527295</v>
      </c>
      <c r="C9" s="168">
        <f>+'3'!E5</f>
        <v>33554.672652874338</v>
      </c>
      <c r="D9" s="266">
        <f>+'3'!H5</f>
        <v>0</v>
      </c>
      <c r="E9" s="266">
        <f>+'3'!K5</f>
        <v>0</v>
      </c>
      <c r="F9" s="267">
        <f>SUM(B9:E9)</f>
        <v>88768.199947874338</v>
      </c>
      <c r="H9" s="174"/>
    </row>
    <row r="10" spans="1:12" x14ac:dyDescent="0.2">
      <c r="A10" s="164" t="s">
        <v>203</v>
      </c>
      <c r="B10" s="166">
        <f>+B9-B8</f>
        <v>1684.7595849999998</v>
      </c>
      <c r="C10" s="166">
        <f t="shared" ref="C10:F10" si="0">+C9-C8</f>
        <v>2065.1189658743388</v>
      </c>
      <c r="D10" s="268">
        <f t="shared" si="0"/>
        <v>-24527.664056000001</v>
      </c>
      <c r="E10" s="268">
        <f t="shared" si="0"/>
        <v>-47371.722840000002</v>
      </c>
      <c r="F10" s="268">
        <f t="shared" si="0"/>
        <v>-68149.508345125665</v>
      </c>
    </row>
    <row r="11" spans="1:12" x14ac:dyDescent="0.2">
      <c r="A11" s="178" t="s">
        <v>203</v>
      </c>
      <c r="B11" s="179">
        <f>+(B9-B8)/B8</f>
        <v>3.1473909396297586E-2</v>
      </c>
      <c r="C11" s="179">
        <f t="shared" ref="C11:F11" si="1">+(C9-C8)/C8</f>
        <v>6.5581080837194994E-2</v>
      </c>
      <c r="D11" s="269">
        <f t="shared" si="1"/>
        <v>-1</v>
      </c>
      <c r="E11" s="269">
        <f t="shared" si="1"/>
        <v>-1</v>
      </c>
      <c r="F11" s="269">
        <f t="shared" si="1"/>
        <v>-0.43430094083374893</v>
      </c>
    </row>
    <row r="12" spans="1:12" x14ac:dyDescent="0.2">
      <c r="A12" s="164" t="s">
        <v>204</v>
      </c>
      <c r="B12" s="165">
        <v>37510.164870000008</v>
      </c>
      <c r="C12" s="165">
        <v>16101.258852000003</v>
      </c>
      <c r="D12" s="165">
        <v>10892.098497999999</v>
      </c>
      <c r="E12" s="165">
        <v>29809.263052999999</v>
      </c>
      <c r="F12" s="166">
        <f>SUM(B12:E12)</f>
        <v>94312.785273000001</v>
      </c>
    </row>
    <row r="13" spans="1:12" x14ac:dyDescent="0.2">
      <c r="A13" s="167" t="s">
        <v>205</v>
      </c>
      <c r="B13" s="168">
        <v>38059.708079999997</v>
      </c>
      <c r="C13" s="168">
        <v>12376.442391999999</v>
      </c>
      <c r="D13" s="168">
        <v>9704.6084629999987</v>
      </c>
      <c r="E13" s="168">
        <v>28893.454439000001</v>
      </c>
      <c r="F13" s="169">
        <f>SUM(B13:E13)</f>
        <v>89034.213373999984</v>
      </c>
    </row>
    <row r="14" spans="1:12" x14ac:dyDescent="0.2">
      <c r="A14" s="167" t="s">
        <v>206</v>
      </c>
      <c r="B14" s="168">
        <v>34395.786870000004</v>
      </c>
      <c r="C14" s="168">
        <v>15803.19463</v>
      </c>
      <c r="D14" s="168">
        <v>10045.009110999999</v>
      </c>
      <c r="E14" s="168">
        <v>27515.391414999998</v>
      </c>
      <c r="F14" s="169">
        <f>SUM(B14:E14)</f>
        <v>87759.382026000007</v>
      </c>
    </row>
    <row r="15" spans="1:12" x14ac:dyDescent="0.2">
      <c r="A15" s="167" t="s">
        <v>210</v>
      </c>
      <c r="B15" s="168">
        <v>32870.945788518613</v>
      </c>
      <c r="C15" s="168">
        <v>14818.914658930849</v>
      </c>
      <c r="D15" s="168">
        <v>9700.1600115525835</v>
      </c>
      <c r="E15" s="168">
        <v>28538.475790229295</v>
      </c>
      <c r="F15" s="169">
        <f>SUM(B15:E15)</f>
        <v>85928.496249231335</v>
      </c>
    </row>
    <row r="16" spans="1:12" x14ac:dyDescent="0.2">
      <c r="A16" s="167" t="s">
        <v>284</v>
      </c>
      <c r="B16" s="168">
        <f>+'3'!B13</f>
        <v>35533.998574999991</v>
      </c>
      <c r="C16" s="168">
        <f>+'3'!E13</f>
        <v>17562.693491650229</v>
      </c>
      <c r="D16" s="266">
        <f>+'3'!H13</f>
        <v>0</v>
      </c>
      <c r="E16" s="266">
        <f>+'3'!K13</f>
        <v>0</v>
      </c>
      <c r="F16" s="267">
        <f>SUM(B16:E16)</f>
        <v>53096.692066650219</v>
      </c>
    </row>
    <row r="17" spans="1:19" x14ac:dyDescent="0.2">
      <c r="A17" s="164" t="s">
        <v>207</v>
      </c>
      <c r="B17" s="166">
        <f>+B16-B15</f>
        <v>2663.0527864813776</v>
      </c>
      <c r="C17" s="166">
        <f t="shared" ref="C17:F17" si="2">+C16-C15</f>
        <v>2743.7788327193794</v>
      </c>
      <c r="D17" s="268">
        <f t="shared" si="2"/>
        <v>-9700.1600115525835</v>
      </c>
      <c r="E17" s="268">
        <f t="shared" si="2"/>
        <v>-28538.475790229295</v>
      </c>
      <c r="F17" s="268">
        <f t="shared" si="2"/>
        <v>-32831.804182581116</v>
      </c>
    </row>
    <row r="18" spans="1:19" x14ac:dyDescent="0.2">
      <c r="A18" s="178" t="s">
        <v>207</v>
      </c>
      <c r="B18" s="179">
        <f>+(B16-B15)/B15</f>
        <v>8.1015398936636215E-2</v>
      </c>
      <c r="C18" s="179">
        <f t="shared" ref="C18:F18" si="3">+(C16-C15)/C15</f>
        <v>0.18515383183381776</v>
      </c>
      <c r="D18" s="269">
        <f t="shared" si="3"/>
        <v>-1</v>
      </c>
      <c r="E18" s="269">
        <f t="shared" si="3"/>
        <v>-1</v>
      </c>
      <c r="F18" s="269">
        <f t="shared" si="3"/>
        <v>-0.38208284347667504</v>
      </c>
    </row>
    <row r="19" spans="1:19" x14ac:dyDescent="0.2">
      <c r="F19" s="3" t="s">
        <v>65</v>
      </c>
    </row>
    <row r="20" spans="1:19" x14ac:dyDescent="0.2">
      <c r="B20" s="226"/>
      <c r="C20" s="226"/>
      <c r="D20" s="226"/>
      <c r="E20" s="226"/>
      <c r="F20" s="226"/>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8"/>
  <sheetViews>
    <sheetView showGridLines="0" zoomScaleNormal="100" workbookViewId="0">
      <selection activeCell="E17" sqref="E17"/>
    </sheetView>
  </sheetViews>
  <sheetFormatPr defaultRowHeight="12.75" x14ac:dyDescent="0.2"/>
  <cols>
    <col min="1" max="1" width="29" style="162" customWidth="1"/>
    <col min="2" max="14" width="8.85546875" style="162" customWidth="1"/>
    <col min="15" max="16384" width="9.140625" style="162"/>
  </cols>
  <sheetData>
    <row r="1" spans="1:14" s="229" customFormat="1" ht="15.75" x14ac:dyDescent="0.25">
      <c r="A1" s="161" t="s">
        <v>275</v>
      </c>
      <c r="N1" s="160" t="str">
        <f>'3'!N1</f>
        <v>II. čtvrtletí 2021</v>
      </c>
    </row>
    <row r="2" spans="1:14" s="81" customFormat="1" ht="6" customHeight="1" x14ac:dyDescent="0.2"/>
    <row r="3" spans="1:14" s="81" customFormat="1" ht="12" x14ac:dyDescent="0.2">
      <c r="A3" s="163"/>
      <c r="B3" s="235" t="s">
        <v>8</v>
      </c>
      <c r="C3" s="235" t="s">
        <v>9</v>
      </c>
      <c r="D3" s="235" t="s">
        <v>10</v>
      </c>
      <c r="E3" s="235" t="s">
        <v>11</v>
      </c>
      <c r="F3" s="235" t="s">
        <v>12</v>
      </c>
      <c r="G3" s="235" t="s">
        <v>13</v>
      </c>
      <c r="H3" s="235" t="s">
        <v>14</v>
      </c>
      <c r="I3" s="235" t="s">
        <v>15</v>
      </c>
      <c r="J3" s="235" t="s">
        <v>16</v>
      </c>
      <c r="K3" s="235" t="s">
        <v>17</v>
      </c>
      <c r="L3" s="235" t="s">
        <v>18</v>
      </c>
      <c r="M3" s="235" t="s">
        <v>19</v>
      </c>
      <c r="N3" s="235" t="s">
        <v>7</v>
      </c>
    </row>
    <row r="4" spans="1:14" s="81" customFormat="1" ht="12" x14ac:dyDescent="0.2">
      <c r="A4" s="164" t="s">
        <v>200</v>
      </c>
      <c r="B4" s="165">
        <v>24789.614329999997</v>
      </c>
      <c r="C4" s="165">
        <v>18587.654649999997</v>
      </c>
      <c r="D4" s="165">
        <v>16115.1211</v>
      </c>
      <c r="E4" s="165">
        <v>14166.977929999999</v>
      </c>
      <c r="F4" s="166">
        <v>11027.894619999999</v>
      </c>
      <c r="G4" s="166">
        <v>8452.322075</v>
      </c>
      <c r="H4" s="166">
        <v>7792.7375029999994</v>
      </c>
      <c r="I4" s="166">
        <v>8048.3981189999995</v>
      </c>
      <c r="J4" s="166">
        <v>10334.80215</v>
      </c>
      <c r="K4" s="166">
        <v>13440.56381</v>
      </c>
      <c r="L4" s="166">
        <v>17328.765500000001</v>
      </c>
      <c r="M4" s="166">
        <v>20082.92253</v>
      </c>
      <c r="N4" s="166">
        <f>SUM(B4:M4)</f>
        <v>170167.774317</v>
      </c>
    </row>
    <row r="5" spans="1:14" s="81" customFormat="1" ht="12" x14ac:dyDescent="0.2">
      <c r="A5" s="167" t="s">
        <v>201</v>
      </c>
      <c r="B5" s="168">
        <v>20205.211440000003</v>
      </c>
      <c r="C5" s="168">
        <v>19893.166390000002</v>
      </c>
      <c r="D5" s="168">
        <v>19662.326440000001</v>
      </c>
      <c r="E5" s="168">
        <v>11150.511060000001</v>
      </c>
      <c r="F5" s="168">
        <v>9168.122096000001</v>
      </c>
      <c r="G5" s="168">
        <v>8369.9334639999997</v>
      </c>
      <c r="H5" s="168">
        <v>7962.9605089999995</v>
      </c>
      <c r="I5" s="168">
        <v>7784.6699979999994</v>
      </c>
      <c r="J5" s="168">
        <v>8704.8128489999999</v>
      </c>
      <c r="K5" s="168">
        <v>13135.075859999999</v>
      </c>
      <c r="L5" s="168">
        <v>16756.354490000002</v>
      </c>
      <c r="M5" s="168">
        <v>20131.11882</v>
      </c>
      <c r="N5" s="169">
        <f>SUM(B5:M5)</f>
        <v>162924.263416</v>
      </c>
    </row>
    <row r="6" spans="1:14" s="81" customFormat="1" ht="12" x14ac:dyDescent="0.2">
      <c r="A6" s="167" t="s">
        <v>202</v>
      </c>
      <c r="B6" s="168">
        <v>22055.28255</v>
      </c>
      <c r="C6" s="168">
        <v>17611.139940000001</v>
      </c>
      <c r="D6" s="168">
        <v>16139.237859999999</v>
      </c>
      <c r="E6" s="168">
        <v>12700.07538</v>
      </c>
      <c r="F6" s="168">
        <v>11948.05927</v>
      </c>
      <c r="G6" s="168">
        <v>8104.0589680000003</v>
      </c>
      <c r="H6" s="168">
        <v>7551.9348600000003</v>
      </c>
      <c r="I6" s="168">
        <v>7912.3546059999999</v>
      </c>
      <c r="J6" s="168">
        <v>9511.5601569999999</v>
      </c>
      <c r="K6" s="168">
        <v>13235.615029999999</v>
      </c>
      <c r="L6" s="168">
        <v>16157.453589999999</v>
      </c>
      <c r="M6" s="168">
        <v>18978.02938</v>
      </c>
      <c r="N6" s="169">
        <f>SUM(B6:M6)</f>
        <v>161904.80159099997</v>
      </c>
    </row>
    <row r="7" spans="1:14" s="81" customFormat="1" ht="12" x14ac:dyDescent="0.2">
      <c r="A7" s="167" t="s">
        <v>209</v>
      </c>
      <c r="B7" s="168">
        <v>20414.6957</v>
      </c>
      <c r="C7" s="168">
        <v>16681.781300000002</v>
      </c>
      <c r="D7" s="168">
        <v>16432.290710000001</v>
      </c>
      <c r="E7" s="168">
        <v>12068.09152</v>
      </c>
      <c r="F7" s="168">
        <v>10838.722609999999</v>
      </c>
      <c r="G7" s="168">
        <v>8582.7395570000008</v>
      </c>
      <c r="H7" s="168">
        <v>8024.1053860000002</v>
      </c>
      <c r="I7" s="168">
        <v>7694.3480820000004</v>
      </c>
      <c r="J7" s="168">
        <v>8809.2105879999999</v>
      </c>
      <c r="K7" s="168">
        <v>13094.0666</v>
      </c>
      <c r="L7" s="168">
        <v>16139.09165</v>
      </c>
      <c r="M7" s="168">
        <v>18138.564589999998</v>
      </c>
      <c r="N7" s="169">
        <f>SUM(B7:M7)</f>
        <v>156917.70829299997</v>
      </c>
    </row>
    <row r="8" spans="1:14" s="81" customFormat="1" ht="12" x14ac:dyDescent="0.2">
      <c r="A8" s="164" t="s">
        <v>283</v>
      </c>
      <c r="B8" s="168">
        <f>+'3'!B6</f>
        <v>20022.182319</v>
      </c>
      <c r="C8" s="168">
        <f>+'3'!C6</f>
        <v>18077.595498999999</v>
      </c>
      <c r="D8" s="168">
        <f>+'3'!D6</f>
        <v>17113.749476999998</v>
      </c>
      <c r="E8" s="168">
        <f>+'3'!E6</f>
        <v>14189.130590874338</v>
      </c>
      <c r="F8" s="168">
        <f>+'3'!F6</f>
        <v>11450.650984999998</v>
      </c>
      <c r="G8" s="168">
        <f>+'3'!G6</f>
        <v>7914.8910769999993</v>
      </c>
      <c r="H8" s="266">
        <f>+'3'!H6</f>
        <v>0</v>
      </c>
      <c r="I8" s="266">
        <f>+'3'!I6</f>
        <v>0</v>
      </c>
      <c r="J8" s="266">
        <f>+'3'!J6</f>
        <v>0</v>
      </c>
      <c r="K8" s="266">
        <f>+'3'!K6</f>
        <v>0</v>
      </c>
      <c r="L8" s="266">
        <f>+'3'!L6</f>
        <v>0</v>
      </c>
      <c r="M8" s="266">
        <f>+'3'!M6</f>
        <v>0</v>
      </c>
      <c r="N8" s="267">
        <f>SUM(B8:M8)</f>
        <v>88768.199947874324</v>
      </c>
    </row>
    <row r="9" spans="1:14" s="81" customFormat="1" ht="12" x14ac:dyDescent="0.2">
      <c r="A9" s="164" t="s">
        <v>203</v>
      </c>
      <c r="B9" s="166">
        <f>+B8-B7</f>
        <v>-392.51338100000066</v>
      </c>
      <c r="C9" s="166">
        <f t="shared" ref="C9:N9" si="0">+C8-C7</f>
        <v>1395.8141989999967</v>
      </c>
      <c r="D9" s="166">
        <f t="shared" si="0"/>
        <v>681.45876699999644</v>
      </c>
      <c r="E9" s="166">
        <f t="shared" si="0"/>
        <v>2121.039070874338</v>
      </c>
      <c r="F9" s="166">
        <f t="shared" si="0"/>
        <v>611.92837499999951</v>
      </c>
      <c r="G9" s="166">
        <f t="shared" si="0"/>
        <v>-667.84848000000147</v>
      </c>
      <c r="H9" s="268">
        <f t="shared" si="0"/>
        <v>-8024.1053860000002</v>
      </c>
      <c r="I9" s="268">
        <f t="shared" si="0"/>
        <v>-7694.3480820000004</v>
      </c>
      <c r="J9" s="268">
        <f t="shared" si="0"/>
        <v>-8809.2105879999999</v>
      </c>
      <c r="K9" s="268">
        <f t="shared" si="0"/>
        <v>-13094.0666</v>
      </c>
      <c r="L9" s="268">
        <f t="shared" si="0"/>
        <v>-16139.09165</v>
      </c>
      <c r="M9" s="268">
        <f t="shared" si="0"/>
        <v>-18138.564589999998</v>
      </c>
      <c r="N9" s="268">
        <f t="shared" si="0"/>
        <v>-68149.508345125651</v>
      </c>
    </row>
    <row r="10" spans="1:14" s="81" customFormat="1" ht="12" x14ac:dyDescent="0.2">
      <c r="A10" s="170" t="s">
        <v>203</v>
      </c>
      <c r="B10" s="171">
        <f>+(B8-B7)/B7</f>
        <v>-1.92270013116091E-2</v>
      </c>
      <c r="C10" s="171">
        <f t="shared" ref="C10:G10" si="1">+(C8-C7)/C7</f>
        <v>8.3672970763619625E-2</v>
      </c>
      <c r="D10" s="171">
        <f t="shared" si="1"/>
        <v>4.1470710263499008E-2</v>
      </c>
      <c r="E10" s="171">
        <f t="shared" si="1"/>
        <v>0.17575596500566959</v>
      </c>
      <c r="F10" s="171">
        <f t="shared" si="1"/>
        <v>5.6457610091010489E-2</v>
      </c>
      <c r="G10" s="171">
        <f t="shared" si="1"/>
        <v>-7.7812972835149194E-2</v>
      </c>
      <c r="H10" s="171"/>
      <c r="I10" s="171"/>
      <c r="J10" s="171"/>
      <c r="K10" s="171"/>
      <c r="L10" s="171"/>
      <c r="M10" s="171"/>
      <c r="N10" s="171"/>
    </row>
    <row r="11" spans="1:14" s="81" customFormat="1" ht="12" x14ac:dyDescent="0.2">
      <c r="A11" s="164" t="s">
        <v>204</v>
      </c>
      <c r="B11" s="165">
        <v>16476.822179999999</v>
      </c>
      <c r="C11" s="165">
        <v>11652.65742</v>
      </c>
      <c r="D11" s="165">
        <v>9380.6852699999999</v>
      </c>
      <c r="E11" s="165">
        <v>7846.1932240000006</v>
      </c>
      <c r="F11" s="166">
        <v>5061.2887709999995</v>
      </c>
      <c r="G11" s="166">
        <v>3193.7768569999998</v>
      </c>
      <c r="H11" s="166">
        <v>3007.044367</v>
      </c>
      <c r="I11" s="166">
        <v>3096.8376860000003</v>
      </c>
      <c r="J11" s="166">
        <v>4788.216445</v>
      </c>
      <c r="K11" s="166">
        <v>7068.3588329999993</v>
      </c>
      <c r="L11" s="166">
        <v>10311.594859999999</v>
      </c>
      <c r="M11" s="166">
        <v>12429.309359999999</v>
      </c>
      <c r="N11" s="166">
        <f>SUM(B11:M11)</f>
        <v>94312.785273000001</v>
      </c>
    </row>
    <row r="12" spans="1:14" s="81" customFormat="1" ht="12" x14ac:dyDescent="0.2">
      <c r="A12" s="167" t="s">
        <v>205</v>
      </c>
      <c r="B12" s="168">
        <v>12397.06983</v>
      </c>
      <c r="C12" s="168">
        <v>13087.221869999999</v>
      </c>
      <c r="D12" s="168">
        <v>12575.416380000001</v>
      </c>
      <c r="E12" s="168">
        <v>5467.8344289999995</v>
      </c>
      <c r="F12" s="168">
        <v>3743.242471</v>
      </c>
      <c r="G12" s="168">
        <v>3165.3654919999999</v>
      </c>
      <c r="H12" s="168">
        <v>3043.6241650000002</v>
      </c>
      <c r="I12" s="168">
        <v>2999.7638299999999</v>
      </c>
      <c r="J12" s="168">
        <v>3661.220468</v>
      </c>
      <c r="K12" s="168">
        <v>6796.5151679999999</v>
      </c>
      <c r="L12" s="168">
        <v>9833.6370210000005</v>
      </c>
      <c r="M12" s="168">
        <v>12263.302250000001</v>
      </c>
      <c r="N12" s="169">
        <f>SUM(B12:M12)</f>
        <v>89034.213374000014</v>
      </c>
    </row>
    <row r="13" spans="1:14" s="81" customFormat="1" ht="12" x14ac:dyDescent="0.2">
      <c r="A13" s="167" t="s">
        <v>206</v>
      </c>
      <c r="B13" s="168">
        <v>14045.05731</v>
      </c>
      <c r="C13" s="168">
        <v>10949.893169999999</v>
      </c>
      <c r="D13" s="168">
        <v>9400.8363900000004</v>
      </c>
      <c r="E13" s="168">
        <v>6672.0772619999998</v>
      </c>
      <c r="F13" s="168">
        <v>6033.6550930000003</v>
      </c>
      <c r="G13" s="168">
        <v>3097.4622749999999</v>
      </c>
      <c r="H13" s="168">
        <v>2995.3719489999999</v>
      </c>
      <c r="I13" s="168">
        <v>2997.8343650000002</v>
      </c>
      <c r="J13" s="168">
        <v>4051.8027969999998</v>
      </c>
      <c r="K13" s="168">
        <v>6856.4012860000003</v>
      </c>
      <c r="L13" s="168">
        <v>9198.4051190000009</v>
      </c>
      <c r="M13" s="168">
        <v>11460.585009999999</v>
      </c>
      <c r="N13" s="169">
        <f>SUM(B13:M13)</f>
        <v>87759.382025999992</v>
      </c>
    </row>
    <row r="14" spans="1:14" s="81" customFormat="1" ht="12" x14ac:dyDescent="0.2">
      <c r="A14" s="167" t="s">
        <v>210</v>
      </c>
      <c r="B14" s="168">
        <v>12828.653282152001</v>
      </c>
      <c r="C14" s="168">
        <v>10230.655329161164</v>
      </c>
      <c r="D14" s="168">
        <v>9811.6371772054445</v>
      </c>
      <c r="E14" s="168">
        <v>6347.7918524037395</v>
      </c>
      <c r="F14" s="168">
        <v>5236.2863215845528</v>
      </c>
      <c r="G14" s="168">
        <v>3234.8364849425575</v>
      </c>
      <c r="H14" s="168">
        <v>3001.1451649450755</v>
      </c>
      <c r="I14" s="168">
        <v>2961.1161144077792</v>
      </c>
      <c r="J14" s="168">
        <v>3737.8987321997274</v>
      </c>
      <c r="K14" s="168">
        <v>7281.3866980098837</v>
      </c>
      <c r="L14" s="168">
        <v>9737.8378540964059</v>
      </c>
      <c r="M14" s="168">
        <v>11519.251238123004</v>
      </c>
      <c r="N14" s="169">
        <f>SUM(B14:M14)</f>
        <v>85928.496249231335</v>
      </c>
    </row>
    <row r="15" spans="1:14" s="81" customFormat="1" ht="12" x14ac:dyDescent="0.2">
      <c r="A15" s="167" t="s">
        <v>284</v>
      </c>
      <c r="B15" s="168">
        <f>+'3'!B14</f>
        <v>12866.600377999997</v>
      </c>
      <c r="C15" s="168">
        <f>+'3'!C14</f>
        <v>11913.000879999994</v>
      </c>
      <c r="D15" s="168">
        <f>+'3'!D14</f>
        <v>10754.397316999999</v>
      </c>
      <c r="E15" s="168">
        <f>+'3'!E14</f>
        <v>8511.4997422438282</v>
      </c>
      <c r="F15" s="168">
        <f>+'3'!F14</f>
        <v>5919.8391528555539</v>
      </c>
      <c r="G15" s="168">
        <f>+'3'!G14</f>
        <v>3131.3545965508451</v>
      </c>
      <c r="H15" s="266">
        <f>+'3'!H14</f>
        <v>0</v>
      </c>
      <c r="I15" s="266">
        <f>+'3'!I14</f>
        <v>0</v>
      </c>
      <c r="J15" s="266">
        <f>+'3'!J14</f>
        <v>0</v>
      </c>
      <c r="K15" s="266">
        <f>+'3'!K14</f>
        <v>0</v>
      </c>
      <c r="L15" s="266">
        <f>+'3'!L14</f>
        <v>0</v>
      </c>
      <c r="M15" s="266">
        <f>+'3'!M14</f>
        <v>0</v>
      </c>
      <c r="N15" s="267">
        <f>SUM(B15:M15)</f>
        <v>53096.692066650219</v>
      </c>
    </row>
    <row r="16" spans="1:14" s="81" customFormat="1" ht="12" x14ac:dyDescent="0.2">
      <c r="A16" s="164" t="s">
        <v>207</v>
      </c>
      <c r="B16" s="166">
        <f>+B15-B14</f>
        <v>37.947095847996025</v>
      </c>
      <c r="C16" s="166">
        <f t="shared" ref="C16:N16" si="2">+C15-C14</f>
        <v>1682.3455508388306</v>
      </c>
      <c r="D16" s="166">
        <f t="shared" si="2"/>
        <v>942.76013979455456</v>
      </c>
      <c r="E16" s="166">
        <f t="shared" si="2"/>
        <v>2163.7078898400887</v>
      </c>
      <c r="F16" s="166">
        <f t="shared" si="2"/>
        <v>683.5528312710012</v>
      </c>
      <c r="G16" s="166">
        <f t="shared" si="2"/>
        <v>-103.48188839171235</v>
      </c>
      <c r="H16" s="268">
        <f t="shared" si="2"/>
        <v>-3001.1451649450755</v>
      </c>
      <c r="I16" s="268">
        <f t="shared" si="2"/>
        <v>-2961.1161144077792</v>
      </c>
      <c r="J16" s="268">
        <f t="shared" si="2"/>
        <v>-3737.8987321997274</v>
      </c>
      <c r="K16" s="268">
        <f t="shared" si="2"/>
        <v>-7281.3866980098837</v>
      </c>
      <c r="L16" s="268">
        <f t="shared" si="2"/>
        <v>-9737.8378540964059</v>
      </c>
      <c r="M16" s="268">
        <f t="shared" si="2"/>
        <v>-11519.251238123004</v>
      </c>
      <c r="N16" s="268">
        <f t="shared" si="2"/>
        <v>-32831.804182581116</v>
      </c>
    </row>
    <row r="17" spans="1:14" s="81" customFormat="1" ht="12" x14ac:dyDescent="0.2">
      <c r="A17" s="170" t="s">
        <v>207</v>
      </c>
      <c r="B17" s="171">
        <f>+(B15-B14)/B14</f>
        <v>2.9579952792699077E-3</v>
      </c>
      <c r="C17" s="171">
        <f>+(C15-C14)/C14</f>
        <v>0.16444162145151361</v>
      </c>
      <c r="D17" s="171">
        <f t="shared" ref="D17:G17" si="3">+(D15-D14)/D14</f>
        <v>9.6085915405105915E-2</v>
      </c>
      <c r="E17" s="171">
        <f t="shared" si="3"/>
        <v>0.34085993053170927</v>
      </c>
      <c r="F17" s="171">
        <f t="shared" si="3"/>
        <v>0.13054153063657362</v>
      </c>
      <c r="G17" s="171">
        <f t="shared" si="3"/>
        <v>-3.1989835923205846E-2</v>
      </c>
      <c r="H17" s="171"/>
      <c r="I17" s="171"/>
      <c r="J17" s="171"/>
      <c r="K17" s="171"/>
      <c r="L17" s="171"/>
      <c r="M17" s="171"/>
      <c r="N17" s="171"/>
    </row>
    <row r="18" spans="1:14" s="81" customFormat="1" ht="12" x14ac:dyDescent="0.2">
      <c r="N18" s="3" t="s">
        <v>65</v>
      </c>
    </row>
    <row r="19" spans="1:14" s="81" customFormat="1" ht="12" x14ac:dyDescent="0.2"/>
    <row r="20" spans="1:14" s="81" customFormat="1" ht="12" x14ac:dyDescent="0.2"/>
    <row r="21" spans="1:14" s="81" customFormat="1" ht="12" x14ac:dyDescent="0.2"/>
    <row r="22" spans="1:14" s="81" customFormat="1" ht="12" x14ac:dyDescent="0.2"/>
    <row r="23" spans="1:14" s="81" customFormat="1" ht="12" x14ac:dyDescent="0.2"/>
    <row r="24" spans="1:14" s="81" customFormat="1" ht="12" x14ac:dyDescent="0.2"/>
    <row r="25" spans="1:14" s="81" customFormat="1" ht="12" x14ac:dyDescent="0.2"/>
    <row r="26" spans="1:14" s="81" customFormat="1" ht="12" x14ac:dyDescent="0.2"/>
    <row r="27" spans="1:14" s="81" customFormat="1" ht="12" x14ac:dyDescent="0.2"/>
    <row r="28" spans="1:14" s="81" customFormat="1" ht="12" x14ac:dyDescent="0.2"/>
    <row r="29" spans="1:14" s="81" customFormat="1" ht="12" x14ac:dyDescent="0.2"/>
    <row r="30" spans="1:14" s="81" customFormat="1" ht="12" x14ac:dyDescent="0.2"/>
    <row r="31" spans="1:14" s="81" customFormat="1" ht="12" x14ac:dyDescent="0.2"/>
    <row r="32" spans="1:14" s="81" customFormat="1" ht="12" x14ac:dyDescent="0.2"/>
    <row r="33" s="81" customFormat="1" ht="12" x14ac:dyDescent="0.2"/>
    <row r="34" s="81" customFormat="1" ht="12" x14ac:dyDescent="0.2"/>
    <row r="35" s="81" customFormat="1" ht="12" x14ac:dyDescent="0.2"/>
    <row r="36" s="81" customFormat="1" ht="12" x14ac:dyDescent="0.2"/>
    <row r="37" s="81" customFormat="1" ht="12" x14ac:dyDescent="0.2"/>
    <row r="38" s="81"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40"/>
  <sheetViews>
    <sheetView showGridLines="0" zoomScaleNormal="100" workbookViewId="0">
      <selection activeCell="M29" sqref="M29"/>
    </sheetView>
  </sheetViews>
  <sheetFormatPr defaultRowHeight="12" x14ac:dyDescent="0.2"/>
  <cols>
    <col min="1" max="1" width="30.85546875" style="20" customWidth="1"/>
    <col min="2" max="3" width="9.140625" style="20" customWidth="1"/>
    <col min="4" max="4" width="9.5703125" style="20" customWidth="1"/>
    <col min="5" max="5" width="9.140625" style="20" customWidth="1"/>
    <col min="6" max="6" width="8.28515625" style="20" customWidth="1"/>
    <col min="7" max="7" width="30.85546875" style="20" customWidth="1"/>
    <col min="8" max="9" width="9.140625" style="20" customWidth="1"/>
    <col min="10" max="10" width="9.5703125" style="20" customWidth="1"/>
    <col min="11" max="11" width="9.140625" style="20" customWidth="1"/>
    <col min="12" max="14" width="8.5703125" style="20" customWidth="1"/>
    <col min="15" max="15" width="10.42578125" style="20" customWidth="1"/>
    <col min="16" max="16" width="8.42578125" style="20" customWidth="1"/>
    <col min="17" max="17" width="11.42578125" style="20" bestFit="1" customWidth="1"/>
    <col min="18" max="16384" width="9.140625" style="20"/>
  </cols>
  <sheetData>
    <row r="1" spans="1:18" ht="15.75" x14ac:dyDescent="0.25">
      <c r="A1" s="72" t="s">
        <v>199</v>
      </c>
      <c r="B1" s="42"/>
      <c r="C1" s="42"/>
      <c r="D1" s="42"/>
      <c r="E1" s="42"/>
      <c r="F1" s="42"/>
      <c r="G1" s="42"/>
      <c r="H1" s="42"/>
      <c r="I1" s="233"/>
      <c r="J1" s="42"/>
      <c r="K1" s="160" t="str">
        <f>'3'!N1</f>
        <v>II. čtvrtletí 2021</v>
      </c>
      <c r="L1" s="232"/>
      <c r="M1" s="232"/>
    </row>
    <row r="2" spans="1:18" ht="6" customHeight="1" x14ac:dyDescent="0.2">
      <c r="A2" s="42"/>
      <c r="B2" s="42"/>
      <c r="C2" s="42"/>
      <c r="D2" s="42"/>
      <c r="E2" s="42"/>
      <c r="F2" s="42"/>
      <c r="G2" s="42"/>
      <c r="H2" s="42"/>
      <c r="I2" s="42"/>
      <c r="J2" s="42"/>
      <c r="K2" s="42"/>
      <c r="L2" s="42"/>
      <c r="M2" s="42"/>
      <c r="N2" s="42"/>
      <c r="O2" s="42"/>
    </row>
    <row r="3" spans="1:18" ht="24" x14ac:dyDescent="0.2">
      <c r="A3" s="155"/>
      <c r="B3" s="236" t="s">
        <v>291</v>
      </c>
      <c r="C3" s="236" t="s">
        <v>292</v>
      </c>
      <c r="D3" s="236" t="s">
        <v>285</v>
      </c>
      <c r="E3" s="236" t="s">
        <v>161</v>
      </c>
      <c r="F3" s="44"/>
      <c r="G3" s="155"/>
      <c r="H3" s="236" t="s">
        <v>291</v>
      </c>
      <c r="I3" s="236" t="s">
        <v>292</v>
      </c>
      <c r="J3" s="236" t="s">
        <v>285</v>
      </c>
      <c r="K3" s="236" t="s">
        <v>161</v>
      </c>
    </row>
    <row r="4" spans="1:18" s="216" customFormat="1" x14ac:dyDescent="0.2">
      <c r="A4" s="118" t="s">
        <v>50</v>
      </c>
      <c r="B4" s="112">
        <f>SUM(B5:B20)</f>
        <v>33554.672652874338</v>
      </c>
      <c r="C4" s="112">
        <f>SUM(C5:C20)</f>
        <v>31489.553688778622</v>
      </c>
      <c r="D4" s="112">
        <f t="shared" ref="D4:D20" si="0">+B4-C4</f>
        <v>2065.1189640957164</v>
      </c>
      <c r="E4" s="156">
        <f t="shared" ref="E4:E17" si="1">+B4/C4-1</f>
        <v>6.5581080777007861E-2</v>
      </c>
      <c r="G4" s="118" t="s">
        <v>111</v>
      </c>
      <c r="H4" s="112">
        <f>SUM(H5:H20)</f>
        <v>17562.693491650229</v>
      </c>
      <c r="I4" s="112">
        <f>SUM(I5:I20)</f>
        <v>14818.914658930846</v>
      </c>
      <c r="J4" s="112">
        <f t="shared" ref="J4:J20" si="2">+H4-I4</f>
        <v>2743.778832719383</v>
      </c>
      <c r="K4" s="156">
        <f t="shared" ref="K4:K17" si="3">+H4/I4-1</f>
        <v>0.18515383183381795</v>
      </c>
    </row>
    <row r="5" spans="1:18" x14ac:dyDescent="0.2">
      <c r="A5" s="75" t="s">
        <v>41</v>
      </c>
      <c r="B5" s="62">
        <f>+'4.1'!E8+'4.1'!F8+'4.1'!G8</f>
        <v>5672.1913799999993</v>
      </c>
      <c r="C5" s="62">
        <v>5175.2432410000001</v>
      </c>
      <c r="D5" s="62">
        <f t="shared" si="0"/>
        <v>496.94813899999917</v>
      </c>
      <c r="E5" s="157">
        <f t="shared" si="1"/>
        <v>9.6024112463547695E-2</v>
      </c>
      <c r="G5" s="75" t="s">
        <v>41</v>
      </c>
      <c r="H5" s="62">
        <f>+'5.1'!E8+'5.1'!F8+'5.1'!G8</f>
        <v>1852.948099</v>
      </c>
      <c r="I5" s="62">
        <v>1532.8555850000002</v>
      </c>
      <c r="J5" s="62">
        <f t="shared" si="2"/>
        <v>320.09251399999971</v>
      </c>
      <c r="K5" s="157">
        <f t="shared" si="3"/>
        <v>0.20882105081021041</v>
      </c>
      <c r="O5" s="230"/>
      <c r="P5" s="230"/>
      <c r="Q5" s="230"/>
      <c r="R5" s="230"/>
    </row>
    <row r="6" spans="1:18" x14ac:dyDescent="0.2">
      <c r="A6" s="124" t="s">
        <v>40</v>
      </c>
      <c r="B6" s="62">
        <f>+'4.1'!E9+'4.1'!F9+'4.1'!G9</f>
        <v>1009.2325369999996</v>
      </c>
      <c r="C6" s="66">
        <v>971.54636379999943</v>
      </c>
      <c r="D6" s="66">
        <f t="shared" si="0"/>
        <v>37.686173200000212</v>
      </c>
      <c r="E6" s="158">
        <f t="shared" si="1"/>
        <v>3.878988651925841E-2</v>
      </c>
      <c r="G6" s="124" t="s">
        <v>40</v>
      </c>
      <c r="H6" s="66">
        <f>+'5.1'!E9+'5.1'!F9+'5.1'!G9</f>
        <v>132.99824999999998</v>
      </c>
      <c r="I6" s="66">
        <v>115.704927</v>
      </c>
      <c r="J6" s="66">
        <f t="shared" si="2"/>
        <v>17.293322999999987</v>
      </c>
      <c r="K6" s="158">
        <f t="shared" si="3"/>
        <v>0.14946055840819983</v>
      </c>
      <c r="R6" s="230"/>
    </row>
    <row r="7" spans="1:18" x14ac:dyDescent="0.2">
      <c r="A7" s="124" t="s">
        <v>39</v>
      </c>
      <c r="B7" s="66">
        <f>+'4.1'!E10+'4.1'!F10+'4.1'!G10</f>
        <v>2626.107618</v>
      </c>
      <c r="C7" s="66">
        <v>2443.1007410000002</v>
      </c>
      <c r="D7" s="66">
        <f t="shared" si="0"/>
        <v>183.0068769999998</v>
      </c>
      <c r="E7" s="158">
        <f t="shared" si="1"/>
        <v>7.4907626168985608E-2</v>
      </c>
      <c r="G7" s="124" t="s">
        <v>39</v>
      </c>
      <c r="H7" s="66">
        <f>+'5.1'!E10+'5.1'!F10+'5.1'!G10</f>
        <v>1592.325204</v>
      </c>
      <c r="I7" s="66">
        <v>1496.8639839999998</v>
      </c>
      <c r="J7" s="66">
        <f t="shared" si="2"/>
        <v>95.461220000000139</v>
      </c>
      <c r="K7" s="158">
        <f t="shared" si="3"/>
        <v>6.3774144491674845E-2</v>
      </c>
      <c r="O7" s="230"/>
      <c r="P7" s="230"/>
      <c r="Q7" s="230"/>
      <c r="R7" s="230"/>
    </row>
    <row r="8" spans="1:18" x14ac:dyDescent="0.2">
      <c r="A8" s="124" t="s">
        <v>51</v>
      </c>
      <c r="B8" s="66">
        <f>+'4.1'!E11+'4.1'!F11+'4.1'!G11</f>
        <v>9.3800829999999991</v>
      </c>
      <c r="C8" s="66">
        <v>2.7857539999999998</v>
      </c>
      <c r="D8" s="66">
        <f t="shared" si="0"/>
        <v>6.5943289999999992</v>
      </c>
      <c r="E8" s="158">
        <f t="shared" si="1"/>
        <v>2.3671612784186973</v>
      </c>
      <c r="G8" s="124" t="s">
        <v>51</v>
      </c>
      <c r="H8" s="66">
        <f>+'5.1'!E11+'5.1'!F11+'5.1'!G11</f>
        <v>8.0527530000000009</v>
      </c>
      <c r="I8" s="66">
        <v>1.523622</v>
      </c>
      <c r="J8" s="66">
        <f t="shared" si="2"/>
        <v>6.5291310000000014</v>
      </c>
      <c r="K8" s="158">
        <f t="shared" si="3"/>
        <v>4.2852695747370415</v>
      </c>
      <c r="R8" s="230"/>
    </row>
    <row r="9" spans="1:18" x14ac:dyDescent="0.2">
      <c r="A9" s="124" t="s">
        <v>52</v>
      </c>
      <c r="B9" s="66">
        <f>+'4.1'!E12+'4.1'!F12+'4.1'!G12</f>
        <v>4.6532</v>
      </c>
      <c r="C9" s="66">
        <v>15.407310045041639</v>
      </c>
      <c r="D9" s="66">
        <f t="shared" si="0"/>
        <v>-10.754110045041639</v>
      </c>
      <c r="E9" s="158">
        <f t="shared" si="1"/>
        <v>-0.69798751460203867</v>
      </c>
      <c r="G9" s="124" t="s">
        <v>52</v>
      </c>
      <c r="H9" s="66">
        <f>+'5.1'!E12+'5.1'!F12+'5.1'!G12</f>
        <v>3.8862000000000001</v>
      </c>
      <c r="I9" s="66">
        <v>15.22931004504164</v>
      </c>
      <c r="J9" s="66">
        <f t="shared" si="2"/>
        <v>-11.343110045041639</v>
      </c>
      <c r="K9" s="158">
        <f t="shared" si="3"/>
        <v>-0.74482100709051691</v>
      </c>
      <c r="R9" s="230"/>
    </row>
    <row r="10" spans="1:18" x14ac:dyDescent="0.2">
      <c r="A10" s="124" t="s">
        <v>53</v>
      </c>
      <c r="B10" s="66">
        <f>+'4.1'!E13+'4.1'!F13+'4.1'!G13</f>
        <v>0.21547300000000003</v>
      </c>
      <c r="C10" s="66">
        <v>0.191639</v>
      </c>
      <c r="D10" s="66">
        <f t="shared" si="0"/>
        <v>2.3834000000000022E-2</v>
      </c>
      <c r="E10" s="158">
        <f t="shared" si="1"/>
        <v>0.12436925677967436</v>
      </c>
      <c r="G10" s="124" t="s">
        <v>53</v>
      </c>
      <c r="H10" s="66">
        <f>+'5.1'!E13+'5.1'!F13+'5.1'!G13</f>
        <v>0.21547300000000003</v>
      </c>
      <c r="I10" s="66">
        <v>0.191639</v>
      </c>
      <c r="J10" s="66">
        <f t="shared" si="2"/>
        <v>2.3834000000000022E-2</v>
      </c>
      <c r="K10" s="158">
        <f t="shared" si="3"/>
        <v>0.12436925677967436</v>
      </c>
      <c r="R10" s="230"/>
    </row>
    <row r="11" spans="1:18" x14ac:dyDescent="0.2">
      <c r="A11" s="124" t="s">
        <v>38</v>
      </c>
      <c r="B11" s="66">
        <f>+'4.1'!E14+'4.1'!F14+'4.1'!G14</f>
        <v>11975.961767000003</v>
      </c>
      <c r="C11" s="66">
        <v>12387.529240999998</v>
      </c>
      <c r="D11" s="66">
        <f t="shared" si="0"/>
        <v>-411.56747399999585</v>
      </c>
      <c r="E11" s="158">
        <f t="shared" si="1"/>
        <v>-3.3224339252237445E-2</v>
      </c>
      <c r="G11" s="124" t="s">
        <v>38</v>
      </c>
      <c r="H11" s="66">
        <f>+'5.1'!E14+'5.1'!F14+'5.1'!G14</f>
        <v>7276.078163000002</v>
      </c>
      <c r="I11" s="66">
        <v>6142.0061220000016</v>
      </c>
      <c r="J11" s="66">
        <f t="shared" si="2"/>
        <v>1134.0720410000004</v>
      </c>
      <c r="K11" s="158">
        <f t="shared" si="3"/>
        <v>0.18464195874665079</v>
      </c>
      <c r="O11" s="230"/>
      <c r="P11" s="230"/>
      <c r="Q11" s="230"/>
      <c r="R11" s="230"/>
    </row>
    <row r="12" spans="1:18" x14ac:dyDescent="0.2">
      <c r="A12" s="124" t="s">
        <v>63</v>
      </c>
      <c r="B12" s="66">
        <f>+'4.1'!E15+'4.1'!F15+'4.1'!G15</f>
        <v>96.504000000000005</v>
      </c>
      <c r="C12" s="66">
        <v>102.124</v>
      </c>
      <c r="D12" s="66">
        <f t="shared" si="0"/>
        <v>-5.6199999999999903</v>
      </c>
      <c r="E12" s="158">
        <f t="shared" si="1"/>
        <v>-5.5031138615800335E-2</v>
      </c>
      <c r="G12" s="124" t="s">
        <v>63</v>
      </c>
      <c r="H12" s="66">
        <f>+'5.1'!E15+'5.1'!F15+'5.1'!G15</f>
        <v>14.310490000000001</v>
      </c>
      <c r="I12" s="66">
        <v>16.33802</v>
      </c>
      <c r="J12" s="66">
        <f t="shared" si="2"/>
        <v>-2.0275299999999987</v>
      </c>
      <c r="K12" s="158">
        <f t="shared" si="3"/>
        <v>-0.1240988810149577</v>
      </c>
      <c r="R12" s="230"/>
    </row>
    <row r="13" spans="1:18" x14ac:dyDescent="0.2">
      <c r="A13" s="124" t="s">
        <v>37</v>
      </c>
      <c r="B13" s="66">
        <f>+'4.1'!E16+'4.1'!F16+'4.1'!G16</f>
        <v>0</v>
      </c>
      <c r="C13" s="66">
        <v>2.3719999999999998E-2</v>
      </c>
      <c r="D13" s="66">
        <f t="shared" si="0"/>
        <v>-2.3719999999999998E-2</v>
      </c>
      <c r="E13" s="158">
        <f t="shared" si="1"/>
        <v>-1</v>
      </c>
      <c r="G13" s="124" t="s">
        <v>37</v>
      </c>
      <c r="H13" s="66">
        <f>+'5.1'!E16+'5.1'!F16+'5.1'!G16</f>
        <v>0</v>
      </c>
      <c r="I13" s="66">
        <v>2.3719999999999998E-2</v>
      </c>
      <c r="J13" s="66">
        <f t="shared" si="2"/>
        <v>-2.3719999999999998E-2</v>
      </c>
      <c r="K13" s="158">
        <f t="shared" si="3"/>
        <v>-1</v>
      </c>
      <c r="R13" s="230"/>
    </row>
    <row r="14" spans="1:18" x14ac:dyDescent="0.2">
      <c r="A14" s="124" t="s">
        <v>36</v>
      </c>
      <c r="B14" s="66">
        <f>+'4.1'!E17+'4.1'!F17+'4.1'!G17</f>
        <v>2181.4684699999998</v>
      </c>
      <c r="C14" s="66">
        <v>1629.143493</v>
      </c>
      <c r="D14" s="66">
        <f t="shared" si="0"/>
        <v>552.32497699999976</v>
      </c>
      <c r="E14" s="158">
        <f t="shared" si="1"/>
        <v>0.33902782620020555</v>
      </c>
      <c r="G14" s="124" t="s">
        <v>36</v>
      </c>
      <c r="H14" s="66">
        <f>+'5.1'!E17+'5.1'!F17+'5.1'!G17</f>
        <v>241.39451600000001</v>
      </c>
      <c r="I14" s="66">
        <v>236.07368100000002</v>
      </c>
      <c r="J14" s="66">
        <f t="shared" si="2"/>
        <v>5.3208349999999882</v>
      </c>
      <c r="K14" s="158">
        <f t="shared" si="3"/>
        <v>2.2538874208514637E-2</v>
      </c>
      <c r="R14" s="230"/>
    </row>
    <row r="15" spans="1:18" x14ac:dyDescent="0.2">
      <c r="A15" s="124" t="s">
        <v>35</v>
      </c>
      <c r="B15" s="66">
        <f>+'4.1'!E18+'4.1'!F18+'4.1'!G18</f>
        <v>42.361212000000002</v>
      </c>
      <c r="C15" s="66">
        <v>120.946597</v>
      </c>
      <c r="D15" s="66">
        <f t="shared" si="0"/>
        <v>-78.585385000000002</v>
      </c>
      <c r="E15" s="158">
        <f t="shared" si="1"/>
        <v>-0.64975275823593448</v>
      </c>
      <c r="G15" s="124" t="s">
        <v>35</v>
      </c>
      <c r="H15" s="66">
        <f>+'5.1'!E18+'5.1'!F18+'5.1'!G18</f>
        <v>14.448124</v>
      </c>
      <c r="I15" s="66">
        <v>20.829772999999996</v>
      </c>
      <c r="J15" s="66">
        <f t="shared" si="2"/>
        <v>-6.3816489999999959</v>
      </c>
      <c r="K15" s="158">
        <f t="shared" si="3"/>
        <v>-0.30637150966551563</v>
      </c>
      <c r="R15" s="230"/>
    </row>
    <row r="16" spans="1:18" x14ac:dyDescent="0.2">
      <c r="A16" s="124" t="s">
        <v>34</v>
      </c>
      <c r="B16" s="66">
        <f>+'4.1'!E19+'4.1'!F19+'4.1'!G19</f>
        <v>1178.3720222389491</v>
      </c>
      <c r="C16" s="66">
        <v>1173.8636314785822</v>
      </c>
      <c r="D16" s="66">
        <f t="shared" si="0"/>
        <v>4.5083907603668649</v>
      </c>
      <c r="E16" s="158">
        <f t="shared" si="1"/>
        <v>3.8406426772827906E-3</v>
      </c>
      <c r="G16" s="124" t="s">
        <v>34</v>
      </c>
      <c r="H16" s="66">
        <f>+'5.1'!E19+'5.1'!F19+'5.1'!G19</f>
        <v>785.14687821791745</v>
      </c>
      <c r="I16" s="66">
        <v>792.6195753696029</v>
      </c>
      <c r="J16" s="66">
        <f t="shared" si="2"/>
        <v>-7.4726971516854519</v>
      </c>
      <c r="K16" s="158">
        <f t="shared" si="3"/>
        <v>-9.4278483447760575E-3</v>
      </c>
      <c r="R16" s="230"/>
    </row>
    <row r="17" spans="1:20" x14ac:dyDescent="0.2">
      <c r="A17" s="124" t="s">
        <v>33</v>
      </c>
      <c r="B17" s="66">
        <f>+'4.1'!E20+'4.1'!F20+'4.1'!G20</f>
        <v>2286.1278090000001</v>
      </c>
      <c r="C17" s="66">
        <v>1964.2689369999998</v>
      </c>
      <c r="D17" s="66">
        <f t="shared" si="0"/>
        <v>321.85887200000025</v>
      </c>
      <c r="E17" s="158">
        <f t="shared" si="1"/>
        <v>0.16385682527341228</v>
      </c>
      <c r="G17" s="124" t="s">
        <v>33</v>
      </c>
      <c r="H17" s="66">
        <f>+'5.1'!E20+'5.1'!F20+'5.1'!G20</f>
        <v>872.27327999999989</v>
      </c>
      <c r="I17" s="66">
        <v>608.36180100000001</v>
      </c>
      <c r="J17" s="66">
        <f t="shared" si="2"/>
        <v>263.91147899999987</v>
      </c>
      <c r="K17" s="158">
        <f t="shared" si="3"/>
        <v>0.43380678827334829</v>
      </c>
      <c r="Q17" s="230"/>
      <c r="R17" s="230"/>
    </row>
    <row r="18" spans="1:20" x14ac:dyDescent="0.2">
      <c r="A18" s="124" t="s">
        <v>3</v>
      </c>
      <c r="B18" s="66">
        <f>+'4.1'!E21+'4.1'!F21+'4.1'!G21</f>
        <v>0</v>
      </c>
      <c r="C18" s="66">
        <v>0</v>
      </c>
      <c r="D18" s="66">
        <f t="shared" si="0"/>
        <v>0</v>
      </c>
      <c r="E18" s="158">
        <v>0</v>
      </c>
      <c r="G18" s="124" t="s">
        <v>3</v>
      </c>
      <c r="H18" s="66">
        <f>+'5.1'!E21+'5.1'!F21+'5.1'!G21</f>
        <v>0</v>
      </c>
      <c r="I18" s="66">
        <v>0</v>
      </c>
      <c r="J18" s="66">
        <f t="shared" si="2"/>
        <v>0</v>
      </c>
      <c r="K18" s="158">
        <v>0</v>
      </c>
      <c r="R18" s="230"/>
    </row>
    <row r="19" spans="1:20" x14ac:dyDescent="0.2">
      <c r="A19" s="124" t="s">
        <v>32</v>
      </c>
      <c r="B19" s="66">
        <f>+'4.1'!E22+'4.1'!F22+'4.1'!G22</f>
        <v>55.867280000000015</v>
      </c>
      <c r="C19" s="66">
        <v>24.762164000000006</v>
      </c>
      <c r="D19" s="66">
        <f t="shared" si="0"/>
        <v>31.10511600000001</v>
      </c>
      <c r="E19" s="158">
        <f>+B19/C19-1</f>
        <v>1.2561549951773197</v>
      </c>
      <c r="G19" s="124" t="s">
        <v>32</v>
      </c>
      <c r="H19" s="66">
        <f>+'5.1'!E22+'5.1'!F22+'5.1'!G22</f>
        <v>35.679439000000002</v>
      </c>
      <c r="I19" s="66">
        <v>16.099788</v>
      </c>
      <c r="J19" s="66">
        <f t="shared" si="2"/>
        <v>19.579651000000002</v>
      </c>
      <c r="K19" s="158">
        <f>+H19/I19-1</f>
        <v>1.2161434051181295</v>
      </c>
      <c r="R19" s="230"/>
    </row>
    <row r="20" spans="1:20" x14ac:dyDescent="0.2">
      <c r="A20" s="75" t="s">
        <v>31</v>
      </c>
      <c r="B20" s="62">
        <f>+'4.1'!E23+'4.1'!F23+'4.1'!G23</f>
        <v>6416.229801635387</v>
      </c>
      <c r="C20" s="62">
        <v>5478.6168564549989</v>
      </c>
      <c r="D20" s="62">
        <f t="shared" si="0"/>
        <v>937.61294518038812</v>
      </c>
      <c r="E20" s="157">
        <f>+B20/C20-1</f>
        <v>0.17114044835525899</v>
      </c>
      <c r="G20" s="75" t="s">
        <v>31</v>
      </c>
      <c r="H20" s="62">
        <f>+'5.1'!E23+'5.1'!F23+'5.1'!G23</f>
        <v>4732.9366224323094</v>
      </c>
      <c r="I20" s="62">
        <v>3824.1931115162029</v>
      </c>
      <c r="J20" s="62">
        <f t="shared" si="2"/>
        <v>908.74351091610652</v>
      </c>
      <c r="K20" s="157">
        <f>+H20/I20-1</f>
        <v>0.23763013122415533</v>
      </c>
      <c r="O20" s="230"/>
      <c r="P20" s="230"/>
      <c r="Q20" s="230"/>
      <c r="R20" s="230"/>
    </row>
    <row r="21" spans="1:20" s="21" customFormat="1" x14ac:dyDescent="0.2">
      <c r="A21" s="18"/>
      <c r="B21" s="4"/>
      <c r="C21" s="4"/>
      <c r="D21" s="4"/>
      <c r="E21" s="3" t="s">
        <v>65</v>
      </c>
      <c r="F21" s="4"/>
      <c r="G21" s="18"/>
      <c r="H21" s="4"/>
      <c r="I21" s="4"/>
      <c r="J21" s="20"/>
      <c r="K21" s="3" t="s">
        <v>65</v>
      </c>
      <c r="L21" s="20"/>
      <c r="M21" s="20"/>
      <c r="N21" s="20"/>
      <c r="O21" s="20"/>
      <c r="P21" s="20"/>
      <c r="Q21" s="20"/>
      <c r="R21" s="20"/>
      <c r="S21" s="20"/>
      <c r="T21" s="20"/>
    </row>
    <row r="22" spans="1:20" s="21" customFormat="1" x14ac:dyDescent="0.2">
      <c r="A22" s="18"/>
      <c r="B22" s="4"/>
      <c r="C22" s="4"/>
      <c r="D22" s="4"/>
      <c r="E22" s="4"/>
      <c r="F22" s="4"/>
      <c r="G22" s="18"/>
      <c r="H22" s="4"/>
      <c r="I22" s="4"/>
      <c r="J22" s="20"/>
      <c r="K22" s="20"/>
      <c r="L22" s="20"/>
      <c r="M22" s="20"/>
      <c r="N22" s="20"/>
      <c r="O22" s="20"/>
      <c r="P22" s="20"/>
      <c r="Q22" s="20"/>
      <c r="R22" s="20"/>
      <c r="S22" s="20"/>
      <c r="T22" s="20"/>
    </row>
    <row r="23" spans="1:20" ht="24" x14ac:dyDescent="0.2">
      <c r="A23" s="155"/>
      <c r="B23" s="236" t="s">
        <v>291</v>
      </c>
      <c r="C23" s="236" t="s">
        <v>292</v>
      </c>
      <c r="D23" s="236" t="s">
        <v>285</v>
      </c>
      <c r="E23" s="236" t="s">
        <v>161</v>
      </c>
      <c r="G23" s="155"/>
      <c r="H23" s="236" t="s">
        <v>291</v>
      </c>
      <c r="I23" s="236" t="s">
        <v>292</v>
      </c>
      <c r="J23" s="236" t="s">
        <v>285</v>
      </c>
      <c r="K23" s="236" t="s">
        <v>161</v>
      </c>
      <c r="L23" s="22"/>
      <c r="M23" s="22"/>
      <c r="N23" s="22"/>
      <c r="O23" s="22"/>
    </row>
    <row r="24" spans="1:20" x14ac:dyDescent="0.2">
      <c r="A24" s="118" t="s">
        <v>50</v>
      </c>
      <c r="B24" s="112">
        <f>SUM(B25:B38)</f>
        <v>33554.672652874338</v>
      </c>
      <c r="C24" s="112">
        <f>SUM(C25:C38)</f>
        <v>31489.553688778622</v>
      </c>
      <c r="D24" s="112">
        <f t="shared" ref="D24:D38" si="4">+B24-C24</f>
        <v>2065.1189640957164</v>
      </c>
      <c r="E24" s="156">
        <f t="shared" ref="E24:E38" si="5">+B24/C24-1</f>
        <v>6.5581080777007861E-2</v>
      </c>
      <c r="F24" s="216"/>
      <c r="G24" s="118" t="s">
        <v>111</v>
      </c>
      <c r="H24" s="112">
        <f>SUM(H25:H38)</f>
        <v>17562.693491650225</v>
      </c>
      <c r="I24" s="112">
        <f>SUM(I25:I38)</f>
        <v>14818.914658930846</v>
      </c>
      <c r="J24" s="112">
        <f t="shared" ref="J24:J38" si="6">+H24-I24</f>
        <v>2743.7788327193794</v>
      </c>
      <c r="K24" s="156">
        <f t="shared" ref="K24:K38" si="7">+H24/I24-1</f>
        <v>0.18515383183381773</v>
      </c>
      <c r="L24" s="22"/>
      <c r="M24" s="22"/>
      <c r="N24" s="22"/>
      <c r="O24" s="22"/>
    </row>
    <row r="25" spans="1:20" x14ac:dyDescent="0.2">
      <c r="A25" s="75" t="s">
        <v>121</v>
      </c>
      <c r="B25" s="62">
        <f>+'4.2'!E7+'4.2'!F7+'4.2'!G7</f>
        <v>1083.6905350000002</v>
      </c>
      <c r="C25" s="62">
        <v>933.83120700000006</v>
      </c>
      <c r="D25" s="62">
        <f t="shared" si="4"/>
        <v>149.85932800000012</v>
      </c>
      <c r="E25" s="157">
        <f t="shared" si="5"/>
        <v>0.16047796098122924</v>
      </c>
      <c r="G25" s="75" t="s">
        <v>121</v>
      </c>
      <c r="H25" s="62">
        <f>+'5.2'!E7+'5.2'!F7+'5.2'!G7</f>
        <v>816.89445699999987</v>
      </c>
      <c r="I25" s="62">
        <v>675.05156899999997</v>
      </c>
      <c r="J25" s="62">
        <f t="shared" si="6"/>
        <v>141.8428879999999</v>
      </c>
      <c r="K25" s="157">
        <f t="shared" si="7"/>
        <v>0.21012155887604478</v>
      </c>
      <c r="R25" s="230"/>
    </row>
    <row r="26" spans="1:20" x14ac:dyDescent="0.2">
      <c r="A26" s="124" t="s">
        <v>91</v>
      </c>
      <c r="B26" s="62">
        <f>+'4.2'!E8+'4.2'!F8+'4.2'!G8</f>
        <v>1520.3086840000003</v>
      </c>
      <c r="C26" s="66">
        <v>1373.2956439999998</v>
      </c>
      <c r="D26" s="66">
        <f t="shared" si="4"/>
        <v>147.0130400000005</v>
      </c>
      <c r="E26" s="158">
        <f t="shared" si="5"/>
        <v>0.10705126797882758</v>
      </c>
      <c r="G26" s="124" t="s">
        <v>91</v>
      </c>
      <c r="H26" s="66">
        <f>+'5.2'!E8+'5.2'!F8+'5.2'!G8</f>
        <v>966.15849800000001</v>
      </c>
      <c r="I26" s="66">
        <v>801.44670600000006</v>
      </c>
      <c r="J26" s="66">
        <f t="shared" si="6"/>
        <v>164.71179199999995</v>
      </c>
      <c r="K26" s="158">
        <f t="shared" si="7"/>
        <v>0.20551808469220911</v>
      </c>
      <c r="R26" s="230"/>
    </row>
    <row r="27" spans="1:20" x14ac:dyDescent="0.2">
      <c r="A27" s="124" t="s">
        <v>92</v>
      </c>
      <c r="B27" s="62">
        <f>+'4.2'!E9+'4.2'!F9+'4.2'!G9</f>
        <v>1484.4407529999994</v>
      </c>
      <c r="C27" s="66">
        <v>1280.7164100000002</v>
      </c>
      <c r="D27" s="66">
        <f t="shared" si="4"/>
        <v>203.72434299999918</v>
      </c>
      <c r="E27" s="158">
        <f t="shared" si="5"/>
        <v>0.15907061189291638</v>
      </c>
      <c r="G27" s="124" t="s">
        <v>92</v>
      </c>
      <c r="H27" s="66">
        <f>+'5.2'!E9+'5.2'!F9+'5.2'!G9</f>
        <v>1043.8458190000001</v>
      </c>
      <c r="I27" s="66">
        <v>876.6050919999999</v>
      </c>
      <c r="J27" s="66">
        <f t="shared" si="6"/>
        <v>167.24072700000022</v>
      </c>
      <c r="K27" s="158">
        <f t="shared" si="7"/>
        <v>0.19078229013983439</v>
      </c>
      <c r="Q27" s="230"/>
      <c r="R27" s="230"/>
    </row>
    <row r="28" spans="1:20" x14ac:dyDescent="0.2">
      <c r="A28" s="124" t="s">
        <v>93</v>
      </c>
      <c r="B28" s="62">
        <f>+'4.2'!E10+'4.2'!F10+'4.2'!G10</f>
        <v>1724.6535300000005</v>
      </c>
      <c r="C28" s="66">
        <v>3827.8503799999999</v>
      </c>
      <c r="D28" s="66">
        <f t="shared" si="4"/>
        <v>-2103.1968499999994</v>
      </c>
      <c r="E28" s="158">
        <f t="shared" si="5"/>
        <v>-0.54944593994292945</v>
      </c>
      <c r="G28" s="124" t="s">
        <v>93</v>
      </c>
      <c r="H28" s="66">
        <f>+'5.2'!E10+'5.2'!F10+'5.2'!G10</f>
        <v>652.599514</v>
      </c>
      <c r="I28" s="66">
        <v>560.94828400000006</v>
      </c>
      <c r="J28" s="66">
        <f t="shared" si="6"/>
        <v>91.651229999999941</v>
      </c>
      <c r="K28" s="158">
        <f t="shared" si="7"/>
        <v>0.16338623829358201</v>
      </c>
      <c r="O28" s="230"/>
      <c r="P28" s="230"/>
      <c r="Q28" s="230"/>
      <c r="R28" s="230"/>
    </row>
    <row r="29" spans="1:20" x14ac:dyDescent="0.2">
      <c r="A29" s="124" t="s">
        <v>120</v>
      </c>
      <c r="B29" s="62">
        <f>+'4.2'!E11+'4.2'!F11+'4.2'!G11</f>
        <v>809.57366900000011</v>
      </c>
      <c r="C29" s="66">
        <v>662.43665780000015</v>
      </c>
      <c r="D29" s="66">
        <f t="shared" si="4"/>
        <v>147.13701119999996</v>
      </c>
      <c r="E29" s="158">
        <f t="shared" si="5"/>
        <v>0.22211483840379942</v>
      </c>
      <c r="G29" s="124" t="s">
        <v>120</v>
      </c>
      <c r="H29" s="66">
        <f>+'5.2'!E11+'5.2'!F11+'5.2'!G11</f>
        <v>294.91493799999995</v>
      </c>
      <c r="I29" s="66">
        <v>244.10774480000003</v>
      </c>
      <c r="J29" s="66">
        <f t="shared" si="6"/>
        <v>50.807193199999915</v>
      </c>
      <c r="K29" s="158">
        <f t="shared" si="7"/>
        <v>0.2081342943118285</v>
      </c>
      <c r="R29" s="230"/>
    </row>
    <row r="30" spans="1:20" x14ac:dyDescent="0.2">
      <c r="A30" s="124" t="s">
        <v>94</v>
      </c>
      <c r="B30" s="62">
        <f>+'4.2'!E12+'4.2'!F12+'4.2'!G12</f>
        <v>871.65195199999994</v>
      </c>
      <c r="C30" s="66">
        <v>794.70340600000009</v>
      </c>
      <c r="D30" s="66">
        <f t="shared" si="4"/>
        <v>76.948545999999851</v>
      </c>
      <c r="E30" s="158">
        <f t="shared" si="5"/>
        <v>9.6826747462058549E-2</v>
      </c>
      <c r="G30" s="124" t="s">
        <v>94</v>
      </c>
      <c r="H30" s="66">
        <f>+'5.2'!E12+'5.2'!F12+'5.2'!G12</f>
        <v>603.48597100000006</v>
      </c>
      <c r="I30" s="66">
        <v>541.24172499999997</v>
      </c>
      <c r="J30" s="66">
        <f t="shared" si="6"/>
        <v>62.244246000000089</v>
      </c>
      <c r="K30" s="158">
        <f t="shared" si="7"/>
        <v>0.11500267463673475</v>
      </c>
      <c r="R30" s="230"/>
    </row>
    <row r="31" spans="1:20" x14ac:dyDescent="0.2">
      <c r="A31" s="124" t="s">
        <v>95</v>
      </c>
      <c r="B31" s="62">
        <f>+'4.2'!E13+'4.2'!F13+'4.2'!G13</f>
        <v>522.71290599999998</v>
      </c>
      <c r="C31" s="66">
        <v>451.22470279999999</v>
      </c>
      <c r="D31" s="66">
        <f t="shared" si="4"/>
        <v>71.488203199999987</v>
      </c>
      <c r="E31" s="158">
        <f t="shared" si="5"/>
        <v>0.1584314926828958</v>
      </c>
      <c r="G31" s="124" t="s">
        <v>95</v>
      </c>
      <c r="H31" s="66">
        <f>+'5.2'!E13+'5.2'!F13+'5.2'!G13</f>
        <v>423.38361199999997</v>
      </c>
      <c r="I31" s="66">
        <v>357.61942101737168</v>
      </c>
      <c r="J31" s="66">
        <f t="shared" si="6"/>
        <v>65.764190982628293</v>
      </c>
      <c r="K31" s="158">
        <f t="shared" si="7"/>
        <v>0.18389435002030763</v>
      </c>
      <c r="R31" s="230"/>
    </row>
    <row r="32" spans="1:20" x14ac:dyDescent="0.2">
      <c r="A32" s="124" t="s">
        <v>96</v>
      </c>
      <c r="B32" s="62">
        <f>+'4.2'!E14+'4.2'!F14+'4.2'!G14</f>
        <v>6919.2680019999989</v>
      </c>
      <c r="C32" s="66">
        <v>6265.8862534000009</v>
      </c>
      <c r="D32" s="66">
        <f t="shared" si="4"/>
        <v>653.38174859999799</v>
      </c>
      <c r="E32" s="158">
        <f t="shared" si="5"/>
        <v>0.1042760309039219</v>
      </c>
      <c r="G32" s="124" t="s">
        <v>96</v>
      </c>
      <c r="H32" s="66">
        <f>+'5.2'!E14+'5.2'!F14+'5.2'!G14</f>
        <v>2940.8316099999993</v>
      </c>
      <c r="I32" s="66">
        <v>2634.0695720000003</v>
      </c>
      <c r="J32" s="66">
        <f t="shared" si="6"/>
        <v>306.76203799999894</v>
      </c>
      <c r="K32" s="158">
        <f t="shared" si="7"/>
        <v>0.11645935295743914</v>
      </c>
      <c r="O32" s="230"/>
      <c r="P32" s="230"/>
      <c r="Q32" s="230"/>
      <c r="R32" s="230"/>
    </row>
    <row r="33" spans="1:18" x14ac:dyDescent="0.2">
      <c r="A33" s="124" t="s">
        <v>97</v>
      </c>
      <c r="B33" s="62">
        <f>+'4.2'!E15+'4.2'!F15+'4.2'!G15</f>
        <v>1277.8911900000003</v>
      </c>
      <c r="C33" s="66">
        <v>1149.4358610000002</v>
      </c>
      <c r="D33" s="66">
        <f t="shared" si="4"/>
        <v>128.45532900000012</v>
      </c>
      <c r="E33" s="158">
        <f t="shared" si="5"/>
        <v>0.11175510818693701</v>
      </c>
      <c r="G33" s="124" t="s">
        <v>97</v>
      </c>
      <c r="H33" s="66">
        <f>+'5.2'!E15+'5.2'!F15+'5.2'!G15</f>
        <v>614.37722099999996</v>
      </c>
      <c r="I33" s="66">
        <v>533.29774699999996</v>
      </c>
      <c r="J33" s="66">
        <f t="shared" si="6"/>
        <v>81.079474000000005</v>
      </c>
      <c r="K33" s="158">
        <f t="shared" si="7"/>
        <v>0.1520341581341802</v>
      </c>
      <c r="R33" s="230"/>
    </row>
    <row r="34" spans="1:18" x14ac:dyDescent="0.2">
      <c r="A34" s="124" t="s">
        <v>98</v>
      </c>
      <c r="B34" s="62">
        <f>+'4.2'!E16+'4.2'!F16+'4.2'!G16</f>
        <v>1372.185213</v>
      </c>
      <c r="C34" s="66">
        <v>1185.1648849999997</v>
      </c>
      <c r="D34" s="66">
        <f t="shared" si="4"/>
        <v>187.02032800000029</v>
      </c>
      <c r="E34" s="158">
        <f t="shared" si="5"/>
        <v>0.1578011046117016</v>
      </c>
      <c r="G34" s="124" t="s">
        <v>98</v>
      </c>
      <c r="H34" s="66">
        <f>+'5.2'!E16+'5.2'!F16+'5.2'!G16</f>
        <v>735.88762299999996</v>
      </c>
      <c r="I34" s="66">
        <v>596.42500699999982</v>
      </c>
      <c r="J34" s="66">
        <f t="shared" si="6"/>
        <v>139.46261600000014</v>
      </c>
      <c r="K34" s="158">
        <f t="shared" si="7"/>
        <v>0.23383093324924942</v>
      </c>
      <c r="R34" s="230"/>
    </row>
    <row r="35" spans="1:18" x14ac:dyDescent="0.2">
      <c r="A35" s="124" t="s">
        <v>99</v>
      </c>
      <c r="B35" s="62">
        <f>+'4.2'!E17+'4.2'!F17+'4.2'!G17</f>
        <v>1181.8245580000003</v>
      </c>
      <c r="C35" s="66">
        <v>1017.1788579999999</v>
      </c>
      <c r="D35" s="66">
        <f t="shared" si="4"/>
        <v>164.64570000000037</v>
      </c>
      <c r="E35" s="158">
        <f t="shared" si="5"/>
        <v>0.16186504340419594</v>
      </c>
      <c r="G35" s="124" t="s">
        <v>99</v>
      </c>
      <c r="H35" s="66">
        <f>+'5.2'!E17+'5.2'!F17+'5.2'!G17</f>
        <v>821.21482100000003</v>
      </c>
      <c r="I35" s="66">
        <v>665.00668100000007</v>
      </c>
      <c r="J35" s="66">
        <f t="shared" si="6"/>
        <v>156.20813999999996</v>
      </c>
      <c r="K35" s="158">
        <f t="shared" si="7"/>
        <v>0.23489709872553899</v>
      </c>
      <c r="R35" s="230"/>
    </row>
    <row r="36" spans="1:18" x14ac:dyDescent="0.2">
      <c r="A36" s="124" t="s">
        <v>100</v>
      </c>
      <c r="B36" s="62">
        <f>+'4.2'!E18+'4.2'!F18+'4.2'!G18</f>
        <v>5662.8238738743366</v>
      </c>
      <c r="C36" s="66">
        <v>4697.0491167786213</v>
      </c>
      <c r="D36" s="66">
        <f t="shared" si="4"/>
        <v>965.77475709571536</v>
      </c>
      <c r="E36" s="158">
        <f t="shared" si="5"/>
        <v>0.20561308453126692</v>
      </c>
      <c r="G36" s="124" t="s">
        <v>100</v>
      </c>
      <c r="H36" s="66">
        <f>+'5.2'!E18+'5.2'!F18+'5.2'!G18</f>
        <v>4201.3552799999998</v>
      </c>
      <c r="I36" s="66">
        <v>3380.6985770000001</v>
      </c>
      <c r="J36" s="66">
        <f t="shared" si="6"/>
        <v>820.65670299999965</v>
      </c>
      <c r="K36" s="158">
        <f t="shared" si="7"/>
        <v>0.24274767013634291</v>
      </c>
      <c r="O36" s="230"/>
      <c r="P36" s="230"/>
      <c r="Q36" s="230"/>
      <c r="R36" s="230"/>
    </row>
    <row r="37" spans="1:18" x14ac:dyDescent="0.2">
      <c r="A37" s="124" t="s">
        <v>101</v>
      </c>
      <c r="B37" s="62">
        <f>+'4.2'!E19+'4.2'!F19+'4.2'!G19</f>
        <v>7525.3858140000002</v>
      </c>
      <c r="C37" s="66">
        <v>6346.6228419999998</v>
      </c>
      <c r="D37" s="66">
        <f t="shared" si="4"/>
        <v>1178.7629720000004</v>
      </c>
      <c r="E37" s="158">
        <f t="shared" si="5"/>
        <v>0.18573074237203913</v>
      </c>
      <c r="G37" s="124" t="s">
        <v>101</v>
      </c>
      <c r="H37" s="66">
        <f>+'5.2'!E19+'5.2'!F19+'5.2'!G19</f>
        <v>2674.5677579999997</v>
      </c>
      <c r="I37" s="66">
        <v>2296.2282519999994</v>
      </c>
      <c r="J37" s="66">
        <f t="shared" si="6"/>
        <v>378.33950600000026</v>
      </c>
      <c r="K37" s="158">
        <f t="shared" si="7"/>
        <v>0.16476563498008923</v>
      </c>
      <c r="O37" s="230"/>
      <c r="P37" s="230"/>
      <c r="Q37" s="230"/>
      <c r="R37" s="230"/>
    </row>
    <row r="38" spans="1:18" x14ac:dyDescent="0.2">
      <c r="A38" s="75" t="s">
        <v>102</v>
      </c>
      <c r="B38" s="62">
        <f>+'4.2'!E20+'4.2'!F20+'4.2'!G20</f>
        <v>1598.2619730000006</v>
      </c>
      <c r="C38" s="62">
        <v>1504.1574650000002</v>
      </c>
      <c r="D38" s="62">
        <f t="shared" si="4"/>
        <v>94.104508000000351</v>
      </c>
      <c r="E38" s="157">
        <f t="shared" si="5"/>
        <v>6.2562936520745405E-2</v>
      </c>
      <c r="G38" s="75" t="s">
        <v>102</v>
      </c>
      <c r="H38" s="62">
        <f>+'5.2'!E20+'5.2'!F20+'5.2'!G20</f>
        <v>773.17636965022552</v>
      </c>
      <c r="I38" s="62">
        <v>656.16828111347388</v>
      </c>
      <c r="J38" s="62">
        <f t="shared" si="6"/>
        <v>117.00808853675164</v>
      </c>
      <c r="K38" s="157">
        <f t="shared" si="7"/>
        <v>0.17832024482834918</v>
      </c>
      <c r="R38" s="230"/>
    </row>
    <row r="39" spans="1:18" x14ac:dyDescent="0.2">
      <c r="E39" s="3" t="s">
        <v>65</v>
      </c>
      <c r="K39" s="3" t="s">
        <v>65</v>
      </c>
    </row>
    <row r="40" spans="1:18" x14ac:dyDescent="0.2">
      <c r="I40" s="23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30"/>
  <sheetViews>
    <sheetView showGridLines="0" view="pageBreakPreview" zoomScaleNormal="85" zoomScaleSheetLayoutView="100" workbookViewId="0">
      <selection activeCell="H9" sqref="H9"/>
    </sheetView>
  </sheetViews>
  <sheetFormatPr defaultRowHeight="12" x14ac:dyDescent="0.2"/>
  <cols>
    <col min="1" max="1" width="29.7109375" style="81" customWidth="1"/>
    <col min="2" max="6" width="10.7109375" style="81" customWidth="1"/>
    <col min="7" max="7" width="11.42578125" style="81" bestFit="1" customWidth="1"/>
    <col min="8" max="10" width="9.140625" style="81"/>
    <col min="11" max="11" width="9.140625" style="81" customWidth="1"/>
    <col min="12" max="12" width="12.7109375" style="81" customWidth="1"/>
    <col min="13" max="16384" width="9.140625" style="81"/>
  </cols>
  <sheetData>
    <row r="1" spans="1:12" ht="15.75" x14ac:dyDescent="0.25">
      <c r="A1" s="161" t="s">
        <v>287</v>
      </c>
      <c r="B1" s="173"/>
      <c r="C1" s="173"/>
      <c r="D1" s="173"/>
      <c r="E1" s="173"/>
      <c r="L1" s="160" t="str">
        <f>'3'!N1</f>
        <v>II. čtvrtletí 2021</v>
      </c>
    </row>
    <row r="2" spans="1:12" ht="6" customHeight="1" x14ac:dyDescent="0.2">
      <c r="A2" s="173"/>
      <c r="B2" s="173"/>
      <c r="C2" s="173"/>
      <c r="D2" s="173"/>
      <c r="E2" s="173"/>
    </row>
    <row r="3" spans="1:12" x14ac:dyDescent="0.2">
      <c r="A3" s="237" t="s">
        <v>26</v>
      </c>
      <c r="B3" s="235" t="s">
        <v>45</v>
      </c>
      <c r="C3" s="235" t="s">
        <v>46</v>
      </c>
      <c r="D3" s="235" t="s">
        <v>47</v>
      </c>
      <c r="E3" s="235" t="s">
        <v>48</v>
      </c>
      <c r="F3" s="235" t="s">
        <v>7</v>
      </c>
    </row>
    <row r="4" spans="1:12" x14ac:dyDescent="0.2">
      <c r="A4" s="164" t="s">
        <v>277</v>
      </c>
      <c r="B4" s="165">
        <v>7671.9</v>
      </c>
      <c r="C4" s="165">
        <v>4634</v>
      </c>
      <c r="D4" s="165">
        <v>3745.8</v>
      </c>
      <c r="E4" s="165">
        <v>6136.4</v>
      </c>
      <c r="F4" s="166">
        <f>SUM(B4:E4)</f>
        <v>22188.1</v>
      </c>
      <c r="H4" s="174">
        <v>2019</v>
      </c>
    </row>
    <row r="5" spans="1:12" x14ac:dyDescent="0.2">
      <c r="A5" s="167" t="s">
        <v>278</v>
      </c>
      <c r="B5" s="165">
        <v>7021.2371049999983</v>
      </c>
      <c r="C5" s="165">
        <v>3965.4027319999996</v>
      </c>
      <c r="D5" s="165">
        <v>3547.4660890000009</v>
      </c>
      <c r="E5" s="165">
        <v>6203.9500329999992</v>
      </c>
      <c r="F5" s="166">
        <f>SUM(B5:E5)</f>
        <v>20738.055958999998</v>
      </c>
      <c r="H5" s="174"/>
    </row>
    <row r="6" spans="1:12" x14ac:dyDescent="0.2">
      <c r="A6" s="167" t="s">
        <v>286</v>
      </c>
      <c r="B6" s="168">
        <f>+'7.1'!B8+'7.1'!C8+'7.1'!D8</f>
        <v>7652.5685219999996</v>
      </c>
      <c r="C6" s="287">
        <f>+'7.1'!E8+'7.1'!F8+'7.1'!G8</f>
        <v>4591.8815859999995</v>
      </c>
      <c r="D6" s="266">
        <f>+'7.1'!H8+'7.1'!I8+'7.1'!J8</f>
        <v>0</v>
      </c>
      <c r="E6" s="270">
        <f>+'7.1'!K8+'7.1'!L8+'7.1'!M8</f>
        <v>0</v>
      </c>
      <c r="F6" s="267">
        <f>SUM(B6:E6)</f>
        <v>12244.450107999999</v>
      </c>
      <c r="H6" s="174"/>
    </row>
    <row r="7" spans="1:12" x14ac:dyDescent="0.2">
      <c r="A7" s="164" t="s">
        <v>279</v>
      </c>
      <c r="B7" s="166">
        <f>+B6-B5</f>
        <v>631.33141700000124</v>
      </c>
      <c r="C7" s="166">
        <f t="shared" ref="C7:F7" si="0">+C6-C5</f>
        <v>626.47885399999996</v>
      </c>
      <c r="D7" s="268">
        <f t="shared" si="0"/>
        <v>-3547.4660890000009</v>
      </c>
      <c r="E7" s="268">
        <f t="shared" si="0"/>
        <v>-6203.9500329999992</v>
      </c>
      <c r="F7" s="268">
        <f t="shared" si="0"/>
        <v>-8493.6058509999984</v>
      </c>
    </row>
    <row r="8" spans="1:12" x14ac:dyDescent="0.2">
      <c r="A8" s="178" t="s">
        <v>203</v>
      </c>
      <c r="B8" s="179">
        <f>+(B6-B5)/B5</f>
        <v>8.9917404519840871E-2</v>
      </c>
      <c r="C8" s="179">
        <f t="shared" ref="C8:F8" si="1">+(C6-C5)/C5</f>
        <v>0.15798618610524526</v>
      </c>
      <c r="D8" s="269">
        <f t="shared" si="1"/>
        <v>-1</v>
      </c>
      <c r="E8" s="269">
        <f t="shared" si="1"/>
        <v>-1</v>
      </c>
      <c r="F8" s="269">
        <f t="shared" si="1"/>
        <v>-0.4095661554676201</v>
      </c>
    </row>
    <row r="9" spans="1:12" x14ac:dyDescent="0.2">
      <c r="F9" s="3" t="s">
        <v>65</v>
      </c>
    </row>
    <row r="10" spans="1:12" ht="3.75" customHeight="1" x14ac:dyDescent="0.2">
      <c r="F10" s="3"/>
    </row>
    <row r="11" spans="1:12" x14ac:dyDescent="0.2">
      <c r="A11" s="237" t="s">
        <v>25</v>
      </c>
      <c r="B11" s="235" t="s">
        <v>45</v>
      </c>
      <c r="C11" s="235" t="s">
        <v>46</v>
      </c>
      <c r="D11" s="235" t="s">
        <v>47</v>
      </c>
      <c r="E11" s="235" t="s">
        <v>48</v>
      </c>
      <c r="F11" s="235" t="s">
        <v>7</v>
      </c>
    </row>
    <row r="12" spans="1:12" x14ac:dyDescent="0.2">
      <c r="A12" s="164" t="s">
        <v>277</v>
      </c>
      <c r="B12" s="165">
        <v>14014.6</v>
      </c>
      <c r="C12" s="165">
        <v>5662.6</v>
      </c>
      <c r="D12" s="165">
        <v>3089.8</v>
      </c>
      <c r="E12" s="165">
        <v>11079.3</v>
      </c>
      <c r="F12" s="166">
        <f>SUM(B12:E12)</f>
        <v>33846.300000000003</v>
      </c>
    </row>
    <row r="13" spans="1:12" x14ac:dyDescent="0.2">
      <c r="A13" s="167" t="s">
        <v>278</v>
      </c>
      <c r="B13" s="165">
        <v>13365.702517027044</v>
      </c>
      <c r="C13" s="165">
        <v>5557.4149748755744</v>
      </c>
      <c r="D13" s="165">
        <v>2881.1293208541133</v>
      </c>
      <c r="E13" s="165">
        <v>11704.285397282179</v>
      </c>
      <c r="F13" s="166">
        <f>SUM(B13:E13)</f>
        <v>33508.532210038917</v>
      </c>
    </row>
    <row r="14" spans="1:12" x14ac:dyDescent="0.2">
      <c r="A14" s="167" t="s">
        <v>286</v>
      </c>
      <c r="B14" s="168">
        <f>+'7.1'!B13+'7.1'!C13+'7.1'!D13</f>
        <v>14349.894806999993</v>
      </c>
      <c r="C14" s="287">
        <f>+'7.1'!E13+'7.1'!F13+'7.1'!G13</f>
        <v>6789.8558999999977</v>
      </c>
      <c r="D14" s="266">
        <f>+'7.1'!H13+'7.1'!I13+'7.1'!J13</f>
        <v>0</v>
      </c>
      <c r="E14" s="270">
        <f>+'7.1'!K13+'7.1'!L13+'7.1'!M13</f>
        <v>0</v>
      </c>
      <c r="F14" s="267">
        <f>SUM(B14:E14)</f>
        <v>21139.750706999992</v>
      </c>
    </row>
    <row r="15" spans="1:12" x14ac:dyDescent="0.2">
      <c r="A15" s="164" t="s">
        <v>279</v>
      </c>
      <c r="B15" s="166">
        <f>+B14-B13</f>
        <v>984.19228997294886</v>
      </c>
      <c r="C15" s="166">
        <f t="shared" ref="C15:F15" si="2">+C14-C13</f>
        <v>1232.4409251244233</v>
      </c>
      <c r="D15" s="268">
        <f t="shared" si="2"/>
        <v>-2881.1293208541133</v>
      </c>
      <c r="E15" s="268">
        <f t="shared" si="2"/>
        <v>-11704.285397282179</v>
      </c>
      <c r="F15" s="268">
        <f t="shared" si="2"/>
        <v>-12368.781503038925</v>
      </c>
    </row>
    <row r="16" spans="1:12" ht="11.25" customHeight="1" x14ac:dyDescent="0.2">
      <c r="A16" s="178" t="s">
        <v>203</v>
      </c>
      <c r="B16" s="179">
        <f>+(B14-B13)/B13</f>
        <v>7.3635657289181117E-2</v>
      </c>
      <c r="C16" s="179">
        <f t="shared" ref="C16:F16" si="3">+(C14-C13)/C13</f>
        <v>0.22176514273203371</v>
      </c>
      <c r="D16" s="269">
        <f t="shared" si="3"/>
        <v>-1</v>
      </c>
      <c r="E16" s="269">
        <f t="shared" si="3"/>
        <v>-1</v>
      </c>
      <c r="F16" s="269">
        <f t="shared" si="3"/>
        <v>-0.36912334522767687</v>
      </c>
    </row>
    <row r="17" spans="1:19" x14ac:dyDescent="0.2">
      <c r="F17" s="3" t="s">
        <v>65</v>
      </c>
    </row>
    <row r="18" spans="1:19" ht="3.75" customHeight="1" x14ac:dyDescent="0.2">
      <c r="F18" s="3"/>
    </row>
    <row r="19" spans="1:19" x14ac:dyDescent="0.2">
      <c r="A19" s="237" t="s">
        <v>5</v>
      </c>
      <c r="B19" s="235" t="s">
        <v>45</v>
      </c>
      <c r="C19" s="235" t="s">
        <v>46</v>
      </c>
      <c r="D19" s="235" t="s">
        <v>47</v>
      </c>
      <c r="E19" s="235" t="s">
        <v>48</v>
      </c>
      <c r="F19" s="235" t="s">
        <v>7</v>
      </c>
    </row>
    <row r="20" spans="1:19" x14ac:dyDescent="0.2">
      <c r="A20" s="164" t="s">
        <v>277</v>
      </c>
      <c r="B20" s="165">
        <v>8000.2</v>
      </c>
      <c r="C20" s="165">
        <v>2947.7</v>
      </c>
      <c r="D20" s="165">
        <v>1374.9</v>
      </c>
      <c r="E20" s="165">
        <v>6345.3</v>
      </c>
      <c r="F20" s="166">
        <f>SUM(B20:E20)</f>
        <v>18668.099999999999</v>
      </c>
    </row>
    <row r="21" spans="1:19" x14ac:dyDescent="0.2">
      <c r="A21" s="167" t="s">
        <v>278</v>
      </c>
      <c r="B21" s="165">
        <v>7761.4412209729589</v>
      </c>
      <c r="C21" s="165">
        <v>2666.4454051244275</v>
      </c>
      <c r="D21" s="165">
        <v>1502.5578261458868</v>
      </c>
      <c r="E21" s="165">
        <v>6727.5190452424795</v>
      </c>
      <c r="F21" s="166">
        <f>SUM(B21:E21)</f>
        <v>18657.963497485754</v>
      </c>
    </row>
    <row r="22" spans="1:19" x14ac:dyDescent="0.2">
      <c r="A22" s="167" t="s">
        <v>286</v>
      </c>
      <c r="B22" s="168">
        <f>+'7.1'!B14+'7.1'!C14+'7.1'!D14</f>
        <v>8790.8269029999992</v>
      </c>
      <c r="C22" s="287">
        <f>+'7.1'!E14+'7.1'!F14+'7.1'!G14</f>
        <v>3232.1820179999986</v>
      </c>
      <c r="D22" s="266">
        <f>+'7.1'!H14+'7.1'!I14+'7.1'!J14</f>
        <v>0</v>
      </c>
      <c r="E22" s="270">
        <f>+'7.1'!K14+'7.1'!L14+'7.1'!M14</f>
        <v>0</v>
      </c>
      <c r="F22" s="267">
        <f>SUM(B22:E22)</f>
        <v>12023.008920999997</v>
      </c>
    </row>
    <row r="23" spans="1:19" x14ac:dyDescent="0.2">
      <c r="A23" s="164" t="s">
        <v>279</v>
      </c>
      <c r="B23" s="166">
        <f>+B22-B21</f>
        <v>1029.3856820270403</v>
      </c>
      <c r="C23" s="166">
        <f t="shared" ref="C23:F23" si="4">+C22-C21</f>
        <v>565.73661287557115</v>
      </c>
      <c r="D23" s="268">
        <f t="shared" si="4"/>
        <v>-1502.5578261458868</v>
      </c>
      <c r="E23" s="268">
        <f t="shared" si="4"/>
        <v>-6727.5190452424795</v>
      </c>
      <c r="F23" s="268">
        <f t="shared" si="4"/>
        <v>-6634.9545764857576</v>
      </c>
    </row>
    <row r="24" spans="1:19" x14ac:dyDescent="0.2">
      <c r="A24" s="178" t="s">
        <v>203</v>
      </c>
      <c r="B24" s="179">
        <f>+(B22-B21)/B21</f>
        <v>0.13262816179621836</v>
      </c>
      <c r="C24" s="179">
        <f t="shared" ref="C24:F24" si="5">+(C22-C21)/C21</f>
        <v>0.21216883412963466</v>
      </c>
      <c r="D24" s="269">
        <f t="shared" si="5"/>
        <v>-1</v>
      </c>
      <c r="E24" s="269">
        <f t="shared" si="5"/>
        <v>-1</v>
      </c>
      <c r="F24" s="269">
        <f t="shared" si="5"/>
        <v>-0.35560979510865953</v>
      </c>
    </row>
    <row r="25" spans="1:19" x14ac:dyDescent="0.2">
      <c r="F25" s="3" t="s">
        <v>65</v>
      </c>
    </row>
    <row r="28" spans="1:19" x14ac:dyDescent="0.2">
      <c r="P28" s="227"/>
      <c r="Q28" s="227"/>
      <c r="R28" s="227"/>
      <c r="S28" s="227"/>
    </row>
    <row r="29" spans="1:19" x14ac:dyDescent="0.2">
      <c r="Q29" s="228"/>
      <c r="R29" s="228"/>
      <c r="S29" s="228"/>
    </row>
    <row r="30" spans="1:19" x14ac:dyDescent="0.2">
      <c r="Q30" s="228"/>
      <c r="R30" s="228"/>
      <c r="S30" s="228"/>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2"/>
  <sheetViews>
    <sheetView showGridLines="0" zoomScaleNormal="100" workbookViewId="0">
      <selection activeCell="K15" sqref="K15"/>
    </sheetView>
  </sheetViews>
  <sheetFormatPr defaultRowHeight="12" x14ac:dyDescent="0.2"/>
  <cols>
    <col min="1" max="1" width="30.85546875" style="234" customWidth="1"/>
    <col min="2" max="3" width="9.140625" style="234" customWidth="1"/>
    <col min="4" max="4" width="9.5703125" style="234" customWidth="1"/>
    <col min="5" max="5" width="9.140625" style="234" customWidth="1"/>
    <col min="6" max="12" width="9.140625" style="234"/>
    <col min="13" max="13" width="12" style="234" customWidth="1"/>
    <col min="14" max="16384" width="9.140625" style="234"/>
  </cols>
  <sheetData>
    <row r="1" spans="1:13" ht="15.75" x14ac:dyDescent="0.25">
      <c r="A1" s="72" t="s">
        <v>288</v>
      </c>
      <c r="B1" s="42"/>
      <c r="C1" s="42"/>
      <c r="D1" s="42"/>
      <c r="M1" s="159" t="str">
        <f>'3'!N1</f>
        <v>II. čtvrtletí 2021</v>
      </c>
    </row>
    <row r="2" spans="1:13" ht="6" customHeight="1" x14ac:dyDescent="0.2">
      <c r="A2" s="42"/>
      <c r="B2" s="42"/>
      <c r="C2" s="42"/>
      <c r="D2" s="42"/>
      <c r="E2" s="42"/>
    </row>
    <row r="3" spans="1:13" ht="24" x14ac:dyDescent="0.2">
      <c r="A3" s="225"/>
      <c r="B3" s="236" t="s">
        <v>291</v>
      </c>
      <c r="C3" s="236" t="s">
        <v>292</v>
      </c>
      <c r="D3" s="236" t="s">
        <v>285</v>
      </c>
      <c r="E3" s="236" t="s">
        <v>161</v>
      </c>
    </row>
    <row r="4" spans="1:13" x14ac:dyDescent="0.2">
      <c r="A4" s="118" t="s">
        <v>276</v>
      </c>
      <c r="B4" s="112">
        <f>SUM(B5:B20)</f>
        <v>20013.309896999999</v>
      </c>
      <c r="C4" s="112">
        <f>SUM(C5:C20)</f>
        <v>19828.466483740995</v>
      </c>
      <c r="D4" s="112">
        <f t="shared" ref="D4:D20" si="0">+B4-C4</f>
        <v>184.84341325900459</v>
      </c>
      <c r="E4" s="156">
        <f>+B4/C4-1</f>
        <v>9.322123494047041E-3</v>
      </c>
    </row>
    <row r="5" spans="1:13" x14ac:dyDescent="0.2">
      <c r="A5" s="75" t="s">
        <v>41</v>
      </c>
      <c r="B5" s="62">
        <f>+'9'!L6</f>
        <v>4056.9664630000007</v>
      </c>
      <c r="C5" s="62">
        <v>4167.7645604275849</v>
      </c>
      <c r="D5" s="62">
        <f t="shared" si="0"/>
        <v>-110.79809742758425</v>
      </c>
      <c r="E5" s="157">
        <f>+B5/C5-1</f>
        <v>-2.6584538502870014E-2</v>
      </c>
    </row>
    <row r="6" spans="1:13" x14ac:dyDescent="0.2">
      <c r="A6" s="124" t="s">
        <v>40</v>
      </c>
      <c r="B6" s="62">
        <f>+'9'!L7</f>
        <v>467.19032700000008</v>
      </c>
      <c r="C6" s="66">
        <v>443.91501480000005</v>
      </c>
      <c r="D6" s="66">
        <f t="shared" si="0"/>
        <v>23.27531220000003</v>
      </c>
      <c r="E6" s="158">
        <f>+B6/C6-1</f>
        <v>5.2431910217063615E-2</v>
      </c>
    </row>
    <row r="7" spans="1:13" x14ac:dyDescent="0.2">
      <c r="A7" s="124" t="s">
        <v>39</v>
      </c>
      <c r="B7" s="62">
        <f>+'9'!L8</f>
        <v>1844.4018339999998</v>
      </c>
      <c r="C7" s="66">
        <v>1777.8016510000002</v>
      </c>
      <c r="D7" s="66">
        <f t="shared" si="0"/>
        <v>66.600182999999561</v>
      </c>
      <c r="E7" s="158">
        <f>+B7/C7-1</f>
        <v>3.7462099870667398E-2</v>
      </c>
    </row>
    <row r="8" spans="1:13" x14ac:dyDescent="0.2">
      <c r="A8" s="124" t="s">
        <v>51</v>
      </c>
      <c r="B8" s="62">
        <f>+'9'!L9</f>
        <v>0</v>
      </c>
      <c r="C8" s="66">
        <v>0</v>
      </c>
      <c r="D8" s="66">
        <f t="shared" si="0"/>
        <v>0</v>
      </c>
      <c r="E8" s="158">
        <v>0</v>
      </c>
    </row>
    <row r="9" spans="1:13" x14ac:dyDescent="0.2">
      <c r="A9" s="124" t="s">
        <v>52</v>
      </c>
      <c r="B9" s="62">
        <f>+'9'!L10</f>
        <v>0</v>
      </c>
      <c r="C9" s="66">
        <v>0</v>
      </c>
      <c r="D9" s="66">
        <f t="shared" si="0"/>
        <v>0</v>
      </c>
      <c r="E9" s="158">
        <v>0</v>
      </c>
    </row>
    <row r="10" spans="1:13" x14ac:dyDescent="0.2">
      <c r="A10" s="124" t="s">
        <v>53</v>
      </c>
      <c r="B10" s="62">
        <f>+'9'!L11</f>
        <v>0</v>
      </c>
      <c r="C10" s="66">
        <v>0</v>
      </c>
      <c r="D10" s="66">
        <f t="shared" si="0"/>
        <v>0</v>
      </c>
      <c r="E10" s="158">
        <v>0</v>
      </c>
    </row>
    <row r="11" spans="1:13" x14ac:dyDescent="0.2">
      <c r="A11" s="124" t="s">
        <v>38</v>
      </c>
      <c r="B11" s="62">
        <f>+'9'!L12</f>
        <v>9372.1967239999994</v>
      </c>
      <c r="C11" s="66">
        <v>9788.8479461934148</v>
      </c>
      <c r="D11" s="66">
        <f t="shared" si="0"/>
        <v>-416.65122219341538</v>
      </c>
      <c r="E11" s="158">
        <f>+B11/C11-1</f>
        <v>-4.2563867013118539E-2</v>
      </c>
    </row>
    <row r="12" spans="1:13" x14ac:dyDescent="0.2">
      <c r="A12" s="124" t="s">
        <v>63</v>
      </c>
      <c r="B12" s="62">
        <f>+'9'!L13</f>
        <v>0</v>
      </c>
      <c r="C12" s="66">
        <v>0</v>
      </c>
      <c r="D12" s="66">
        <f t="shared" si="0"/>
        <v>0</v>
      </c>
      <c r="E12" s="158">
        <v>0</v>
      </c>
    </row>
    <row r="13" spans="1:13" x14ac:dyDescent="0.2">
      <c r="A13" s="124" t="s">
        <v>37</v>
      </c>
      <c r="B13" s="62">
        <f>+'9'!L14</f>
        <v>0</v>
      </c>
      <c r="C13" s="66">
        <v>0</v>
      </c>
      <c r="D13" s="66">
        <f t="shared" si="0"/>
        <v>0</v>
      </c>
      <c r="E13" s="158">
        <v>0</v>
      </c>
    </row>
    <row r="14" spans="1:13" x14ac:dyDescent="0.2">
      <c r="A14" s="124" t="s">
        <v>36</v>
      </c>
      <c r="B14" s="62">
        <f>+'9'!L15</f>
        <v>212.79409000000001</v>
      </c>
      <c r="C14" s="66">
        <v>194.11804000000001</v>
      </c>
      <c r="D14" s="66">
        <f t="shared" si="0"/>
        <v>18.676050000000004</v>
      </c>
      <c r="E14" s="158">
        <f>+B14/C14-1</f>
        <v>9.6209759793577154E-2</v>
      </c>
    </row>
    <row r="15" spans="1:13" x14ac:dyDescent="0.2">
      <c r="A15" s="124" t="s">
        <v>35</v>
      </c>
      <c r="B15" s="62">
        <f>+'9'!L16</f>
        <v>16.601564</v>
      </c>
      <c r="C15" s="66">
        <v>63.312417999999994</v>
      </c>
      <c r="D15" s="66">
        <f t="shared" si="0"/>
        <v>-46.710853999999998</v>
      </c>
      <c r="E15" s="158">
        <f>+B15/C15-1</f>
        <v>-0.73778344715881805</v>
      </c>
    </row>
    <row r="16" spans="1:13" x14ac:dyDescent="0.2">
      <c r="A16" s="124" t="s">
        <v>34</v>
      </c>
      <c r="B16" s="62">
        <f>+'9'!L17</f>
        <v>569.90580999999997</v>
      </c>
      <c r="C16" s="66">
        <v>555.05192499999998</v>
      </c>
      <c r="D16" s="66">
        <f t="shared" si="0"/>
        <v>14.853884999999991</v>
      </c>
      <c r="E16" s="158">
        <f>+B16/C16-1</f>
        <v>2.6761253012499653E-2</v>
      </c>
    </row>
    <row r="17" spans="1:5" x14ac:dyDescent="0.2">
      <c r="A17" s="124" t="s">
        <v>33</v>
      </c>
      <c r="B17" s="62">
        <f>+'9'!L18</f>
        <v>1155.8986730000001</v>
      </c>
      <c r="C17" s="66">
        <v>924.25596100000007</v>
      </c>
      <c r="D17" s="66">
        <f t="shared" si="0"/>
        <v>231.64271200000007</v>
      </c>
      <c r="E17" s="158">
        <f>+B17/C17-1</f>
        <v>0.25062614878823597</v>
      </c>
    </row>
    <row r="18" spans="1:5" x14ac:dyDescent="0.2">
      <c r="A18" s="124" t="s">
        <v>3</v>
      </c>
      <c r="B18" s="62">
        <f>+'9'!L19</f>
        <v>0</v>
      </c>
      <c r="C18" s="66">
        <v>0</v>
      </c>
      <c r="D18" s="66">
        <f t="shared" si="0"/>
        <v>0</v>
      </c>
      <c r="E18" s="158">
        <v>0</v>
      </c>
    </row>
    <row r="19" spans="1:5" x14ac:dyDescent="0.2">
      <c r="A19" s="124" t="s">
        <v>32</v>
      </c>
      <c r="B19" s="62">
        <f>+'9'!L20</f>
        <v>3.5091909999999999</v>
      </c>
      <c r="C19" s="66">
        <v>3.1436119999999996</v>
      </c>
      <c r="D19" s="66">
        <f t="shared" si="0"/>
        <v>0.36557900000000032</v>
      </c>
      <c r="E19" s="158">
        <f>+B19/C19-1</f>
        <v>0.11629265952668466</v>
      </c>
    </row>
    <row r="20" spans="1:5" x14ac:dyDescent="0.2">
      <c r="A20" s="75" t="s">
        <v>31</v>
      </c>
      <c r="B20" s="62">
        <f>+'9'!L21</f>
        <v>2313.8452210000009</v>
      </c>
      <c r="C20" s="62">
        <v>1910.2553553199991</v>
      </c>
      <c r="D20" s="62">
        <f t="shared" si="0"/>
        <v>403.58986568000182</v>
      </c>
      <c r="E20" s="157">
        <f>+B20/C20-1</f>
        <v>0.21127534837476936</v>
      </c>
    </row>
    <row r="21" spans="1:5" x14ac:dyDescent="0.2">
      <c r="E21" s="3" t="s">
        <v>65</v>
      </c>
    </row>
    <row r="22" spans="1:5" x14ac:dyDescent="0.2">
      <c r="C22" s="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0"/>
  <sheetViews>
    <sheetView showGridLines="0" zoomScaleNormal="100" zoomScaleSheetLayoutView="100" workbookViewId="0">
      <selection activeCell="D10" sqref="D10"/>
    </sheetView>
  </sheetViews>
  <sheetFormatPr defaultRowHeight="12" x14ac:dyDescent="0.2"/>
  <cols>
    <col min="1" max="1" width="9" style="81" customWidth="1"/>
    <col min="2" max="2" width="90.42578125" style="81" customWidth="1"/>
    <col min="3" max="5" width="9.140625" style="81" customWidth="1"/>
    <col min="6" max="16384" width="9.140625" style="81"/>
  </cols>
  <sheetData>
    <row r="1" spans="1:2" s="82" customFormat="1" ht="18.75" x14ac:dyDescent="0.3">
      <c r="A1" s="221" t="s">
        <v>42</v>
      </c>
    </row>
    <row r="2" spans="1:2" ht="6" customHeight="1" x14ac:dyDescent="0.2"/>
    <row r="3" spans="1:2" ht="23.85" customHeight="1" x14ac:dyDescent="0.2">
      <c r="A3" s="92" t="s">
        <v>106</v>
      </c>
      <c r="B3" s="86" t="s">
        <v>107</v>
      </c>
    </row>
    <row r="4" spans="1:2" ht="23.85" customHeight="1" x14ac:dyDescent="0.2">
      <c r="A4" s="92" t="s">
        <v>116</v>
      </c>
      <c r="B4" s="86" t="s">
        <v>117</v>
      </c>
    </row>
    <row r="5" spans="1:2" ht="23.85" customHeight="1" x14ac:dyDescent="0.2">
      <c r="A5" s="92" t="s">
        <v>85</v>
      </c>
      <c r="B5" s="86" t="s">
        <v>86</v>
      </c>
    </row>
    <row r="6" spans="1:2" ht="7.5" customHeight="1" x14ac:dyDescent="0.2">
      <c r="A6" s="92"/>
      <c r="B6" s="86"/>
    </row>
    <row r="7" spans="1:2" ht="23.85" customHeight="1" x14ac:dyDescent="0.2">
      <c r="A7" s="92" t="s">
        <v>192</v>
      </c>
      <c r="B7" s="86" t="s">
        <v>152</v>
      </c>
    </row>
    <row r="8" spans="1:2" ht="23.85" customHeight="1" x14ac:dyDescent="0.2">
      <c r="A8" s="92" t="s">
        <v>193</v>
      </c>
      <c r="B8" s="86" t="s">
        <v>154</v>
      </c>
    </row>
    <row r="9" spans="1:2" ht="7.5" customHeight="1" x14ac:dyDescent="0.2">
      <c r="A9" s="92"/>
      <c r="B9" s="86"/>
    </row>
    <row r="10" spans="1:2" ht="23.85" customHeight="1" x14ac:dyDescent="0.2">
      <c r="A10" s="92" t="s">
        <v>78</v>
      </c>
      <c r="B10" s="86" t="s">
        <v>121</v>
      </c>
    </row>
    <row r="11" spans="1:2" ht="23.85" customHeight="1" x14ac:dyDescent="0.2">
      <c r="A11" s="92" t="s">
        <v>69</v>
      </c>
      <c r="B11" s="86" t="s">
        <v>91</v>
      </c>
    </row>
    <row r="12" spans="1:2" ht="23.85" customHeight="1" x14ac:dyDescent="0.2">
      <c r="A12" s="92" t="s">
        <v>70</v>
      </c>
      <c r="B12" s="86" t="s">
        <v>92</v>
      </c>
    </row>
    <row r="13" spans="1:2" ht="23.85" customHeight="1" x14ac:dyDescent="0.2">
      <c r="A13" s="92" t="s">
        <v>71</v>
      </c>
      <c r="B13" s="86" t="s">
        <v>93</v>
      </c>
    </row>
    <row r="14" spans="1:2" ht="23.85" customHeight="1" x14ac:dyDescent="0.2">
      <c r="A14" s="92" t="s">
        <v>81</v>
      </c>
      <c r="B14" s="86" t="s">
        <v>120</v>
      </c>
    </row>
    <row r="15" spans="1:2" ht="23.85" customHeight="1" x14ac:dyDescent="0.2">
      <c r="A15" s="92" t="s">
        <v>72</v>
      </c>
      <c r="B15" s="86" t="s">
        <v>94</v>
      </c>
    </row>
    <row r="16" spans="1:2" ht="23.85" customHeight="1" x14ac:dyDescent="0.2">
      <c r="A16" s="92" t="s">
        <v>73</v>
      </c>
      <c r="B16" s="86" t="s">
        <v>95</v>
      </c>
    </row>
    <row r="17" spans="1:2" ht="23.85" customHeight="1" x14ac:dyDescent="0.2">
      <c r="A17" s="92" t="s">
        <v>74</v>
      </c>
      <c r="B17" s="86" t="s">
        <v>96</v>
      </c>
    </row>
    <row r="18" spans="1:2" ht="23.85" customHeight="1" x14ac:dyDescent="0.2">
      <c r="A18" s="92" t="s">
        <v>75</v>
      </c>
      <c r="B18" s="86" t="s">
        <v>97</v>
      </c>
    </row>
    <row r="19" spans="1:2" ht="23.85" customHeight="1" x14ac:dyDescent="0.2">
      <c r="A19" s="92" t="s">
        <v>76</v>
      </c>
      <c r="B19" s="86" t="s">
        <v>98</v>
      </c>
    </row>
    <row r="20" spans="1:2" ht="23.85" customHeight="1" x14ac:dyDescent="0.2">
      <c r="A20" s="92" t="s">
        <v>77</v>
      </c>
      <c r="B20" s="86" t="s">
        <v>99</v>
      </c>
    </row>
    <row r="21" spans="1:2" ht="23.85" customHeight="1" x14ac:dyDescent="0.2">
      <c r="A21" s="92" t="s">
        <v>79</v>
      </c>
      <c r="B21" s="86" t="s">
        <v>100</v>
      </c>
    </row>
    <row r="22" spans="1:2" ht="23.85" customHeight="1" x14ac:dyDescent="0.2">
      <c r="A22" s="92" t="s">
        <v>80</v>
      </c>
      <c r="B22" s="86" t="s">
        <v>101</v>
      </c>
    </row>
    <row r="23" spans="1:2" ht="23.85" customHeight="1" x14ac:dyDescent="0.2">
      <c r="A23" s="92" t="s">
        <v>82</v>
      </c>
      <c r="B23" s="86" t="s">
        <v>102</v>
      </c>
    </row>
    <row r="24" spans="1:2" s="83" customFormat="1" ht="7.5" customHeight="1" x14ac:dyDescent="0.25"/>
    <row r="25" spans="1:2" s="83" customFormat="1" ht="15" x14ac:dyDescent="0.25">
      <c r="A25" s="90" t="s">
        <v>87</v>
      </c>
    </row>
    <row r="26" spans="1:2" s="86" customFormat="1" ht="23.85" customHeight="1" x14ac:dyDescent="0.2">
      <c r="A26" s="86" t="s">
        <v>151</v>
      </c>
    </row>
    <row r="27" spans="1:2" s="87" customFormat="1" ht="15" x14ac:dyDescent="0.25">
      <c r="A27" s="90" t="s">
        <v>160</v>
      </c>
    </row>
    <row r="28" spans="1:2" s="86" customFormat="1" ht="23.85" customHeight="1" x14ac:dyDescent="0.2">
      <c r="A28" s="86" t="s">
        <v>265</v>
      </c>
    </row>
    <row r="29" spans="1:2" s="87" customFormat="1" ht="15" x14ac:dyDescent="0.25">
      <c r="A29" s="90" t="s">
        <v>264</v>
      </c>
    </row>
    <row r="30" spans="1:2" s="86" customFormat="1" ht="37.5" customHeight="1" x14ac:dyDescent="0.2">
      <c r="A30" s="295" t="s">
        <v>268</v>
      </c>
      <c r="B30" s="295"/>
    </row>
    <row r="31" spans="1:2" s="87" customFormat="1" ht="15" x14ac:dyDescent="0.25">
      <c r="A31" s="90" t="s">
        <v>88</v>
      </c>
    </row>
    <row r="32" spans="1:2" s="86" customFormat="1" ht="23.85" customHeight="1" x14ac:dyDescent="0.2">
      <c r="A32" s="86" t="s">
        <v>90</v>
      </c>
    </row>
    <row r="33" spans="1:2" s="87" customFormat="1" ht="15" x14ac:dyDescent="0.25">
      <c r="A33" s="90" t="s">
        <v>164</v>
      </c>
    </row>
    <row r="34" spans="1:2" s="86" customFormat="1" ht="23.85" customHeight="1" x14ac:dyDescent="0.2">
      <c r="A34" s="86" t="s">
        <v>266</v>
      </c>
      <c r="B34" s="91"/>
    </row>
    <row r="35" spans="1:2" s="87" customFormat="1" ht="15" x14ac:dyDescent="0.25">
      <c r="A35" s="84" t="s">
        <v>163</v>
      </c>
    </row>
    <row r="36" spans="1:2" s="83" customFormat="1" ht="23.85" customHeight="1" x14ac:dyDescent="0.25">
      <c r="A36" s="86" t="s">
        <v>162</v>
      </c>
      <c r="B36" s="91"/>
    </row>
    <row r="37" spans="1:2" s="87" customFormat="1" ht="15" x14ac:dyDescent="0.25">
      <c r="A37" s="84" t="s">
        <v>89</v>
      </c>
    </row>
    <row r="38" spans="1:2" s="86" customFormat="1" ht="22.5" customHeight="1" x14ac:dyDescent="0.2">
      <c r="A38" s="296" t="s">
        <v>267</v>
      </c>
      <c r="B38" s="296"/>
    </row>
    <row r="39" spans="1:2" s="87" customFormat="1" ht="15" x14ac:dyDescent="0.25">
      <c r="A39" s="84" t="s">
        <v>114</v>
      </c>
    </row>
    <row r="40" spans="1:2" s="86" customFormat="1" ht="15" x14ac:dyDescent="0.2">
      <c r="A40" s="86" t="s">
        <v>115</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7"/>
  <sheetViews>
    <sheetView showGridLines="0" tabSelected="1" zoomScaleNormal="100" zoomScaleSheetLayoutView="100" workbookViewId="0">
      <selection activeCell="L31" sqref="L31"/>
    </sheetView>
  </sheetViews>
  <sheetFormatPr defaultRowHeight="12" x14ac:dyDescent="0.2"/>
  <cols>
    <col min="1" max="8" width="11" style="81" customWidth="1"/>
    <col min="9" max="9" width="11.42578125" style="81" customWidth="1"/>
    <col min="10" max="16384" width="9.140625" style="81"/>
  </cols>
  <sheetData>
    <row r="1" spans="1:9" s="82" customFormat="1" ht="18.75" x14ac:dyDescent="0.3">
      <c r="A1" s="221" t="s">
        <v>194</v>
      </c>
    </row>
    <row r="2" spans="1:9" ht="6" customHeight="1" x14ac:dyDescent="0.2"/>
    <row r="3" spans="1:9" x14ac:dyDescent="0.2">
      <c r="A3" s="294" t="s">
        <v>294</v>
      </c>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x14ac:dyDescent="0.2">
      <c r="A39" s="294"/>
      <c r="B39" s="294"/>
      <c r="C39" s="294"/>
      <c r="D39" s="294"/>
      <c r="E39" s="294"/>
      <c r="F39" s="294"/>
      <c r="G39" s="294"/>
      <c r="H39" s="294"/>
      <c r="I39" s="294"/>
    </row>
    <row r="40" spans="1:9" x14ac:dyDescent="0.2">
      <c r="A40" s="294"/>
      <c r="B40" s="294"/>
      <c r="C40" s="294"/>
      <c r="D40" s="294"/>
      <c r="E40" s="294"/>
      <c r="F40" s="294"/>
      <c r="G40" s="294"/>
      <c r="H40" s="294"/>
      <c r="I40" s="294"/>
    </row>
    <row r="41" spans="1:9" x14ac:dyDescent="0.2">
      <c r="A41" s="294"/>
      <c r="B41" s="294"/>
      <c r="C41" s="294"/>
      <c r="D41" s="294"/>
      <c r="E41" s="294"/>
      <c r="F41" s="294"/>
      <c r="G41" s="294"/>
      <c r="H41" s="294"/>
      <c r="I41" s="294"/>
    </row>
    <row r="42" spans="1:9" x14ac:dyDescent="0.2">
      <c r="A42" s="294"/>
      <c r="B42" s="294"/>
      <c r="C42" s="294"/>
      <c r="D42" s="294"/>
      <c r="E42" s="294"/>
      <c r="F42" s="294"/>
      <c r="G42" s="294"/>
      <c r="H42" s="294"/>
      <c r="I42" s="294"/>
    </row>
    <row r="43" spans="1:9" x14ac:dyDescent="0.2">
      <c r="A43" s="294"/>
      <c r="B43" s="294"/>
      <c r="C43" s="294"/>
      <c r="D43" s="294"/>
      <c r="E43" s="294"/>
      <c r="F43" s="294"/>
      <c r="G43" s="294"/>
      <c r="H43" s="294"/>
      <c r="I43" s="294"/>
    </row>
    <row r="44" spans="1:9" x14ac:dyDescent="0.2">
      <c r="A44" s="294"/>
      <c r="B44" s="294"/>
      <c r="C44" s="294"/>
      <c r="D44" s="294"/>
      <c r="E44" s="294"/>
      <c r="F44" s="294"/>
      <c r="G44" s="294"/>
      <c r="H44" s="294"/>
      <c r="I44" s="294"/>
    </row>
    <row r="45" spans="1:9" x14ac:dyDescent="0.2">
      <c r="A45" s="294"/>
      <c r="B45" s="294"/>
      <c r="C45" s="294"/>
      <c r="D45" s="294"/>
      <c r="E45" s="294"/>
      <c r="F45" s="294"/>
      <c r="G45" s="294"/>
      <c r="H45" s="294"/>
      <c r="I45" s="294"/>
    </row>
    <row r="46" spans="1:9" x14ac:dyDescent="0.2">
      <c r="A46" s="294"/>
      <c r="B46" s="294"/>
      <c r="C46" s="294"/>
      <c r="D46" s="294"/>
      <c r="E46" s="294"/>
      <c r="F46" s="294"/>
      <c r="G46" s="294"/>
      <c r="H46" s="294"/>
      <c r="I46" s="294"/>
    </row>
    <row r="47" spans="1:9" x14ac:dyDescent="0.2">
      <c r="A47" s="294"/>
      <c r="B47" s="294"/>
      <c r="C47" s="294"/>
      <c r="D47" s="294"/>
      <c r="E47" s="294"/>
      <c r="F47" s="294"/>
      <c r="G47" s="294"/>
      <c r="H47" s="294"/>
      <c r="I47" s="294"/>
    </row>
    <row r="48" spans="1:9" x14ac:dyDescent="0.2">
      <c r="A48" s="294"/>
      <c r="B48" s="294"/>
      <c r="C48" s="294"/>
      <c r="D48" s="294"/>
      <c r="E48" s="294"/>
      <c r="F48" s="294"/>
      <c r="G48" s="294"/>
      <c r="H48" s="294"/>
      <c r="I48" s="294"/>
    </row>
    <row r="49" spans="1:9" x14ac:dyDescent="0.2">
      <c r="A49" s="294"/>
      <c r="B49" s="294"/>
      <c r="C49" s="294"/>
      <c r="D49" s="294"/>
      <c r="E49" s="294"/>
      <c r="F49" s="294"/>
      <c r="G49" s="294"/>
      <c r="H49" s="294"/>
      <c r="I49" s="294"/>
    </row>
    <row r="50" spans="1:9" x14ac:dyDescent="0.2">
      <c r="A50" s="294"/>
      <c r="B50" s="294"/>
      <c r="C50" s="294"/>
      <c r="D50" s="294"/>
      <c r="E50" s="294"/>
      <c r="F50" s="294"/>
      <c r="G50" s="294"/>
      <c r="H50" s="294"/>
      <c r="I50" s="294"/>
    </row>
    <row r="51" spans="1:9" x14ac:dyDescent="0.2">
      <c r="A51" s="294"/>
      <c r="B51" s="294"/>
      <c r="C51" s="294"/>
      <c r="D51" s="294"/>
      <c r="E51" s="294"/>
      <c r="F51" s="294"/>
      <c r="G51" s="294"/>
      <c r="H51" s="294"/>
      <c r="I51" s="294"/>
    </row>
    <row r="52" spans="1:9" x14ac:dyDescent="0.2">
      <c r="A52" s="294"/>
      <c r="B52" s="294"/>
      <c r="C52" s="294"/>
      <c r="D52" s="294"/>
      <c r="E52" s="294"/>
      <c r="F52" s="294"/>
      <c r="G52" s="294"/>
      <c r="H52" s="294"/>
      <c r="I52" s="294"/>
    </row>
    <row r="53" spans="1:9" x14ac:dyDescent="0.2">
      <c r="A53" s="294"/>
      <c r="B53" s="294"/>
      <c r="C53" s="294"/>
      <c r="D53" s="294"/>
      <c r="E53" s="294"/>
      <c r="F53" s="294"/>
      <c r="G53" s="294"/>
      <c r="H53" s="294"/>
      <c r="I53" s="294"/>
    </row>
    <row r="54" spans="1:9" x14ac:dyDescent="0.2">
      <c r="A54" s="294"/>
      <c r="B54" s="294"/>
      <c r="C54" s="294"/>
      <c r="D54" s="294"/>
      <c r="E54" s="294"/>
      <c r="F54" s="294"/>
      <c r="G54" s="294"/>
      <c r="H54" s="294"/>
      <c r="I54" s="294"/>
    </row>
    <row r="55" spans="1:9" x14ac:dyDescent="0.2">
      <c r="A55" s="294"/>
      <c r="B55" s="294"/>
      <c r="C55" s="294"/>
      <c r="D55" s="294"/>
      <c r="E55" s="294"/>
      <c r="F55" s="294"/>
      <c r="G55" s="294"/>
      <c r="H55" s="294"/>
      <c r="I55" s="294"/>
    </row>
    <row r="56" spans="1:9" x14ac:dyDescent="0.2">
      <c r="A56" s="294"/>
      <c r="B56" s="294"/>
      <c r="C56" s="294"/>
      <c r="D56" s="294"/>
      <c r="E56" s="294"/>
      <c r="F56" s="294"/>
      <c r="G56" s="294"/>
      <c r="H56" s="294"/>
      <c r="I56" s="294"/>
    </row>
    <row r="57" spans="1:9" x14ac:dyDescent="0.2">
      <c r="A57" s="294"/>
      <c r="B57" s="294"/>
      <c r="C57" s="294"/>
      <c r="D57" s="294"/>
      <c r="E57" s="294"/>
      <c r="F57" s="294"/>
      <c r="G57" s="294"/>
      <c r="H57" s="294"/>
      <c r="I57" s="294"/>
    </row>
    <row r="58" spans="1:9" x14ac:dyDescent="0.2">
      <c r="A58" s="294"/>
      <c r="B58" s="294"/>
      <c r="C58" s="294"/>
      <c r="D58" s="294"/>
      <c r="E58" s="294"/>
      <c r="F58" s="294"/>
      <c r="G58" s="294"/>
      <c r="H58" s="294"/>
      <c r="I58" s="294"/>
    </row>
    <row r="59" spans="1:9" x14ac:dyDescent="0.2">
      <c r="A59" s="294"/>
      <c r="B59" s="294"/>
      <c r="C59" s="294"/>
      <c r="D59" s="294"/>
      <c r="E59" s="294"/>
      <c r="F59" s="294"/>
      <c r="G59" s="294"/>
      <c r="H59" s="294"/>
      <c r="I59" s="294"/>
    </row>
    <row r="60" spans="1:9" x14ac:dyDescent="0.2">
      <c r="A60" s="294"/>
      <c r="B60" s="294"/>
      <c r="C60" s="294"/>
      <c r="D60" s="294"/>
      <c r="E60" s="294"/>
      <c r="F60" s="294"/>
      <c r="G60" s="294"/>
      <c r="H60" s="294"/>
      <c r="I60" s="294"/>
    </row>
    <row r="61" spans="1:9" x14ac:dyDescent="0.2">
      <c r="A61" s="294"/>
      <c r="B61" s="294"/>
      <c r="C61" s="294"/>
      <c r="D61" s="294"/>
      <c r="E61" s="294"/>
      <c r="F61" s="294"/>
      <c r="G61" s="294"/>
      <c r="H61" s="294"/>
      <c r="I61" s="294"/>
    </row>
    <row r="62" spans="1:9" x14ac:dyDescent="0.2">
      <c r="A62" s="294"/>
      <c r="B62" s="294"/>
      <c r="C62" s="294"/>
      <c r="D62" s="294"/>
      <c r="E62" s="294"/>
      <c r="F62" s="294"/>
      <c r="G62" s="294"/>
      <c r="H62" s="294"/>
      <c r="I62" s="294"/>
    </row>
    <row r="63" spans="1:9" x14ac:dyDescent="0.2">
      <c r="A63" s="294"/>
      <c r="B63" s="294"/>
      <c r="C63" s="294"/>
      <c r="D63" s="294"/>
      <c r="E63" s="294"/>
      <c r="F63" s="294"/>
      <c r="G63" s="294"/>
      <c r="H63" s="294"/>
      <c r="I63" s="294"/>
    </row>
    <row r="64" spans="1:9" x14ac:dyDescent="0.2">
      <c r="A64" s="294"/>
      <c r="B64" s="294"/>
      <c r="C64" s="294"/>
      <c r="D64" s="294"/>
      <c r="E64" s="294"/>
      <c r="F64" s="294"/>
      <c r="G64" s="294"/>
      <c r="H64" s="294"/>
      <c r="I64" s="294"/>
    </row>
    <row r="65" spans="1:9" x14ac:dyDescent="0.2">
      <c r="A65" s="294"/>
      <c r="B65" s="294"/>
      <c r="C65" s="294"/>
      <c r="D65" s="294"/>
      <c r="E65" s="294"/>
      <c r="F65" s="294"/>
      <c r="G65" s="294"/>
      <c r="H65" s="294"/>
      <c r="I65" s="294"/>
    </row>
    <row r="66" spans="1:9" x14ac:dyDescent="0.2">
      <c r="A66" s="294"/>
      <c r="B66" s="294"/>
      <c r="C66" s="294"/>
      <c r="D66" s="294"/>
      <c r="E66" s="294"/>
      <c r="F66" s="294"/>
      <c r="G66" s="294"/>
      <c r="H66" s="294"/>
      <c r="I66" s="294"/>
    </row>
    <row r="67" spans="1:9" x14ac:dyDescent="0.2">
      <c r="A67" s="294"/>
      <c r="B67" s="294"/>
      <c r="C67" s="294"/>
      <c r="D67" s="294"/>
      <c r="E67" s="294"/>
      <c r="F67" s="294"/>
      <c r="G67" s="294"/>
      <c r="H67" s="294"/>
      <c r="I67" s="294"/>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W44"/>
  <sheetViews>
    <sheetView showGridLines="0" zoomScaleNormal="100" zoomScaleSheetLayoutView="100" workbookViewId="0">
      <selection activeCell="Q13" sqref="Q13"/>
    </sheetView>
  </sheetViews>
  <sheetFormatPr defaultRowHeight="12" x14ac:dyDescent="0.2"/>
  <cols>
    <col min="1" max="1" width="31.140625" style="20" customWidth="1"/>
    <col min="2" max="13" width="8.5703125" style="20" customWidth="1"/>
    <col min="14" max="14" width="10.140625" style="20" customWidth="1"/>
    <col min="15" max="15" width="8.42578125" style="20" customWidth="1"/>
    <col min="16" max="16" width="11.42578125" style="20" bestFit="1" customWidth="1"/>
    <col min="17" max="17" width="9.5703125" style="20" bestFit="1" customWidth="1"/>
    <col min="18" max="16384" width="9.140625" style="20"/>
  </cols>
  <sheetData>
    <row r="1" spans="1:23" ht="18.75" x14ac:dyDescent="0.3">
      <c r="A1" s="43" t="s">
        <v>64</v>
      </c>
      <c r="B1" s="42"/>
      <c r="C1" s="42"/>
      <c r="D1" s="42"/>
      <c r="E1" s="42"/>
      <c r="F1" s="42"/>
      <c r="G1" s="42"/>
      <c r="H1" s="42"/>
      <c r="I1" s="42"/>
      <c r="J1" s="42"/>
      <c r="K1" s="42"/>
      <c r="L1" s="42"/>
      <c r="M1" s="42"/>
      <c r="N1" s="57" t="s">
        <v>291</v>
      </c>
      <c r="O1" s="57"/>
      <c r="P1" s="57"/>
      <c r="Q1" s="57"/>
      <c r="R1" s="57"/>
      <c r="S1" s="57"/>
      <c r="T1" s="57"/>
      <c r="U1" s="57"/>
      <c r="V1" s="57"/>
      <c r="W1" s="57"/>
    </row>
    <row r="2" spans="1:23" ht="6" customHeight="1" x14ac:dyDescent="0.2">
      <c r="A2" s="42"/>
      <c r="B2" s="42"/>
      <c r="C2" s="42"/>
      <c r="D2" s="42"/>
      <c r="E2" s="42"/>
      <c r="F2" s="42"/>
      <c r="G2" s="42"/>
      <c r="H2" s="42"/>
      <c r="I2" s="42"/>
      <c r="J2" s="42"/>
      <c r="K2" s="42"/>
      <c r="L2" s="42"/>
      <c r="M2" s="42"/>
      <c r="N2" s="42"/>
    </row>
    <row r="3" spans="1:23" x14ac:dyDescent="0.2">
      <c r="A3" s="306"/>
      <c r="B3" s="308" t="s">
        <v>45</v>
      </c>
      <c r="C3" s="309"/>
      <c r="D3" s="310"/>
      <c r="E3" s="309" t="s">
        <v>46</v>
      </c>
      <c r="F3" s="309"/>
      <c r="G3" s="309"/>
      <c r="H3" s="308" t="s">
        <v>47</v>
      </c>
      <c r="I3" s="309"/>
      <c r="J3" s="310"/>
      <c r="K3" s="308" t="s">
        <v>48</v>
      </c>
      <c r="L3" s="309"/>
      <c r="M3" s="310"/>
      <c r="N3" s="306" t="s">
        <v>7</v>
      </c>
      <c r="Q3" s="215"/>
      <c r="R3" s="215"/>
    </row>
    <row r="4" spans="1:23" x14ac:dyDescent="0.2">
      <c r="A4" s="307"/>
      <c r="B4" s="80" t="s">
        <v>8</v>
      </c>
      <c r="C4" s="207" t="s">
        <v>9</v>
      </c>
      <c r="D4" s="211" t="s">
        <v>10</v>
      </c>
      <c r="E4" s="207" t="s">
        <v>11</v>
      </c>
      <c r="F4" s="207" t="s">
        <v>12</v>
      </c>
      <c r="G4" s="207" t="s">
        <v>13</v>
      </c>
      <c r="H4" s="80" t="s">
        <v>14</v>
      </c>
      <c r="I4" s="207" t="s">
        <v>15</v>
      </c>
      <c r="J4" s="211" t="s">
        <v>16</v>
      </c>
      <c r="K4" s="80" t="s">
        <v>17</v>
      </c>
      <c r="L4" s="207" t="s">
        <v>18</v>
      </c>
      <c r="M4" s="211" t="s">
        <v>19</v>
      </c>
      <c r="N4" s="307"/>
    </row>
    <row r="5" spans="1:23" s="216" customFormat="1" x14ac:dyDescent="0.2">
      <c r="A5" s="301" t="s">
        <v>50</v>
      </c>
      <c r="B5" s="303">
        <f>SUM(B6:D6)</f>
        <v>55213.527295</v>
      </c>
      <c r="C5" s="304"/>
      <c r="D5" s="305"/>
      <c r="E5" s="304">
        <f>SUM(E6:G6)</f>
        <v>33554.672652874338</v>
      </c>
      <c r="F5" s="304"/>
      <c r="G5" s="304"/>
      <c r="H5" s="311">
        <f>SUM(H6:J6)</f>
        <v>0</v>
      </c>
      <c r="I5" s="312"/>
      <c r="J5" s="313"/>
      <c r="K5" s="311">
        <f>SUM(K6:M6)</f>
        <v>0</v>
      </c>
      <c r="L5" s="312"/>
      <c r="M5" s="313"/>
      <c r="N5" s="314">
        <f>SUM(B6:M6)</f>
        <v>88768.199947874324</v>
      </c>
      <c r="Q5" s="217"/>
      <c r="R5" s="217"/>
    </row>
    <row r="6" spans="1:23" s="216" customFormat="1" x14ac:dyDescent="0.2">
      <c r="A6" s="302"/>
      <c r="B6" s="74">
        <v>20022.182319</v>
      </c>
      <c r="C6" s="62">
        <v>18077.595498999999</v>
      </c>
      <c r="D6" s="73">
        <v>17113.749476999998</v>
      </c>
      <c r="E6" s="62">
        <v>14189.130590874338</v>
      </c>
      <c r="F6" s="62">
        <v>11450.650984999998</v>
      </c>
      <c r="G6" s="62">
        <v>7914.8910769999993</v>
      </c>
      <c r="H6" s="239">
        <v>0</v>
      </c>
      <c r="I6" s="238">
        <v>0</v>
      </c>
      <c r="J6" s="240">
        <v>0</v>
      </c>
      <c r="K6" s="239">
        <v>0</v>
      </c>
      <c r="L6" s="238">
        <v>0</v>
      </c>
      <c r="M6" s="240">
        <v>0</v>
      </c>
      <c r="N6" s="315"/>
    </row>
    <row r="7" spans="1:23" ht="12.75" customHeight="1" x14ac:dyDescent="0.2">
      <c r="A7" s="299" t="s">
        <v>62</v>
      </c>
      <c r="B7" s="303">
        <f>SUM(B8:D8)</f>
        <v>2754.1311590000005</v>
      </c>
      <c r="C7" s="304"/>
      <c r="D7" s="305"/>
      <c r="E7" s="304">
        <f>SUM(E8:G8)</f>
        <v>2426.1055070000002</v>
      </c>
      <c r="F7" s="304"/>
      <c r="G7" s="304"/>
      <c r="H7" s="311">
        <f>SUM(H8:J8)</f>
        <v>0</v>
      </c>
      <c r="I7" s="312"/>
      <c r="J7" s="313"/>
      <c r="K7" s="311">
        <f>SUM(K8:M8)</f>
        <v>0</v>
      </c>
      <c r="L7" s="312"/>
      <c r="M7" s="313"/>
      <c r="N7" s="297">
        <f>SUM(B8:M8)</f>
        <v>5180.2366660000007</v>
      </c>
      <c r="P7" s="219"/>
    </row>
    <row r="8" spans="1:23" s="216" customFormat="1" ht="12.75" customHeight="1" x14ac:dyDescent="0.2">
      <c r="A8" s="300"/>
      <c r="B8" s="74">
        <v>1001.7129210000001</v>
      </c>
      <c r="C8" s="62">
        <v>913.61028399999987</v>
      </c>
      <c r="D8" s="73">
        <v>838.80795400000034</v>
      </c>
      <c r="E8" s="62">
        <v>819.60526599999992</v>
      </c>
      <c r="F8" s="62">
        <v>827.04195299999947</v>
      </c>
      <c r="G8" s="62">
        <v>779.45828800000049</v>
      </c>
      <c r="H8" s="239">
        <v>0</v>
      </c>
      <c r="I8" s="238">
        <v>0</v>
      </c>
      <c r="J8" s="240">
        <v>0</v>
      </c>
      <c r="K8" s="239">
        <v>0</v>
      </c>
      <c r="L8" s="238">
        <v>0</v>
      </c>
      <c r="M8" s="240">
        <v>0</v>
      </c>
      <c r="N8" s="298"/>
      <c r="P8" s="41"/>
    </row>
    <row r="9" spans="1:23" s="29" customFormat="1" ht="12" customHeight="1" x14ac:dyDescent="0.2">
      <c r="A9" s="316" t="s">
        <v>84</v>
      </c>
      <c r="B9" s="303">
        <f>SUM(B10:D10)</f>
        <v>3955.3585080000003</v>
      </c>
      <c r="C9" s="304"/>
      <c r="D9" s="305"/>
      <c r="E9" s="304">
        <f>SUM(E10:G10)</f>
        <v>2962.3610611815484</v>
      </c>
      <c r="F9" s="304"/>
      <c r="G9" s="304"/>
      <c r="H9" s="311">
        <f>SUM(H10:J10)</f>
        <v>0</v>
      </c>
      <c r="I9" s="312"/>
      <c r="J9" s="313"/>
      <c r="K9" s="311">
        <f>SUM(K10:M10)</f>
        <v>0</v>
      </c>
      <c r="L9" s="312"/>
      <c r="M9" s="313"/>
      <c r="N9" s="297">
        <f>SUM(B10:M10)</f>
        <v>6917.7195691815486</v>
      </c>
      <c r="P9" s="219"/>
    </row>
    <row r="10" spans="1:23" s="29" customFormat="1" ht="12" customHeight="1" x14ac:dyDescent="0.2">
      <c r="A10" s="317"/>
      <c r="B10" s="74">
        <v>1383.8750070000017</v>
      </c>
      <c r="C10" s="62">
        <v>1218.554386999999</v>
      </c>
      <c r="D10" s="73">
        <v>1352.9291139999993</v>
      </c>
      <c r="E10" s="62">
        <v>1177.5330249788797</v>
      </c>
      <c r="F10" s="62">
        <v>1012.1968556022634</v>
      </c>
      <c r="G10" s="62">
        <v>772.63118060040495</v>
      </c>
      <c r="H10" s="239">
        <v>0</v>
      </c>
      <c r="I10" s="238">
        <v>0</v>
      </c>
      <c r="J10" s="240">
        <v>0</v>
      </c>
      <c r="K10" s="239">
        <v>0</v>
      </c>
      <c r="L10" s="238">
        <v>0</v>
      </c>
      <c r="M10" s="240">
        <v>0</v>
      </c>
      <c r="N10" s="298"/>
      <c r="P10" s="41"/>
    </row>
    <row r="11" spans="1:23" s="42" customFormat="1" ht="12" customHeight="1" x14ac:dyDescent="0.2">
      <c r="A11" s="316" t="s">
        <v>165</v>
      </c>
      <c r="B11" s="303">
        <f>SUM(B12:D12)</f>
        <v>12868.647533999992</v>
      </c>
      <c r="C11" s="304"/>
      <c r="D11" s="305"/>
      <c r="E11" s="304">
        <f>SUM(E12:G12)</f>
        <v>10526.874838042562</v>
      </c>
      <c r="F11" s="304"/>
      <c r="G11" s="304"/>
      <c r="H11" s="311">
        <f>SUM(H12:J12)</f>
        <v>0</v>
      </c>
      <c r="I11" s="312"/>
      <c r="J11" s="313"/>
      <c r="K11" s="311">
        <f>SUM(K12:M12)</f>
        <v>0</v>
      </c>
      <c r="L11" s="312"/>
      <c r="M11" s="313"/>
      <c r="N11" s="297">
        <f>SUM(B12:M12)</f>
        <v>23395.522372042557</v>
      </c>
      <c r="P11" s="219"/>
      <c r="Q11" s="36"/>
      <c r="R11" s="36"/>
    </row>
    <row r="12" spans="1:23" s="29" customFormat="1" ht="12" customHeight="1" x14ac:dyDescent="0.2">
      <c r="A12" s="317"/>
      <c r="B12" s="74">
        <v>4718.4189969999952</v>
      </c>
      <c r="C12" s="62">
        <v>4007.2393819999952</v>
      </c>
      <c r="D12" s="73">
        <v>4142.9891550000029</v>
      </c>
      <c r="E12" s="62">
        <v>3654.3694996516315</v>
      </c>
      <c r="F12" s="62">
        <v>3661.9779335421831</v>
      </c>
      <c r="G12" s="62">
        <v>3210.5274048487477</v>
      </c>
      <c r="H12" s="239">
        <v>0</v>
      </c>
      <c r="I12" s="238">
        <v>0</v>
      </c>
      <c r="J12" s="240">
        <v>0</v>
      </c>
      <c r="K12" s="239">
        <v>0</v>
      </c>
      <c r="L12" s="238">
        <v>0</v>
      </c>
      <c r="M12" s="240">
        <v>0</v>
      </c>
      <c r="N12" s="298"/>
      <c r="P12" s="41"/>
    </row>
    <row r="13" spans="1:23" s="42" customFormat="1" ht="12" customHeight="1" x14ac:dyDescent="0.2">
      <c r="A13" s="316" t="s">
        <v>111</v>
      </c>
      <c r="B13" s="303">
        <f>SUM(B14:D14)</f>
        <v>35533.998574999991</v>
      </c>
      <c r="C13" s="304"/>
      <c r="D13" s="305"/>
      <c r="E13" s="304">
        <f>SUM(E14:G14)</f>
        <v>17562.693491650229</v>
      </c>
      <c r="F13" s="304"/>
      <c r="G13" s="304"/>
      <c r="H13" s="311">
        <f>SUM(H14:J14)</f>
        <v>0</v>
      </c>
      <c r="I13" s="312"/>
      <c r="J13" s="313"/>
      <c r="K13" s="311">
        <f>SUM(K14:M14)</f>
        <v>0</v>
      </c>
      <c r="L13" s="312"/>
      <c r="M13" s="313"/>
      <c r="N13" s="297">
        <f>SUM(B14:M14)</f>
        <v>53096.692066650219</v>
      </c>
      <c r="P13" s="219"/>
      <c r="Q13" s="36"/>
      <c r="R13" s="36"/>
    </row>
    <row r="14" spans="1:23" s="29" customFormat="1" ht="12" customHeight="1" x14ac:dyDescent="0.2">
      <c r="A14" s="317"/>
      <c r="B14" s="74">
        <v>12866.600377999997</v>
      </c>
      <c r="C14" s="62">
        <v>11913.000879999994</v>
      </c>
      <c r="D14" s="73">
        <v>10754.397316999999</v>
      </c>
      <c r="E14" s="62">
        <v>8511.4997422438282</v>
      </c>
      <c r="F14" s="62">
        <v>5919.8391528555539</v>
      </c>
      <c r="G14" s="62">
        <v>3131.3545965508451</v>
      </c>
      <c r="H14" s="239">
        <v>0</v>
      </c>
      <c r="I14" s="238">
        <v>0</v>
      </c>
      <c r="J14" s="240">
        <v>0</v>
      </c>
      <c r="K14" s="239">
        <v>0</v>
      </c>
      <c r="L14" s="238">
        <v>0</v>
      </c>
      <c r="M14" s="240">
        <v>0</v>
      </c>
      <c r="N14" s="298"/>
      <c r="P14" s="41"/>
    </row>
    <row r="15" spans="1:23" s="29" customFormat="1" ht="12" customHeight="1" x14ac:dyDescent="0.2">
      <c r="A15" s="316" t="s">
        <v>83</v>
      </c>
      <c r="B15" s="303">
        <f>SUM(B16:D16)</f>
        <v>101.39151900001707</v>
      </c>
      <c r="C15" s="304"/>
      <c r="D15" s="305"/>
      <c r="E15" s="304">
        <f>SUM(E16:G16)</f>
        <v>76.637754999996105</v>
      </c>
      <c r="F15" s="304"/>
      <c r="G15" s="304"/>
      <c r="H15" s="311">
        <f>SUM(H16:J16)</f>
        <v>0</v>
      </c>
      <c r="I15" s="312"/>
      <c r="J15" s="313"/>
      <c r="K15" s="311">
        <f>SUM(K16:M16)</f>
        <v>0</v>
      </c>
      <c r="L15" s="312"/>
      <c r="M15" s="313"/>
      <c r="N15" s="297">
        <f>SUM(B16:M16)</f>
        <v>178.02927400001317</v>
      </c>
      <c r="P15" s="219"/>
    </row>
    <row r="16" spans="1:23" s="29" customFormat="1" ht="12" customHeight="1" x14ac:dyDescent="0.2">
      <c r="A16" s="317"/>
      <c r="B16" s="74">
        <v>51.575016000006144</v>
      </c>
      <c r="C16" s="62">
        <v>25.19056600001386</v>
      </c>
      <c r="D16" s="73">
        <v>24.625936999997066</v>
      </c>
      <c r="E16" s="62">
        <v>26.1230579999974</v>
      </c>
      <c r="F16" s="62">
        <v>29.595089999997981</v>
      </c>
      <c r="G16" s="62">
        <v>20.919607000000724</v>
      </c>
      <c r="H16" s="239">
        <v>0</v>
      </c>
      <c r="I16" s="238">
        <v>0</v>
      </c>
      <c r="J16" s="240">
        <v>0</v>
      </c>
      <c r="K16" s="239">
        <v>0</v>
      </c>
      <c r="L16" s="238">
        <v>0</v>
      </c>
      <c r="M16" s="240">
        <v>0</v>
      </c>
      <c r="N16" s="298"/>
      <c r="P16" s="41"/>
    </row>
    <row r="17" spans="1:14" s="21" customFormat="1" ht="11.25" x14ac:dyDescent="0.2">
      <c r="A17" s="18"/>
      <c r="B17" s="4"/>
      <c r="C17" s="4"/>
      <c r="D17" s="4"/>
      <c r="E17" s="4"/>
      <c r="F17" s="4"/>
      <c r="G17" s="4"/>
      <c r="H17" s="4"/>
      <c r="I17" s="4"/>
      <c r="J17" s="4"/>
      <c r="K17" s="4"/>
      <c r="L17" s="4"/>
      <c r="M17" s="4"/>
      <c r="N17" s="3" t="s">
        <v>65</v>
      </c>
    </row>
    <row r="18" spans="1:14" x14ac:dyDescent="0.2">
      <c r="A18" s="26" t="str">
        <f>A5</f>
        <v>Výroba tepla brutto</v>
      </c>
      <c r="B18" s="23">
        <f t="shared" ref="B18:M18" si="0">B6</f>
        <v>20022.182319</v>
      </c>
      <c r="C18" s="23">
        <f t="shared" si="0"/>
        <v>18077.595498999999</v>
      </c>
      <c r="D18" s="23">
        <f t="shared" si="0"/>
        <v>17113.749476999998</v>
      </c>
      <c r="E18" s="23">
        <f t="shared" si="0"/>
        <v>14189.130590874338</v>
      </c>
      <c r="F18" s="23">
        <f t="shared" si="0"/>
        <v>11450.650984999998</v>
      </c>
      <c r="G18" s="23">
        <f t="shared" si="0"/>
        <v>7914.8910769999993</v>
      </c>
      <c r="H18" s="23">
        <f t="shared" si="0"/>
        <v>0</v>
      </c>
      <c r="I18" s="23">
        <f t="shared" si="0"/>
        <v>0</v>
      </c>
      <c r="J18" s="23">
        <f t="shared" si="0"/>
        <v>0</v>
      </c>
      <c r="K18" s="23">
        <f t="shared" si="0"/>
        <v>0</v>
      </c>
      <c r="L18" s="23">
        <f t="shared" si="0"/>
        <v>0</v>
      </c>
      <c r="M18" s="23">
        <f t="shared" si="0"/>
        <v>0</v>
      </c>
    </row>
    <row r="19" spans="1:14" x14ac:dyDescent="0.2">
      <c r="A19" s="7" t="str">
        <f>A7</f>
        <v xml:space="preserve">Technologická vlastní spotřeba tepla </v>
      </c>
      <c r="B19" s="10">
        <f t="shared" ref="B19:M19" si="1">-B8</f>
        <v>-1001.7129210000001</v>
      </c>
      <c r="C19" s="10">
        <f t="shared" si="1"/>
        <v>-913.61028399999987</v>
      </c>
      <c r="D19" s="10">
        <f t="shared" si="1"/>
        <v>-838.80795400000034</v>
      </c>
      <c r="E19" s="10">
        <f t="shared" si="1"/>
        <v>-819.60526599999992</v>
      </c>
      <c r="F19" s="10">
        <f t="shared" si="1"/>
        <v>-827.04195299999947</v>
      </c>
      <c r="G19" s="10">
        <f t="shared" si="1"/>
        <v>-779.45828800000049</v>
      </c>
      <c r="H19" s="10">
        <f t="shared" si="1"/>
        <v>0</v>
      </c>
      <c r="I19" s="10">
        <f t="shared" si="1"/>
        <v>0</v>
      </c>
      <c r="J19" s="10">
        <f t="shared" si="1"/>
        <v>0</v>
      </c>
      <c r="K19" s="10">
        <f t="shared" si="1"/>
        <v>0</v>
      </c>
      <c r="L19" s="10">
        <f t="shared" si="1"/>
        <v>0</v>
      </c>
      <c r="M19" s="10">
        <f t="shared" si="1"/>
        <v>0</v>
      </c>
    </row>
    <row r="20" spans="1:14" x14ac:dyDescent="0.2">
      <c r="A20" s="7" t="str">
        <f>A9</f>
        <v>Ztráty</v>
      </c>
      <c r="B20" s="23">
        <f t="shared" ref="B20:M20" si="2">-B10</f>
        <v>-1383.8750070000017</v>
      </c>
      <c r="C20" s="23">
        <f t="shared" si="2"/>
        <v>-1218.554386999999</v>
      </c>
      <c r="D20" s="23">
        <f t="shared" si="2"/>
        <v>-1352.9291139999993</v>
      </c>
      <c r="E20" s="23">
        <f t="shared" si="2"/>
        <v>-1177.5330249788797</v>
      </c>
      <c r="F20" s="23">
        <f t="shared" si="2"/>
        <v>-1012.1968556022634</v>
      </c>
      <c r="G20" s="23">
        <f t="shared" si="2"/>
        <v>-772.63118060040495</v>
      </c>
      <c r="H20" s="23">
        <f t="shared" si="2"/>
        <v>0</v>
      </c>
      <c r="I20" s="23">
        <f t="shared" si="2"/>
        <v>0</v>
      </c>
      <c r="J20" s="23">
        <f t="shared" si="2"/>
        <v>0</v>
      </c>
      <c r="K20" s="23">
        <f t="shared" si="2"/>
        <v>0</v>
      </c>
      <c r="L20" s="23">
        <f t="shared" si="2"/>
        <v>0</v>
      </c>
      <c r="M20" s="23">
        <f t="shared" si="2"/>
        <v>0</v>
      </c>
      <c r="N20" s="22"/>
    </row>
    <row r="21" spans="1:14" x14ac:dyDescent="0.2">
      <c r="A21" s="26" t="str">
        <f>A11</f>
        <v>Vlastní spotřeba tepla</v>
      </c>
      <c r="B21" s="23">
        <f>-B12</f>
        <v>-4718.4189969999952</v>
      </c>
      <c r="C21" s="23">
        <f t="shared" ref="C21:M21" si="3">-C12</f>
        <v>-4007.2393819999952</v>
      </c>
      <c r="D21" s="23">
        <f t="shared" si="3"/>
        <v>-4142.9891550000029</v>
      </c>
      <c r="E21" s="23">
        <f t="shared" si="3"/>
        <v>-3654.3694996516315</v>
      </c>
      <c r="F21" s="23">
        <f t="shared" si="3"/>
        <v>-3661.9779335421831</v>
      </c>
      <c r="G21" s="23">
        <f t="shared" si="3"/>
        <v>-3210.5274048487477</v>
      </c>
      <c r="H21" s="23">
        <f t="shared" si="3"/>
        <v>0</v>
      </c>
      <c r="I21" s="23">
        <f t="shared" si="3"/>
        <v>0</v>
      </c>
      <c r="J21" s="23">
        <f t="shared" si="3"/>
        <v>0</v>
      </c>
      <c r="K21" s="23">
        <f t="shared" si="3"/>
        <v>0</v>
      </c>
      <c r="L21" s="23">
        <f t="shared" si="3"/>
        <v>0</v>
      </c>
      <c r="M21" s="23">
        <f t="shared" si="3"/>
        <v>0</v>
      </c>
      <c r="N21" s="22"/>
    </row>
    <row r="22" spans="1:14" x14ac:dyDescent="0.2">
      <c r="A22" s="26" t="str">
        <f>A13</f>
        <v>Dodávky tepla</v>
      </c>
      <c r="B22" s="23">
        <f t="shared" ref="B22:M22" si="4">-B14</f>
        <v>-12866.600377999997</v>
      </c>
      <c r="C22" s="23">
        <f t="shared" si="4"/>
        <v>-11913.000879999994</v>
      </c>
      <c r="D22" s="23">
        <f t="shared" si="4"/>
        <v>-10754.397316999999</v>
      </c>
      <c r="E22" s="23">
        <f t="shared" si="4"/>
        <v>-8511.4997422438282</v>
      </c>
      <c r="F22" s="23">
        <f t="shared" si="4"/>
        <v>-5919.8391528555539</v>
      </c>
      <c r="G22" s="23">
        <f t="shared" si="4"/>
        <v>-3131.3545965508451</v>
      </c>
      <c r="H22" s="23">
        <f t="shared" si="4"/>
        <v>0</v>
      </c>
      <c r="I22" s="23">
        <f t="shared" si="4"/>
        <v>0</v>
      </c>
      <c r="J22" s="23">
        <f t="shared" si="4"/>
        <v>0</v>
      </c>
      <c r="K22" s="23">
        <f t="shared" si="4"/>
        <v>0</v>
      </c>
      <c r="L22" s="23">
        <f t="shared" si="4"/>
        <v>0</v>
      </c>
      <c r="M22" s="23">
        <f t="shared" si="4"/>
        <v>0</v>
      </c>
    </row>
    <row r="23" spans="1:14" x14ac:dyDescent="0.2">
      <c r="A23" s="26" t="str">
        <f>A15</f>
        <v>Bilanční rozdíl</v>
      </c>
      <c r="B23" s="23">
        <f t="shared" ref="B23:M23" si="5">-B16</f>
        <v>-51.575016000006144</v>
      </c>
      <c r="C23" s="23">
        <f t="shared" si="5"/>
        <v>-25.19056600001386</v>
      </c>
      <c r="D23" s="23">
        <f t="shared" si="5"/>
        <v>-24.625936999997066</v>
      </c>
      <c r="E23" s="23">
        <f t="shared" si="5"/>
        <v>-26.1230579999974</v>
      </c>
      <c r="F23" s="23">
        <f t="shared" si="5"/>
        <v>-29.595089999997981</v>
      </c>
      <c r="G23" s="23">
        <f t="shared" si="5"/>
        <v>-20.919607000000724</v>
      </c>
      <c r="H23" s="23">
        <f t="shared" si="5"/>
        <v>0</v>
      </c>
      <c r="I23" s="23">
        <f t="shared" si="5"/>
        <v>0</v>
      </c>
      <c r="J23" s="23">
        <f t="shared" si="5"/>
        <v>0</v>
      </c>
      <c r="K23" s="23">
        <f t="shared" si="5"/>
        <v>0</v>
      </c>
      <c r="L23" s="23">
        <f t="shared" si="5"/>
        <v>0</v>
      </c>
      <c r="M23" s="23">
        <f t="shared" si="5"/>
        <v>0</v>
      </c>
    </row>
    <row r="42" spans="1:4" x14ac:dyDescent="0.2">
      <c r="A42" s="218"/>
      <c r="B42" s="40"/>
      <c r="C42" s="219"/>
      <c r="D42" s="219"/>
    </row>
    <row r="43" spans="1:4" x14ac:dyDescent="0.2">
      <c r="B43" s="219"/>
      <c r="C43" s="219"/>
      <c r="D43" s="219"/>
    </row>
    <row r="44" spans="1:4" x14ac:dyDescent="0.2">
      <c r="B44" s="219"/>
      <c r="C44" s="219"/>
      <c r="D44" s="219"/>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5"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Q40"/>
  <sheetViews>
    <sheetView showGridLines="0" zoomScaleNormal="100" zoomScaleSheetLayoutView="100" workbookViewId="0">
      <selection activeCell="P13" sqref="P13"/>
    </sheetView>
  </sheetViews>
  <sheetFormatPr defaultRowHeight="12" x14ac:dyDescent="0.2"/>
  <cols>
    <col min="1" max="1" width="30.85546875" style="20" customWidth="1"/>
    <col min="2" max="13" width="8.5703125" style="20" customWidth="1"/>
    <col min="14" max="14" width="10.42578125" style="20" customWidth="1"/>
    <col min="15" max="15" width="8.42578125" style="20" customWidth="1"/>
    <col min="16" max="16" width="11.42578125" style="20" bestFit="1" customWidth="1"/>
    <col min="17" max="16384" width="9.140625" style="20"/>
  </cols>
  <sheetData>
    <row r="1" spans="1:17" ht="18.75" x14ac:dyDescent="0.3">
      <c r="A1" s="89" t="s">
        <v>195</v>
      </c>
      <c r="N1" s="57" t="str">
        <f>'3'!N1</f>
        <v>II. čtvrtletí 2021</v>
      </c>
    </row>
    <row r="2" spans="1:17" ht="15.75" x14ac:dyDescent="0.25">
      <c r="A2" s="72" t="s">
        <v>104</v>
      </c>
      <c r="B2" s="42"/>
      <c r="C2" s="42"/>
      <c r="D2" s="42"/>
      <c r="E2" s="42"/>
      <c r="F2" s="42"/>
      <c r="G2" s="42"/>
      <c r="H2" s="42"/>
      <c r="I2" s="42"/>
      <c r="J2" s="42"/>
      <c r="K2" s="42"/>
      <c r="L2" s="42"/>
      <c r="M2" s="42"/>
    </row>
    <row r="3" spans="1:17" ht="6" customHeight="1" x14ac:dyDescent="0.2">
      <c r="A3" s="42"/>
      <c r="B3" s="42"/>
      <c r="C3" s="42"/>
      <c r="D3" s="42"/>
      <c r="E3" s="42"/>
      <c r="F3" s="42"/>
      <c r="G3" s="42"/>
      <c r="H3" s="42"/>
      <c r="I3" s="42"/>
      <c r="J3" s="42"/>
      <c r="K3" s="42"/>
      <c r="L3" s="42"/>
      <c r="M3" s="42"/>
      <c r="N3" s="42"/>
    </row>
    <row r="4" spans="1:17" x14ac:dyDescent="0.2">
      <c r="A4" s="310"/>
      <c r="B4" s="318" t="s">
        <v>45</v>
      </c>
      <c r="C4" s="319"/>
      <c r="D4" s="320"/>
      <c r="E4" s="318" t="s">
        <v>46</v>
      </c>
      <c r="F4" s="319"/>
      <c r="G4" s="320"/>
      <c r="H4" s="318" t="s">
        <v>47</v>
      </c>
      <c r="I4" s="319"/>
      <c r="J4" s="320"/>
      <c r="K4" s="318" t="s">
        <v>48</v>
      </c>
      <c r="L4" s="319"/>
      <c r="M4" s="320"/>
      <c r="N4" s="309" t="s">
        <v>7</v>
      </c>
    </row>
    <row r="5" spans="1:17" x14ac:dyDescent="0.2">
      <c r="A5" s="310"/>
      <c r="B5" s="208" t="s">
        <v>8</v>
      </c>
      <c r="C5" s="209" t="s">
        <v>9</v>
      </c>
      <c r="D5" s="210" t="s">
        <v>10</v>
      </c>
      <c r="E5" s="208" t="s">
        <v>11</v>
      </c>
      <c r="F5" s="209" t="s">
        <v>12</v>
      </c>
      <c r="G5" s="210" t="s">
        <v>13</v>
      </c>
      <c r="H5" s="208" t="s">
        <v>14</v>
      </c>
      <c r="I5" s="209" t="s">
        <v>15</v>
      </c>
      <c r="J5" s="210" t="s">
        <v>16</v>
      </c>
      <c r="K5" s="208" t="s">
        <v>17</v>
      </c>
      <c r="L5" s="209" t="s">
        <v>18</v>
      </c>
      <c r="M5" s="210" t="s">
        <v>19</v>
      </c>
      <c r="N5" s="309"/>
    </row>
    <row r="6" spans="1:17" s="216" customFormat="1" x14ac:dyDescent="0.2">
      <c r="A6" s="322" t="s">
        <v>50</v>
      </c>
      <c r="B6" s="323">
        <f>SUM(B7:D7)</f>
        <v>55213.527295</v>
      </c>
      <c r="C6" s="324"/>
      <c r="D6" s="325"/>
      <c r="E6" s="323">
        <f>SUM(E7:G7)</f>
        <v>33554.672652874338</v>
      </c>
      <c r="F6" s="324"/>
      <c r="G6" s="325"/>
      <c r="H6" s="326">
        <f>SUM(H7:J7)</f>
        <v>0</v>
      </c>
      <c r="I6" s="327"/>
      <c r="J6" s="328"/>
      <c r="K6" s="326">
        <f>SUM(K7:M7)</f>
        <v>0</v>
      </c>
      <c r="L6" s="327"/>
      <c r="M6" s="328"/>
      <c r="N6" s="321">
        <f>SUM(N8:N23)</f>
        <v>88768.199947874324</v>
      </c>
    </row>
    <row r="7" spans="1:17" s="216" customFormat="1" x14ac:dyDescent="0.2">
      <c r="A7" s="322"/>
      <c r="B7" s="111">
        <f t="shared" ref="B7:M7" si="0">SUM(B8:B23)</f>
        <v>20022.182319</v>
      </c>
      <c r="C7" s="112">
        <f t="shared" si="0"/>
        <v>18077.595498999999</v>
      </c>
      <c r="D7" s="113">
        <f t="shared" si="0"/>
        <v>17113.749476999998</v>
      </c>
      <c r="E7" s="111">
        <f t="shared" si="0"/>
        <v>14189.130590874338</v>
      </c>
      <c r="F7" s="112">
        <f t="shared" si="0"/>
        <v>11450.650984999998</v>
      </c>
      <c r="G7" s="113">
        <f t="shared" si="0"/>
        <v>7914.8910769999993</v>
      </c>
      <c r="H7" s="244">
        <f t="shared" si="0"/>
        <v>0</v>
      </c>
      <c r="I7" s="245">
        <f t="shared" si="0"/>
        <v>0</v>
      </c>
      <c r="J7" s="246">
        <f t="shared" si="0"/>
        <v>0</v>
      </c>
      <c r="K7" s="244">
        <f t="shared" si="0"/>
        <v>0</v>
      </c>
      <c r="L7" s="245">
        <f t="shared" si="0"/>
        <v>0</v>
      </c>
      <c r="M7" s="246">
        <f t="shared" si="0"/>
        <v>0</v>
      </c>
      <c r="N7" s="321"/>
    </row>
    <row r="8" spans="1:17" x14ac:dyDescent="0.2">
      <c r="A8" s="68" t="s">
        <v>41</v>
      </c>
      <c r="B8" s="74">
        <v>2405.2810399999998</v>
      </c>
      <c r="C8" s="62">
        <v>2157.4595600000007</v>
      </c>
      <c r="D8" s="73">
        <v>2319.7540459999996</v>
      </c>
      <c r="E8" s="74">
        <v>2109.9759069999996</v>
      </c>
      <c r="F8" s="62">
        <v>2022.9913499999998</v>
      </c>
      <c r="G8" s="73">
        <v>1539.224123</v>
      </c>
      <c r="H8" s="239">
        <v>0</v>
      </c>
      <c r="I8" s="238">
        <v>0</v>
      </c>
      <c r="J8" s="240">
        <v>0</v>
      </c>
      <c r="K8" s="239">
        <v>0</v>
      </c>
      <c r="L8" s="238">
        <v>0</v>
      </c>
      <c r="M8" s="240">
        <v>0</v>
      </c>
      <c r="N8" s="114">
        <f t="shared" ref="N8:N23" si="1">SUM(B8:M8)</f>
        <v>12554.686026000001</v>
      </c>
      <c r="P8" s="40"/>
    </row>
    <row r="9" spans="1:17" x14ac:dyDescent="0.2">
      <c r="A9" s="68" t="s">
        <v>40</v>
      </c>
      <c r="B9" s="67">
        <v>419.77037100000013</v>
      </c>
      <c r="C9" s="66">
        <v>374.01020599999981</v>
      </c>
      <c r="D9" s="65">
        <v>400.39917300000042</v>
      </c>
      <c r="E9" s="67">
        <v>369.90306899999979</v>
      </c>
      <c r="F9" s="66">
        <v>348.70399199999997</v>
      </c>
      <c r="G9" s="65">
        <v>290.62547599999994</v>
      </c>
      <c r="H9" s="241">
        <v>0</v>
      </c>
      <c r="I9" s="242">
        <v>0</v>
      </c>
      <c r="J9" s="243">
        <v>0</v>
      </c>
      <c r="K9" s="241">
        <v>0</v>
      </c>
      <c r="L9" s="242">
        <v>0</v>
      </c>
      <c r="M9" s="243">
        <v>0</v>
      </c>
      <c r="N9" s="114">
        <f t="shared" si="1"/>
        <v>2203.4122870000001</v>
      </c>
      <c r="P9" s="40"/>
    </row>
    <row r="10" spans="1:17" x14ac:dyDescent="0.2">
      <c r="A10" s="68" t="s">
        <v>39</v>
      </c>
      <c r="B10" s="67">
        <v>2146.6621289999998</v>
      </c>
      <c r="C10" s="66">
        <v>1902.2954259999997</v>
      </c>
      <c r="D10" s="65">
        <v>1622.3598930000001</v>
      </c>
      <c r="E10" s="67">
        <v>1294.2479320000002</v>
      </c>
      <c r="F10" s="66">
        <v>829.40105299999982</v>
      </c>
      <c r="G10" s="65">
        <v>502.45863300000002</v>
      </c>
      <c r="H10" s="241">
        <v>0</v>
      </c>
      <c r="I10" s="242">
        <v>0</v>
      </c>
      <c r="J10" s="243">
        <v>0</v>
      </c>
      <c r="K10" s="241">
        <v>0</v>
      </c>
      <c r="L10" s="242">
        <v>0</v>
      </c>
      <c r="M10" s="243">
        <v>0</v>
      </c>
      <c r="N10" s="114">
        <f t="shared" si="1"/>
        <v>8297.4250659999998</v>
      </c>
      <c r="P10" s="40"/>
    </row>
    <row r="11" spans="1:17" x14ac:dyDescent="0.2">
      <c r="A11" s="68" t="s">
        <v>51</v>
      </c>
      <c r="B11" s="67">
        <v>2.22417</v>
      </c>
      <c r="C11" s="66">
        <v>2.50345</v>
      </c>
      <c r="D11" s="65">
        <v>2.6713300000000002</v>
      </c>
      <c r="E11" s="67">
        <v>3.2674300000000005</v>
      </c>
      <c r="F11" s="66">
        <v>2.7971709999999996</v>
      </c>
      <c r="G11" s="65">
        <v>3.3154819999999998</v>
      </c>
      <c r="H11" s="241">
        <v>0</v>
      </c>
      <c r="I11" s="242">
        <v>0</v>
      </c>
      <c r="J11" s="243">
        <v>0</v>
      </c>
      <c r="K11" s="241">
        <v>0</v>
      </c>
      <c r="L11" s="242">
        <v>0</v>
      </c>
      <c r="M11" s="243">
        <v>0</v>
      </c>
      <c r="N11" s="114">
        <f t="shared" si="1"/>
        <v>16.779032999999998</v>
      </c>
      <c r="P11" s="40"/>
    </row>
    <row r="12" spans="1:17" x14ac:dyDescent="0.2">
      <c r="A12" s="68" t="s">
        <v>52</v>
      </c>
      <c r="B12" s="67">
        <v>1.4593099999999999</v>
      </c>
      <c r="C12" s="66">
        <v>1.1757599999999999</v>
      </c>
      <c r="D12" s="65">
        <v>0.70523999999999998</v>
      </c>
      <c r="E12" s="67">
        <v>1.35277</v>
      </c>
      <c r="F12" s="66">
        <v>1.8260000000000001</v>
      </c>
      <c r="G12" s="65">
        <v>1.4744300000000001</v>
      </c>
      <c r="H12" s="241">
        <v>0</v>
      </c>
      <c r="I12" s="242">
        <v>0</v>
      </c>
      <c r="J12" s="243">
        <v>0</v>
      </c>
      <c r="K12" s="241">
        <v>0</v>
      </c>
      <c r="L12" s="242">
        <v>0</v>
      </c>
      <c r="M12" s="243">
        <v>0</v>
      </c>
      <c r="N12" s="114">
        <f t="shared" si="1"/>
        <v>7.9935100000000006</v>
      </c>
      <c r="P12" s="40"/>
      <c r="Q12" s="220"/>
    </row>
    <row r="13" spans="1:17" x14ac:dyDescent="0.2">
      <c r="A13" s="68" t="s">
        <v>53</v>
      </c>
      <c r="B13" s="67">
        <v>1.0129000000000001E-2</v>
      </c>
      <c r="C13" s="66">
        <v>2.0753999999999998E-2</v>
      </c>
      <c r="D13" s="65">
        <v>3.7942999999999998E-2</v>
      </c>
      <c r="E13" s="67">
        <v>5.2948000000000002E-2</v>
      </c>
      <c r="F13" s="66">
        <v>6.1956999999999998E-2</v>
      </c>
      <c r="G13" s="65">
        <v>0.100568</v>
      </c>
      <c r="H13" s="241">
        <v>0</v>
      </c>
      <c r="I13" s="242">
        <v>0</v>
      </c>
      <c r="J13" s="243">
        <v>0</v>
      </c>
      <c r="K13" s="241">
        <v>0</v>
      </c>
      <c r="L13" s="242">
        <v>0</v>
      </c>
      <c r="M13" s="243">
        <v>0</v>
      </c>
      <c r="N13" s="114">
        <f t="shared" si="1"/>
        <v>0.28429899999999997</v>
      </c>
      <c r="P13" s="40"/>
    </row>
    <row r="14" spans="1:17" x14ac:dyDescent="0.2">
      <c r="A14" s="68" t="s">
        <v>38</v>
      </c>
      <c r="B14" s="67">
        <v>8152.5463140000011</v>
      </c>
      <c r="C14" s="66">
        <v>7431.874283000001</v>
      </c>
      <c r="D14" s="65">
        <v>6980.5889480000005</v>
      </c>
      <c r="E14" s="67">
        <v>5496.1851340000012</v>
      </c>
      <c r="F14" s="66">
        <v>4035.8197300000006</v>
      </c>
      <c r="G14" s="65">
        <v>2443.9569029999998</v>
      </c>
      <c r="H14" s="241">
        <v>0</v>
      </c>
      <c r="I14" s="242">
        <v>0</v>
      </c>
      <c r="J14" s="243">
        <v>0</v>
      </c>
      <c r="K14" s="241">
        <v>0</v>
      </c>
      <c r="L14" s="242">
        <v>0</v>
      </c>
      <c r="M14" s="243">
        <v>0</v>
      </c>
      <c r="N14" s="114">
        <f t="shared" si="1"/>
        <v>34540.971312000001</v>
      </c>
      <c r="P14" s="40"/>
    </row>
    <row r="15" spans="1:17" x14ac:dyDescent="0.2">
      <c r="A15" s="68" t="s">
        <v>63</v>
      </c>
      <c r="B15" s="67">
        <v>145.821</v>
      </c>
      <c r="C15" s="66">
        <v>124.426</v>
      </c>
      <c r="D15" s="65">
        <v>107.92100000000001</v>
      </c>
      <c r="E15" s="67">
        <v>41.33</v>
      </c>
      <c r="F15" s="66">
        <v>31.606000000000002</v>
      </c>
      <c r="G15" s="65">
        <v>23.568000000000001</v>
      </c>
      <c r="H15" s="241">
        <v>0</v>
      </c>
      <c r="I15" s="242">
        <v>0</v>
      </c>
      <c r="J15" s="243">
        <v>0</v>
      </c>
      <c r="K15" s="241">
        <v>0</v>
      </c>
      <c r="L15" s="242">
        <v>0</v>
      </c>
      <c r="M15" s="243">
        <v>0</v>
      </c>
      <c r="N15" s="114">
        <f>SUM(B15:M15)</f>
        <v>474.67199999999997</v>
      </c>
      <c r="P15" s="40"/>
    </row>
    <row r="16" spans="1:17" x14ac:dyDescent="0.2">
      <c r="A16" s="68" t="s">
        <v>37</v>
      </c>
      <c r="B16" s="67">
        <v>9.0999999999999998E-2</v>
      </c>
      <c r="C16" s="66">
        <v>0</v>
      </c>
      <c r="D16" s="65">
        <v>0</v>
      </c>
      <c r="E16" s="67">
        <v>0</v>
      </c>
      <c r="F16" s="66">
        <v>0</v>
      </c>
      <c r="G16" s="65">
        <v>0</v>
      </c>
      <c r="H16" s="241">
        <v>0</v>
      </c>
      <c r="I16" s="242">
        <v>0</v>
      </c>
      <c r="J16" s="243">
        <v>0</v>
      </c>
      <c r="K16" s="241">
        <v>0</v>
      </c>
      <c r="L16" s="242">
        <v>0</v>
      </c>
      <c r="M16" s="243">
        <v>0</v>
      </c>
      <c r="N16" s="114">
        <f t="shared" si="1"/>
        <v>9.0999999999999998E-2</v>
      </c>
      <c r="P16" s="40"/>
    </row>
    <row r="17" spans="1:16" x14ac:dyDescent="0.2">
      <c r="A17" s="68" t="s">
        <v>36</v>
      </c>
      <c r="B17" s="67">
        <v>722.40689799999996</v>
      </c>
      <c r="C17" s="66">
        <v>659.61819300000002</v>
      </c>
      <c r="D17" s="65">
        <v>713.81485699999996</v>
      </c>
      <c r="E17" s="67">
        <v>696.00254200000006</v>
      </c>
      <c r="F17" s="66">
        <v>774.62432699999988</v>
      </c>
      <c r="G17" s="65">
        <v>710.84160099999997</v>
      </c>
      <c r="H17" s="241">
        <v>0</v>
      </c>
      <c r="I17" s="242">
        <v>0</v>
      </c>
      <c r="J17" s="243">
        <v>0</v>
      </c>
      <c r="K17" s="241">
        <v>0</v>
      </c>
      <c r="L17" s="242">
        <v>0</v>
      </c>
      <c r="M17" s="243">
        <v>0</v>
      </c>
      <c r="N17" s="114">
        <f t="shared" si="1"/>
        <v>4277.3084179999996</v>
      </c>
      <c r="P17" s="40"/>
    </row>
    <row r="18" spans="1:16" x14ac:dyDescent="0.2">
      <c r="A18" s="68" t="s">
        <v>35</v>
      </c>
      <c r="B18" s="67">
        <v>86.679901000000001</v>
      </c>
      <c r="C18" s="66">
        <v>75.319725999999989</v>
      </c>
      <c r="D18" s="65">
        <v>30.274146999999999</v>
      </c>
      <c r="E18" s="67">
        <v>11.13574</v>
      </c>
      <c r="F18" s="66">
        <v>11.456417</v>
      </c>
      <c r="G18" s="65">
        <v>19.769055000000002</v>
      </c>
      <c r="H18" s="241">
        <v>0</v>
      </c>
      <c r="I18" s="242">
        <v>0</v>
      </c>
      <c r="J18" s="243">
        <v>0</v>
      </c>
      <c r="K18" s="241">
        <v>0</v>
      </c>
      <c r="L18" s="242">
        <v>0</v>
      </c>
      <c r="M18" s="243">
        <v>0</v>
      </c>
      <c r="N18" s="114">
        <f t="shared" si="1"/>
        <v>234.63498599999997</v>
      </c>
      <c r="P18" s="40"/>
    </row>
    <row r="19" spans="1:16" x14ac:dyDescent="0.2">
      <c r="A19" s="68" t="s">
        <v>34</v>
      </c>
      <c r="B19" s="67">
        <v>438.15081300000003</v>
      </c>
      <c r="C19" s="66">
        <v>386.83621699999998</v>
      </c>
      <c r="D19" s="65">
        <v>368.30192699999998</v>
      </c>
      <c r="E19" s="67">
        <v>396.47469700000005</v>
      </c>
      <c r="F19" s="66">
        <v>411.95076572553063</v>
      </c>
      <c r="G19" s="65">
        <v>369.94655951341832</v>
      </c>
      <c r="H19" s="241">
        <v>0</v>
      </c>
      <c r="I19" s="242">
        <v>0</v>
      </c>
      <c r="J19" s="243">
        <v>0</v>
      </c>
      <c r="K19" s="241">
        <v>0</v>
      </c>
      <c r="L19" s="242">
        <v>0</v>
      </c>
      <c r="M19" s="243">
        <v>0</v>
      </c>
      <c r="N19" s="114">
        <f t="shared" si="1"/>
        <v>2371.660979238949</v>
      </c>
      <c r="P19" s="40"/>
    </row>
    <row r="20" spans="1:16" x14ac:dyDescent="0.2">
      <c r="A20" s="68" t="s">
        <v>33</v>
      </c>
      <c r="B20" s="67">
        <v>902.6514709999999</v>
      </c>
      <c r="C20" s="66">
        <v>768.42518599999983</v>
      </c>
      <c r="D20" s="65">
        <v>864.10889000000009</v>
      </c>
      <c r="E20" s="67">
        <v>776.93415300000015</v>
      </c>
      <c r="F20" s="66">
        <v>795.23396300000013</v>
      </c>
      <c r="G20" s="65">
        <v>713.9596929999999</v>
      </c>
      <c r="H20" s="241">
        <v>0</v>
      </c>
      <c r="I20" s="242">
        <v>0</v>
      </c>
      <c r="J20" s="243">
        <v>0</v>
      </c>
      <c r="K20" s="241">
        <v>0</v>
      </c>
      <c r="L20" s="242">
        <v>0</v>
      </c>
      <c r="M20" s="243">
        <v>0</v>
      </c>
      <c r="N20" s="114">
        <f t="shared" si="1"/>
        <v>4821.3133559999997</v>
      </c>
      <c r="P20" s="40"/>
    </row>
    <row r="21" spans="1:16" x14ac:dyDescent="0.2">
      <c r="A21" s="68" t="s">
        <v>3</v>
      </c>
      <c r="B21" s="67">
        <v>0</v>
      </c>
      <c r="C21" s="66">
        <v>0</v>
      </c>
      <c r="D21" s="65">
        <v>0</v>
      </c>
      <c r="E21" s="67">
        <v>0</v>
      </c>
      <c r="F21" s="66">
        <v>0</v>
      </c>
      <c r="G21" s="65">
        <v>0</v>
      </c>
      <c r="H21" s="241">
        <v>0</v>
      </c>
      <c r="I21" s="242">
        <v>0</v>
      </c>
      <c r="J21" s="243">
        <v>0</v>
      </c>
      <c r="K21" s="241">
        <v>0</v>
      </c>
      <c r="L21" s="242">
        <v>0</v>
      </c>
      <c r="M21" s="243">
        <v>0</v>
      </c>
      <c r="N21" s="114">
        <f t="shared" si="1"/>
        <v>0</v>
      </c>
      <c r="P21" s="40"/>
    </row>
    <row r="22" spans="1:16" x14ac:dyDescent="0.2">
      <c r="A22" s="68" t="s">
        <v>32</v>
      </c>
      <c r="B22" s="67">
        <v>58.738746999999996</v>
      </c>
      <c r="C22" s="66">
        <v>64.375801999999993</v>
      </c>
      <c r="D22" s="65">
        <v>25.090794999999993</v>
      </c>
      <c r="E22" s="67">
        <v>5.4708429999999995</v>
      </c>
      <c r="F22" s="66">
        <v>3.3079709999999993</v>
      </c>
      <c r="G22" s="65">
        <v>47.088466000000018</v>
      </c>
      <c r="H22" s="241">
        <v>0</v>
      </c>
      <c r="I22" s="242">
        <v>0</v>
      </c>
      <c r="J22" s="243">
        <v>0</v>
      </c>
      <c r="K22" s="241">
        <v>0</v>
      </c>
      <c r="L22" s="242">
        <v>0</v>
      </c>
      <c r="M22" s="243">
        <v>0</v>
      </c>
      <c r="N22" s="114">
        <f t="shared" si="1"/>
        <v>204.07262399999999</v>
      </c>
      <c r="P22" s="40"/>
    </row>
    <row r="23" spans="1:16" x14ac:dyDescent="0.2">
      <c r="A23" s="68" t="s">
        <v>31</v>
      </c>
      <c r="B23" s="74">
        <v>4539.6890259999982</v>
      </c>
      <c r="C23" s="62">
        <v>4129.2549359999966</v>
      </c>
      <c r="D23" s="73">
        <v>3677.7212879999984</v>
      </c>
      <c r="E23" s="74">
        <v>2986.797425874337</v>
      </c>
      <c r="F23" s="62">
        <v>2180.8702882744678</v>
      </c>
      <c r="G23" s="73">
        <v>1248.562087486582</v>
      </c>
      <c r="H23" s="239">
        <v>0</v>
      </c>
      <c r="I23" s="238">
        <v>0</v>
      </c>
      <c r="J23" s="240">
        <v>0</v>
      </c>
      <c r="K23" s="239">
        <v>0</v>
      </c>
      <c r="L23" s="238">
        <v>0</v>
      </c>
      <c r="M23" s="240">
        <v>0</v>
      </c>
      <c r="N23" s="114">
        <f t="shared" si="1"/>
        <v>18762.89505163538</v>
      </c>
      <c r="P23" s="40"/>
    </row>
    <row r="24" spans="1:16" s="21" customFormat="1" ht="11.25" x14ac:dyDescent="0.2">
      <c r="A24" s="18"/>
      <c r="B24" s="4"/>
      <c r="C24" s="4"/>
      <c r="D24" s="4"/>
      <c r="E24" s="4"/>
      <c r="F24" s="4"/>
      <c r="G24" s="4"/>
      <c r="H24" s="4"/>
      <c r="I24" s="4"/>
      <c r="J24" s="4"/>
      <c r="K24" s="4"/>
      <c r="L24" s="4"/>
      <c r="M24" s="4"/>
      <c r="N24" s="3" t="s">
        <v>65</v>
      </c>
    </row>
    <row r="25" spans="1:16" x14ac:dyDescent="0.2">
      <c r="A25" s="33" t="s">
        <v>41</v>
      </c>
      <c r="B25" s="10">
        <v>5672.1913799999993</v>
      </c>
      <c r="C25" s="42"/>
      <c r="D25" s="42"/>
      <c r="E25" s="42"/>
      <c r="F25" s="42"/>
      <c r="G25" s="42"/>
      <c r="H25" s="42"/>
      <c r="I25" s="42"/>
      <c r="J25" s="42"/>
      <c r="K25" s="42"/>
      <c r="L25" s="42"/>
      <c r="M25" s="42"/>
    </row>
    <row r="26" spans="1:16" x14ac:dyDescent="0.2">
      <c r="A26" s="33" t="s">
        <v>40</v>
      </c>
      <c r="B26" s="10">
        <v>1009.2325369999996</v>
      </c>
    </row>
    <row r="27" spans="1:16" x14ac:dyDescent="0.2">
      <c r="A27" s="33" t="s">
        <v>39</v>
      </c>
      <c r="B27" s="10">
        <v>2626.107618</v>
      </c>
      <c r="C27" s="22"/>
      <c r="D27" s="22"/>
      <c r="E27" s="22"/>
      <c r="F27" s="22"/>
      <c r="G27" s="22"/>
      <c r="H27" s="22"/>
      <c r="I27" s="22"/>
      <c r="J27" s="22"/>
      <c r="K27" s="22"/>
      <c r="L27" s="22"/>
      <c r="M27" s="22"/>
      <c r="N27" s="22"/>
    </row>
    <row r="28" spans="1:16" x14ac:dyDescent="0.2">
      <c r="A28" s="33" t="s">
        <v>51</v>
      </c>
      <c r="B28" s="10">
        <v>9.3800829999999991</v>
      </c>
      <c r="C28" s="22"/>
      <c r="D28" s="22"/>
      <c r="E28" s="22"/>
      <c r="F28" s="22"/>
      <c r="G28" s="22"/>
      <c r="H28" s="22"/>
      <c r="I28" s="22"/>
      <c r="J28" s="22"/>
      <c r="K28" s="22"/>
      <c r="L28" s="22"/>
      <c r="M28" s="22"/>
      <c r="N28" s="22"/>
    </row>
    <row r="29" spans="1:16" x14ac:dyDescent="0.2">
      <c r="A29" s="33" t="s">
        <v>52</v>
      </c>
      <c r="B29" s="10">
        <v>4.6532</v>
      </c>
    </row>
    <row r="30" spans="1:16" x14ac:dyDescent="0.2">
      <c r="A30" s="33" t="s">
        <v>53</v>
      </c>
      <c r="B30" s="10">
        <v>0.21547300000000003</v>
      </c>
    </row>
    <row r="31" spans="1:16" x14ac:dyDescent="0.2">
      <c r="A31" s="33" t="s">
        <v>38</v>
      </c>
      <c r="B31" s="10">
        <v>11975.961767000003</v>
      </c>
    </row>
    <row r="32" spans="1:16" x14ac:dyDescent="0.2">
      <c r="A32" s="33" t="s">
        <v>63</v>
      </c>
      <c r="B32" s="10">
        <v>96.504000000000005</v>
      </c>
    </row>
    <row r="33" spans="1:2" x14ac:dyDescent="0.2">
      <c r="A33" s="33" t="s">
        <v>37</v>
      </c>
      <c r="B33" s="10">
        <v>0</v>
      </c>
    </row>
    <row r="34" spans="1:2" x14ac:dyDescent="0.2">
      <c r="A34" s="33" t="s">
        <v>36</v>
      </c>
      <c r="B34" s="10">
        <v>2181.4684699999998</v>
      </c>
    </row>
    <row r="35" spans="1:2" x14ac:dyDescent="0.2">
      <c r="A35" s="33" t="s">
        <v>35</v>
      </c>
      <c r="B35" s="10">
        <v>42.361212000000002</v>
      </c>
    </row>
    <row r="36" spans="1:2" x14ac:dyDescent="0.2">
      <c r="A36" s="33" t="s">
        <v>34</v>
      </c>
      <c r="B36" s="10">
        <v>1178.3720222389491</v>
      </c>
    </row>
    <row r="37" spans="1:2" x14ac:dyDescent="0.2">
      <c r="A37" s="33" t="s">
        <v>33</v>
      </c>
      <c r="B37" s="10">
        <v>2286.1278090000001</v>
      </c>
    </row>
    <row r="38" spans="1:2" x14ac:dyDescent="0.2">
      <c r="A38" s="33" t="s">
        <v>3</v>
      </c>
      <c r="B38" s="10">
        <v>0</v>
      </c>
    </row>
    <row r="39" spans="1:2" x14ac:dyDescent="0.2">
      <c r="A39" s="33" t="s">
        <v>32</v>
      </c>
      <c r="B39" s="10">
        <v>55.867280000000015</v>
      </c>
    </row>
    <row r="40" spans="1:2" x14ac:dyDescent="0.2">
      <c r="A40" s="33" t="s">
        <v>31</v>
      </c>
      <c r="B40" s="10">
        <v>6416.229801635387</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P35"/>
  <sheetViews>
    <sheetView showGridLines="0" zoomScaleNormal="100" zoomScaleSheetLayoutView="100" workbookViewId="0">
      <selection activeCell="E5" sqref="E5:G5"/>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6" ht="15.75" x14ac:dyDescent="0.25">
      <c r="A1" s="72" t="s">
        <v>105</v>
      </c>
      <c r="B1" s="42"/>
      <c r="C1" s="42"/>
      <c r="D1" s="42"/>
      <c r="E1" s="42"/>
      <c r="F1" s="42"/>
      <c r="G1" s="42"/>
      <c r="H1" s="42"/>
      <c r="I1" s="42"/>
      <c r="J1" s="42"/>
      <c r="K1" s="42"/>
      <c r="L1" s="42"/>
      <c r="M1" s="42"/>
      <c r="N1" s="57" t="str">
        <f>'3'!N1</f>
        <v>II. čtvrtletí 2021</v>
      </c>
    </row>
    <row r="2" spans="1:16" ht="6" customHeight="1" x14ac:dyDescent="0.2">
      <c r="A2" s="42"/>
      <c r="B2" s="42"/>
      <c r="C2" s="42"/>
      <c r="D2" s="42"/>
      <c r="E2" s="42"/>
      <c r="F2" s="42"/>
      <c r="G2" s="42"/>
      <c r="H2" s="42"/>
      <c r="I2" s="42"/>
      <c r="J2" s="42"/>
      <c r="K2" s="42"/>
      <c r="L2" s="42"/>
      <c r="M2" s="42"/>
      <c r="N2" s="42"/>
    </row>
    <row r="3" spans="1:16" x14ac:dyDescent="0.2">
      <c r="A3" s="310"/>
      <c r="B3" s="318" t="s">
        <v>45</v>
      </c>
      <c r="C3" s="319"/>
      <c r="D3" s="320"/>
      <c r="E3" s="318" t="s">
        <v>46</v>
      </c>
      <c r="F3" s="319"/>
      <c r="G3" s="320"/>
      <c r="H3" s="318" t="s">
        <v>47</v>
      </c>
      <c r="I3" s="319"/>
      <c r="J3" s="320"/>
      <c r="K3" s="318" t="s">
        <v>48</v>
      </c>
      <c r="L3" s="319"/>
      <c r="M3" s="320"/>
      <c r="N3" s="309" t="s">
        <v>7</v>
      </c>
    </row>
    <row r="4" spans="1:16" x14ac:dyDescent="0.2">
      <c r="A4" s="331"/>
      <c r="B4" s="71" t="s">
        <v>8</v>
      </c>
      <c r="C4" s="70" t="s">
        <v>9</v>
      </c>
      <c r="D4" s="69" t="s">
        <v>10</v>
      </c>
      <c r="E4" s="71" t="s">
        <v>11</v>
      </c>
      <c r="F4" s="70" t="s">
        <v>12</v>
      </c>
      <c r="G4" s="69" t="s">
        <v>13</v>
      </c>
      <c r="H4" s="71" t="s">
        <v>14</v>
      </c>
      <c r="I4" s="70" t="s">
        <v>15</v>
      </c>
      <c r="J4" s="69" t="s">
        <v>16</v>
      </c>
      <c r="K4" s="71" t="s">
        <v>17</v>
      </c>
      <c r="L4" s="70" t="s">
        <v>18</v>
      </c>
      <c r="M4" s="69" t="s">
        <v>19</v>
      </c>
      <c r="N4" s="306"/>
    </row>
    <row r="5" spans="1:16" x14ac:dyDescent="0.2">
      <c r="A5" s="332" t="s">
        <v>50</v>
      </c>
      <c r="B5" s="323">
        <f>SUM(B6:D6)</f>
        <v>55213.527295</v>
      </c>
      <c r="C5" s="324"/>
      <c r="D5" s="325"/>
      <c r="E5" s="323">
        <f>SUM(E6:G6)</f>
        <v>33554.672652874338</v>
      </c>
      <c r="F5" s="324"/>
      <c r="G5" s="325"/>
      <c r="H5" s="326">
        <f>SUM(H6:J6)</f>
        <v>0</v>
      </c>
      <c r="I5" s="327"/>
      <c r="J5" s="328"/>
      <c r="K5" s="326">
        <f>SUM(K6:M6)</f>
        <v>0</v>
      </c>
      <c r="L5" s="327"/>
      <c r="M5" s="328"/>
      <c r="N5" s="329">
        <f>SUM(N7:N20)</f>
        <v>88768.199947874338</v>
      </c>
    </row>
    <row r="6" spans="1:16" x14ac:dyDescent="0.2">
      <c r="A6" s="333"/>
      <c r="B6" s="115">
        <f>SUM(B7:B20)</f>
        <v>20022.182319000003</v>
      </c>
      <c r="C6" s="116">
        <f t="shared" ref="C6:M6" si="0">SUM(C7:C20)</f>
        <v>18077.595498999995</v>
      </c>
      <c r="D6" s="117">
        <f t="shared" si="0"/>
        <v>17113.749476999998</v>
      </c>
      <c r="E6" s="115">
        <f t="shared" si="0"/>
        <v>14189.130590874336</v>
      </c>
      <c r="F6" s="116">
        <f t="shared" si="0"/>
        <v>11450.650985</v>
      </c>
      <c r="G6" s="117">
        <f t="shared" si="0"/>
        <v>7914.8910769999993</v>
      </c>
      <c r="H6" s="247">
        <f t="shared" si="0"/>
        <v>0</v>
      </c>
      <c r="I6" s="248">
        <f t="shared" si="0"/>
        <v>0</v>
      </c>
      <c r="J6" s="249">
        <f t="shared" si="0"/>
        <v>0</v>
      </c>
      <c r="K6" s="247">
        <f t="shared" si="0"/>
        <v>0</v>
      </c>
      <c r="L6" s="248">
        <f t="shared" si="0"/>
        <v>0</v>
      </c>
      <c r="M6" s="249">
        <f t="shared" si="0"/>
        <v>0</v>
      </c>
      <c r="N6" s="330"/>
    </row>
    <row r="7" spans="1:16" x14ac:dyDescent="0.2">
      <c r="A7" s="68" t="s">
        <v>121</v>
      </c>
      <c r="B7" s="77">
        <v>798.06623899999988</v>
      </c>
      <c r="C7" s="63">
        <v>788.71839900000009</v>
      </c>
      <c r="D7" s="60">
        <v>630.84804700000029</v>
      </c>
      <c r="E7" s="77">
        <v>507.29259299999995</v>
      </c>
      <c r="F7" s="63">
        <v>362.82766200000003</v>
      </c>
      <c r="G7" s="60">
        <v>213.57028000000003</v>
      </c>
      <c r="H7" s="250">
        <v>0</v>
      </c>
      <c r="I7" s="251">
        <v>0</v>
      </c>
      <c r="J7" s="252">
        <v>0</v>
      </c>
      <c r="K7" s="250">
        <v>0</v>
      </c>
      <c r="L7" s="251">
        <v>0</v>
      </c>
      <c r="M7" s="252">
        <v>0</v>
      </c>
      <c r="N7" s="114">
        <f t="shared" ref="N7:N20" si="1">SUM(B7:M7)</f>
        <v>3301.3232200000007</v>
      </c>
      <c r="P7" s="12"/>
    </row>
    <row r="8" spans="1:16" x14ac:dyDescent="0.2">
      <c r="A8" s="68" t="s">
        <v>91</v>
      </c>
      <c r="B8" s="58">
        <v>1010.90724</v>
      </c>
      <c r="C8" s="56">
        <v>869.57538700000009</v>
      </c>
      <c r="D8" s="79">
        <v>862.36632299999974</v>
      </c>
      <c r="E8" s="58">
        <v>659.46655300000032</v>
      </c>
      <c r="F8" s="56">
        <v>529.52519400000006</v>
      </c>
      <c r="G8" s="79">
        <v>331.31693699999988</v>
      </c>
      <c r="H8" s="253">
        <v>0</v>
      </c>
      <c r="I8" s="254">
        <v>0</v>
      </c>
      <c r="J8" s="255">
        <v>0</v>
      </c>
      <c r="K8" s="253">
        <v>0</v>
      </c>
      <c r="L8" s="254">
        <v>0</v>
      </c>
      <c r="M8" s="255">
        <v>0</v>
      </c>
      <c r="N8" s="114">
        <f t="shared" si="1"/>
        <v>4263.1576339999992</v>
      </c>
      <c r="P8" s="12"/>
    </row>
    <row r="9" spans="1:16" x14ac:dyDescent="0.2">
      <c r="A9" s="68" t="s">
        <v>92</v>
      </c>
      <c r="B9" s="59">
        <v>1102.4363860000001</v>
      </c>
      <c r="C9" s="76">
        <v>1003.2309429999998</v>
      </c>
      <c r="D9" s="78">
        <v>902.18554499999982</v>
      </c>
      <c r="E9" s="59">
        <v>702.70736399999953</v>
      </c>
      <c r="F9" s="76">
        <v>488.30424200000004</v>
      </c>
      <c r="G9" s="78">
        <v>293.42914699999989</v>
      </c>
      <c r="H9" s="256">
        <v>0</v>
      </c>
      <c r="I9" s="257">
        <v>0</v>
      </c>
      <c r="J9" s="258">
        <v>0</v>
      </c>
      <c r="K9" s="256">
        <v>0</v>
      </c>
      <c r="L9" s="257">
        <v>0</v>
      </c>
      <c r="M9" s="258">
        <v>0</v>
      </c>
      <c r="N9" s="114">
        <f t="shared" si="1"/>
        <v>4492.2936269999991</v>
      </c>
      <c r="P9" s="12"/>
    </row>
    <row r="10" spans="1:16" x14ac:dyDescent="0.2">
      <c r="A10" s="68" t="s">
        <v>93</v>
      </c>
      <c r="B10" s="59">
        <v>930.15145300000006</v>
      </c>
      <c r="C10" s="76">
        <v>883.41019000000006</v>
      </c>
      <c r="D10" s="78">
        <v>842.92196899999988</v>
      </c>
      <c r="E10" s="59">
        <v>710.69928699999991</v>
      </c>
      <c r="F10" s="76">
        <v>597.94664900000032</v>
      </c>
      <c r="G10" s="78">
        <v>416.00759400000004</v>
      </c>
      <c r="H10" s="256">
        <v>0</v>
      </c>
      <c r="I10" s="257">
        <v>0</v>
      </c>
      <c r="J10" s="258">
        <v>0</v>
      </c>
      <c r="K10" s="256">
        <v>0</v>
      </c>
      <c r="L10" s="257">
        <v>0</v>
      </c>
      <c r="M10" s="258">
        <v>0</v>
      </c>
      <c r="N10" s="114">
        <f t="shared" si="1"/>
        <v>4381.1371420000005</v>
      </c>
      <c r="P10" s="12"/>
    </row>
    <row r="11" spans="1:16" x14ac:dyDescent="0.2">
      <c r="A11" s="68" t="s">
        <v>120</v>
      </c>
      <c r="B11" s="59">
        <v>501.82435199999998</v>
      </c>
      <c r="C11" s="76">
        <v>444.58351700000009</v>
      </c>
      <c r="D11" s="78">
        <v>421.18101199999995</v>
      </c>
      <c r="E11" s="59">
        <v>352.89540199999999</v>
      </c>
      <c r="F11" s="76">
        <v>273.68879700000002</v>
      </c>
      <c r="G11" s="78">
        <v>182.98947000000004</v>
      </c>
      <c r="H11" s="256">
        <v>0</v>
      </c>
      <c r="I11" s="257">
        <v>0</v>
      </c>
      <c r="J11" s="258">
        <v>0</v>
      </c>
      <c r="K11" s="256">
        <v>0</v>
      </c>
      <c r="L11" s="257">
        <v>0</v>
      </c>
      <c r="M11" s="258">
        <v>0</v>
      </c>
      <c r="N11" s="114">
        <f t="shared" si="1"/>
        <v>2177.1625500000005</v>
      </c>
      <c r="P11" s="12"/>
    </row>
    <row r="12" spans="1:16" x14ac:dyDescent="0.2">
      <c r="A12" s="68" t="s">
        <v>94</v>
      </c>
      <c r="B12" s="59">
        <v>601.01063000000033</v>
      </c>
      <c r="C12" s="76">
        <v>500.68779399999971</v>
      </c>
      <c r="D12" s="78">
        <v>470.78855599999991</v>
      </c>
      <c r="E12" s="59">
        <v>377.93023399999987</v>
      </c>
      <c r="F12" s="76">
        <v>296.26155400000005</v>
      </c>
      <c r="G12" s="78">
        <v>197.46016400000002</v>
      </c>
      <c r="H12" s="256">
        <v>0</v>
      </c>
      <c r="I12" s="257">
        <v>0</v>
      </c>
      <c r="J12" s="258">
        <v>0</v>
      </c>
      <c r="K12" s="256">
        <v>0</v>
      </c>
      <c r="L12" s="257">
        <v>0</v>
      </c>
      <c r="M12" s="258">
        <v>0</v>
      </c>
      <c r="N12" s="114">
        <f t="shared" si="1"/>
        <v>2444.1389320000003</v>
      </c>
      <c r="P12" s="12"/>
    </row>
    <row r="13" spans="1:16" x14ac:dyDescent="0.2">
      <c r="A13" s="68" t="s">
        <v>95</v>
      </c>
      <c r="B13" s="59">
        <v>354.18580500000007</v>
      </c>
      <c r="C13" s="76">
        <v>313.72887200000002</v>
      </c>
      <c r="D13" s="78">
        <v>285.43587400000001</v>
      </c>
      <c r="E13" s="59">
        <v>246.98878400000004</v>
      </c>
      <c r="F13" s="76">
        <v>167.990994</v>
      </c>
      <c r="G13" s="78">
        <v>107.73312799999999</v>
      </c>
      <c r="H13" s="256">
        <v>0</v>
      </c>
      <c r="I13" s="257">
        <v>0</v>
      </c>
      <c r="J13" s="258">
        <v>0</v>
      </c>
      <c r="K13" s="256">
        <v>0</v>
      </c>
      <c r="L13" s="257">
        <v>0</v>
      </c>
      <c r="M13" s="258">
        <v>0</v>
      </c>
      <c r="N13" s="114">
        <f t="shared" si="1"/>
        <v>1476.0634570000002</v>
      </c>
      <c r="P13" s="12"/>
    </row>
    <row r="14" spans="1:16" x14ac:dyDescent="0.2">
      <c r="A14" s="68" t="s">
        <v>96</v>
      </c>
      <c r="B14" s="59">
        <v>3997.3382720000013</v>
      </c>
      <c r="C14" s="76">
        <v>3526.5939079999998</v>
      </c>
      <c r="D14" s="78">
        <v>3298.2002159999993</v>
      </c>
      <c r="E14" s="59">
        <v>2833.789534</v>
      </c>
      <c r="F14" s="76">
        <v>2322.2023039999995</v>
      </c>
      <c r="G14" s="78">
        <v>1763.2761639999994</v>
      </c>
      <c r="H14" s="256">
        <v>0</v>
      </c>
      <c r="I14" s="257">
        <v>0</v>
      </c>
      <c r="J14" s="258">
        <v>0</v>
      </c>
      <c r="K14" s="256">
        <v>0</v>
      </c>
      <c r="L14" s="257">
        <v>0</v>
      </c>
      <c r="M14" s="258">
        <v>0</v>
      </c>
      <c r="N14" s="114">
        <f t="shared" si="1"/>
        <v>17741.400397999998</v>
      </c>
      <c r="P14" s="12"/>
    </row>
    <row r="15" spans="1:16" x14ac:dyDescent="0.2">
      <c r="A15" s="68" t="s">
        <v>97</v>
      </c>
      <c r="B15" s="59">
        <v>888.14135400000021</v>
      </c>
      <c r="C15" s="76">
        <v>748.70947499999966</v>
      </c>
      <c r="D15" s="78">
        <v>687.01697199999956</v>
      </c>
      <c r="E15" s="59">
        <v>551.47387700000036</v>
      </c>
      <c r="F15" s="76">
        <v>420.00779000000006</v>
      </c>
      <c r="G15" s="78">
        <v>306.40952299999992</v>
      </c>
      <c r="H15" s="256">
        <v>0</v>
      </c>
      <c r="I15" s="257">
        <v>0</v>
      </c>
      <c r="J15" s="258">
        <v>0</v>
      </c>
      <c r="K15" s="256">
        <v>0</v>
      </c>
      <c r="L15" s="257">
        <v>0</v>
      </c>
      <c r="M15" s="258">
        <v>0</v>
      </c>
      <c r="N15" s="114">
        <f t="shared" si="1"/>
        <v>3601.7589909999997</v>
      </c>
      <c r="P15" s="12"/>
    </row>
    <row r="16" spans="1:16" x14ac:dyDescent="0.2">
      <c r="A16" s="68" t="s">
        <v>98</v>
      </c>
      <c r="B16" s="59">
        <v>956.90927299999998</v>
      </c>
      <c r="C16" s="76">
        <v>878.18854099999999</v>
      </c>
      <c r="D16" s="78">
        <v>819.49220200000013</v>
      </c>
      <c r="E16" s="59">
        <v>649.15593800000011</v>
      </c>
      <c r="F16" s="76">
        <v>462.18465399999985</v>
      </c>
      <c r="G16" s="78">
        <v>260.84462099999996</v>
      </c>
      <c r="H16" s="256">
        <v>0</v>
      </c>
      <c r="I16" s="257">
        <v>0</v>
      </c>
      <c r="J16" s="258">
        <v>0</v>
      </c>
      <c r="K16" s="256">
        <v>0</v>
      </c>
      <c r="L16" s="257">
        <v>0</v>
      </c>
      <c r="M16" s="258">
        <v>0</v>
      </c>
      <c r="N16" s="114">
        <f t="shared" si="1"/>
        <v>4026.7752289999999</v>
      </c>
      <c r="P16" s="12"/>
    </row>
    <row r="17" spans="1:16" x14ac:dyDescent="0.2">
      <c r="A17" s="68" t="s">
        <v>99</v>
      </c>
      <c r="B17" s="59">
        <v>814.35561700000005</v>
      </c>
      <c r="C17" s="76">
        <v>726.99310300000013</v>
      </c>
      <c r="D17" s="78">
        <v>683.69138799999962</v>
      </c>
      <c r="E17" s="59">
        <v>545.64449100000013</v>
      </c>
      <c r="F17" s="76">
        <v>403.17040500000007</v>
      </c>
      <c r="G17" s="78">
        <v>233.00966199999999</v>
      </c>
      <c r="H17" s="256">
        <v>0</v>
      </c>
      <c r="I17" s="257">
        <v>0</v>
      </c>
      <c r="J17" s="258">
        <v>0</v>
      </c>
      <c r="K17" s="256">
        <v>0</v>
      </c>
      <c r="L17" s="257">
        <v>0</v>
      </c>
      <c r="M17" s="258">
        <v>0</v>
      </c>
      <c r="N17" s="114">
        <f t="shared" si="1"/>
        <v>3406.8646659999999</v>
      </c>
      <c r="P17" s="12"/>
    </row>
    <row r="18" spans="1:16" x14ac:dyDescent="0.2">
      <c r="A18" s="68" t="s">
        <v>100</v>
      </c>
      <c r="B18" s="59">
        <v>3551.1893510000023</v>
      </c>
      <c r="C18" s="76">
        <v>3085.2188710000005</v>
      </c>
      <c r="D18" s="78">
        <v>2968.0447689999996</v>
      </c>
      <c r="E18" s="59">
        <v>2463.7734108743366</v>
      </c>
      <c r="F18" s="76">
        <v>1962.7910160000008</v>
      </c>
      <c r="G18" s="78">
        <v>1236.2594469999999</v>
      </c>
      <c r="H18" s="256">
        <v>0</v>
      </c>
      <c r="I18" s="257">
        <v>0</v>
      </c>
      <c r="J18" s="258">
        <v>0</v>
      </c>
      <c r="K18" s="256">
        <v>0</v>
      </c>
      <c r="L18" s="257">
        <v>0</v>
      </c>
      <c r="M18" s="258">
        <v>0</v>
      </c>
      <c r="N18" s="114">
        <f t="shared" si="1"/>
        <v>15267.27686487434</v>
      </c>
      <c r="P18" s="12"/>
    </row>
    <row r="19" spans="1:16" x14ac:dyDescent="0.2">
      <c r="A19" s="68" t="s">
        <v>101</v>
      </c>
      <c r="B19" s="59">
        <v>3583.2832540000004</v>
      </c>
      <c r="C19" s="76">
        <v>3435.2348919999981</v>
      </c>
      <c r="D19" s="78">
        <v>3389.6466709999991</v>
      </c>
      <c r="E19" s="59">
        <v>2908.6889239999996</v>
      </c>
      <c r="F19" s="76">
        <v>2645.5903870000006</v>
      </c>
      <c r="G19" s="78">
        <v>1971.1065029999997</v>
      </c>
      <c r="H19" s="256">
        <v>0</v>
      </c>
      <c r="I19" s="257">
        <v>0</v>
      </c>
      <c r="J19" s="258">
        <v>0</v>
      </c>
      <c r="K19" s="256">
        <v>0</v>
      </c>
      <c r="L19" s="257">
        <v>0</v>
      </c>
      <c r="M19" s="258">
        <v>0</v>
      </c>
      <c r="N19" s="114">
        <f t="shared" si="1"/>
        <v>17933.550630999998</v>
      </c>
      <c r="P19" s="12"/>
    </row>
    <row r="20" spans="1:16" x14ac:dyDescent="0.2">
      <c r="A20" s="68" t="s">
        <v>102</v>
      </c>
      <c r="B20" s="77">
        <v>932.38309300000014</v>
      </c>
      <c r="C20" s="63">
        <v>872.72160700000029</v>
      </c>
      <c r="D20" s="60">
        <v>851.92993300000001</v>
      </c>
      <c r="E20" s="77">
        <v>678.6241990000002</v>
      </c>
      <c r="F20" s="63">
        <v>518.15933700000005</v>
      </c>
      <c r="G20" s="60">
        <v>401.47843700000016</v>
      </c>
      <c r="H20" s="250">
        <v>0</v>
      </c>
      <c r="I20" s="251">
        <v>0</v>
      </c>
      <c r="J20" s="252">
        <v>0</v>
      </c>
      <c r="K20" s="250">
        <v>0</v>
      </c>
      <c r="L20" s="251">
        <v>0</v>
      </c>
      <c r="M20" s="252">
        <v>0</v>
      </c>
      <c r="N20" s="114">
        <f t="shared" si="1"/>
        <v>4255.2966060000008</v>
      </c>
      <c r="P20" s="12"/>
    </row>
    <row r="21" spans="1:16" x14ac:dyDescent="0.2">
      <c r="A21" s="42"/>
      <c r="B21" s="42"/>
      <c r="C21" s="42"/>
      <c r="D21" s="42"/>
      <c r="E21" s="42"/>
      <c r="F21" s="42"/>
      <c r="G21" s="42"/>
      <c r="H21" s="42"/>
      <c r="I21" s="42"/>
      <c r="J21" s="42"/>
      <c r="K21" s="42"/>
      <c r="L21" s="42"/>
      <c r="M21" s="42"/>
      <c r="N21" s="3" t="s">
        <v>65</v>
      </c>
    </row>
    <row r="22" spans="1:16" x14ac:dyDescent="0.2">
      <c r="A22" s="7" t="s">
        <v>121</v>
      </c>
      <c r="B22" s="10">
        <v>1083.6905350000002</v>
      </c>
      <c r="C22" s="42"/>
    </row>
    <row r="23" spans="1:16" x14ac:dyDescent="0.2">
      <c r="A23" s="7" t="s">
        <v>91</v>
      </c>
      <c r="B23" s="10">
        <v>1520.3086840000003</v>
      </c>
      <c r="C23" s="42"/>
    </row>
    <row r="24" spans="1:16" x14ac:dyDescent="0.2">
      <c r="A24" s="7" t="s">
        <v>92</v>
      </c>
      <c r="B24" s="10">
        <v>1484.4407529999994</v>
      </c>
      <c r="C24" s="42"/>
    </row>
    <row r="25" spans="1:16" x14ac:dyDescent="0.2">
      <c r="A25" s="7" t="s">
        <v>93</v>
      </c>
      <c r="B25" s="10">
        <v>1724.6535300000005</v>
      </c>
      <c r="C25" s="42"/>
    </row>
    <row r="26" spans="1:16" x14ac:dyDescent="0.2">
      <c r="A26" s="7" t="s">
        <v>120</v>
      </c>
      <c r="B26" s="10">
        <v>809.57366900000011</v>
      </c>
      <c r="C26" s="42"/>
    </row>
    <row r="27" spans="1:16" x14ac:dyDescent="0.2">
      <c r="A27" s="7" t="s">
        <v>94</v>
      </c>
      <c r="B27" s="10">
        <v>871.65195199999994</v>
      </c>
      <c r="C27" s="42"/>
    </row>
    <row r="28" spans="1:16" x14ac:dyDescent="0.2">
      <c r="A28" s="7" t="s">
        <v>95</v>
      </c>
      <c r="B28" s="10">
        <v>522.71290599999998</v>
      </c>
      <c r="C28" s="42"/>
    </row>
    <row r="29" spans="1:16" x14ac:dyDescent="0.2">
      <c r="A29" s="7" t="s">
        <v>96</v>
      </c>
      <c r="B29" s="10">
        <v>6919.2680019999989</v>
      </c>
      <c r="C29" s="42"/>
    </row>
    <row r="30" spans="1:16" x14ac:dyDescent="0.2">
      <c r="A30" s="7" t="s">
        <v>97</v>
      </c>
      <c r="B30" s="10">
        <v>1277.8911900000003</v>
      </c>
      <c r="C30" s="42"/>
    </row>
    <row r="31" spans="1:16" x14ac:dyDescent="0.2">
      <c r="A31" s="7" t="s">
        <v>98</v>
      </c>
      <c r="B31" s="10">
        <v>1372.185213</v>
      </c>
      <c r="C31" s="42"/>
    </row>
    <row r="32" spans="1:16" x14ac:dyDescent="0.2">
      <c r="A32" s="7" t="s">
        <v>99</v>
      </c>
      <c r="B32" s="10">
        <v>1181.8245580000003</v>
      </c>
      <c r="C32" s="42"/>
    </row>
    <row r="33" spans="1:3" x14ac:dyDescent="0.2">
      <c r="A33" s="7" t="s">
        <v>100</v>
      </c>
      <c r="B33" s="10">
        <v>5662.8238738743366</v>
      </c>
      <c r="C33" s="42"/>
    </row>
    <row r="34" spans="1:3" x14ac:dyDescent="0.2">
      <c r="A34" s="7" t="s">
        <v>101</v>
      </c>
      <c r="B34" s="10">
        <v>7525.3858140000002</v>
      </c>
      <c r="C34" s="42"/>
    </row>
    <row r="35" spans="1:3" x14ac:dyDescent="0.2">
      <c r="A35" s="7" t="s">
        <v>102</v>
      </c>
      <c r="B35" s="10">
        <v>1598.2619730000006</v>
      </c>
      <c r="C35" s="42"/>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T46"/>
  <sheetViews>
    <sheetView showGridLines="0" zoomScaleNormal="100" zoomScaleSheetLayoutView="100" workbookViewId="0">
      <selection activeCell="R3" sqref="R3:T20"/>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20" s="20" customFormat="1" ht="15.75" x14ac:dyDescent="0.25">
      <c r="A1" s="72" t="s">
        <v>103</v>
      </c>
      <c r="B1" s="42"/>
      <c r="C1" s="42"/>
      <c r="D1" s="42"/>
      <c r="E1" s="42"/>
      <c r="G1" s="42"/>
      <c r="H1" s="42"/>
      <c r="I1" s="42"/>
      <c r="J1" s="42"/>
      <c r="K1" s="42"/>
      <c r="L1" s="42"/>
      <c r="M1" s="42"/>
      <c r="N1" s="42"/>
      <c r="P1" s="57" t="str">
        <f>'3'!N1</f>
        <v>II. čtvrtletí 2021</v>
      </c>
    </row>
    <row r="2" spans="1:20" s="42" customFormat="1" ht="6" customHeight="1" x14ac:dyDescent="0.2">
      <c r="B2" s="1"/>
      <c r="C2" s="1"/>
      <c r="D2" s="1"/>
      <c r="E2" s="1"/>
      <c r="F2" s="1"/>
      <c r="G2" s="1"/>
      <c r="H2" s="1"/>
      <c r="I2" s="1"/>
      <c r="J2" s="1"/>
      <c r="K2" s="1"/>
      <c r="L2" s="1"/>
      <c r="M2" s="1"/>
      <c r="N2" s="1"/>
      <c r="O2" s="1"/>
    </row>
    <row r="3" spans="1:20" s="42" customFormat="1" ht="12" customHeight="1" x14ac:dyDescent="0.2">
      <c r="A3" s="213"/>
      <c r="B3" s="88" t="s">
        <v>78</v>
      </c>
      <c r="C3" s="88" t="s">
        <v>69</v>
      </c>
      <c r="D3" s="88" t="s">
        <v>70</v>
      </c>
      <c r="E3" s="88" t="s">
        <v>71</v>
      </c>
      <c r="F3" s="88" t="s">
        <v>81</v>
      </c>
      <c r="G3" s="88" t="s">
        <v>72</v>
      </c>
      <c r="H3" s="88" t="s">
        <v>73</v>
      </c>
      <c r="I3" s="88" t="s">
        <v>74</v>
      </c>
      <c r="J3" s="88" t="s">
        <v>75</v>
      </c>
      <c r="K3" s="88" t="s">
        <v>76</v>
      </c>
      <c r="L3" s="88" t="s">
        <v>77</v>
      </c>
      <c r="M3" s="88" t="s">
        <v>79</v>
      </c>
      <c r="N3" s="88" t="s">
        <v>80</v>
      </c>
      <c r="O3" s="88" t="s">
        <v>82</v>
      </c>
      <c r="P3" s="88" t="s">
        <v>7</v>
      </c>
    </row>
    <row r="4" spans="1:20" s="29" customFormat="1" ht="12" customHeight="1" x14ac:dyDescent="0.2">
      <c r="A4" s="118" t="s">
        <v>50</v>
      </c>
      <c r="B4" s="112">
        <f>SUM(B5:B20)</f>
        <v>1083.6905349999997</v>
      </c>
      <c r="C4" s="112">
        <f>SUM(C5:C20)</f>
        <v>1520.3086840000001</v>
      </c>
      <c r="D4" s="112">
        <f t="shared" ref="D4:P4" si="0">SUM(D5:D20)</f>
        <v>1484.4407529999994</v>
      </c>
      <c r="E4" s="112">
        <f t="shared" si="0"/>
        <v>1724.6535299999998</v>
      </c>
      <c r="F4" s="112">
        <f>SUM(F5:F20)</f>
        <v>809.57366900000011</v>
      </c>
      <c r="G4" s="112">
        <f t="shared" si="0"/>
        <v>871.65195200000016</v>
      </c>
      <c r="H4" s="112">
        <f t="shared" si="0"/>
        <v>522.71290599999998</v>
      </c>
      <c r="I4" s="112">
        <f t="shared" si="0"/>
        <v>6919.2680020000016</v>
      </c>
      <c r="J4" s="112">
        <f t="shared" si="0"/>
        <v>1277.8911900000001</v>
      </c>
      <c r="K4" s="112">
        <f t="shared" si="0"/>
        <v>1372.185213</v>
      </c>
      <c r="L4" s="112">
        <f t="shared" si="0"/>
        <v>1181.824558</v>
      </c>
      <c r="M4" s="112">
        <f t="shared" si="0"/>
        <v>5662.8238738743403</v>
      </c>
      <c r="N4" s="112">
        <f t="shared" si="0"/>
        <v>7525.3858139999984</v>
      </c>
      <c r="O4" s="116">
        <f t="shared" si="0"/>
        <v>1598.2619730000001</v>
      </c>
      <c r="P4" s="112">
        <f t="shared" si="0"/>
        <v>33554.672652874331</v>
      </c>
    </row>
    <row r="5" spans="1:20" s="42" customFormat="1" ht="12" customHeight="1" x14ac:dyDescent="0.2">
      <c r="A5" s="75" t="s">
        <v>41</v>
      </c>
      <c r="B5" s="63">
        <v>0</v>
      </c>
      <c r="C5" s="63">
        <v>445.11278399999998</v>
      </c>
      <c r="D5" s="63">
        <v>103.88325</v>
      </c>
      <c r="E5" s="63">
        <v>90.724503999999996</v>
      </c>
      <c r="F5" s="63">
        <v>332.49993000000006</v>
      </c>
      <c r="G5" s="63">
        <v>240.97484</v>
      </c>
      <c r="H5" s="63">
        <v>1.6883349999999999</v>
      </c>
      <c r="I5" s="63">
        <v>1635.950597</v>
      </c>
      <c r="J5" s="63">
        <v>59.910661000000012</v>
      </c>
      <c r="K5" s="63">
        <v>9.6206659999999999</v>
      </c>
      <c r="L5" s="63">
        <v>206.46608999999998</v>
      </c>
      <c r="M5" s="63">
        <v>272.07684999999998</v>
      </c>
      <c r="N5" s="63">
        <v>2175.214449999999</v>
      </c>
      <c r="O5" s="63">
        <v>98.068422999999996</v>
      </c>
      <c r="P5" s="119">
        <f>SUM(B5:O5)</f>
        <v>5672.1913799999984</v>
      </c>
      <c r="R5" s="288"/>
      <c r="S5" s="271"/>
      <c r="T5" s="36"/>
    </row>
    <row r="6" spans="1:20" s="42" customFormat="1" ht="12" customHeight="1" x14ac:dyDescent="0.2">
      <c r="A6" s="61" t="s">
        <v>40</v>
      </c>
      <c r="B6" s="76">
        <v>38.970999999999997</v>
      </c>
      <c r="C6" s="76">
        <v>96.330452999999991</v>
      </c>
      <c r="D6" s="76">
        <v>72.314896000000019</v>
      </c>
      <c r="E6" s="76">
        <v>17.015305000000001</v>
      </c>
      <c r="F6" s="76">
        <v>160.61713700000013</v>
      </c>
      <c r="G6" s="76">
        <v>96.320645000000013</v>
      </c>
      <c r="H6" s="76">
        <v>9.7035300000000007</v>
      </c>
      <c r="I6" s="76">
        <v>90.105276999999958</v>
      </c>
      <c r="J6" s="76">
        <v>84.693153000000009</v>
      </c>
      <c r="K6" s="76">
        <v>91.81496199999998</v>
      </c>
      <c r="L6" s="76">
        <v>89.448273</v>
      </c>
      <c r="M6" s="76">
        <v>101.61957599999995</v>
      </c>
      <c r="N6" s="76">
        <v>27.672681999999998</v>
      </c>
      <c r="O6" s="64">
        <v>32.605648000000009</v>
      </c>
      <c r="P6" s="119">
        <f t="shared" ref="P6:P20" si="1">SUM(B6:O6)</f>
        <v>1009.2325370000001</v>
      </c>
      <c r="R6" s="288"/>
      <c r="S6" s="271"/>
      <c r="T6" s="36"/>
    </row>
    <row r="7" spans="1:20" s="42" customFormat="1" ht="12" customHeight="1" x14ac:dyDescent="0.2">
      <c r="A7" s="61" t="s">
        <v>39</v>
      </c>
      <c r="B7" s="76">
        <v>0</v>
      </c>
      <c r="C7" s="76">
        <v>0</v>
      </c>
      <c r="D7" s="76">
        <v>0</v>
      </c>
      <c r="E7" s="76">
        <v>0</v>
      </c>
      <c r="F7" s="76">
        <v>0</v>
      </c>
      <c r="G7" s="76">
        <v>3.9448400000000001</v>
      </c>
      <c r="H7" s="76">
        <v>0</v>
      </c>
      <c r="I7" s="76">
        <v>2467.9833950000007</v>
      </c>
      <c r="J7" s="76">
        <v>65.406300000000002</v>
      </c>
      <c r="K7" s="76">
        <v>42.533000000000001</v>
      </c>
      <c r="L7" s="76">
        <v>0</v>
      </c>
      <c r="M7" s="76">
        <v>2.1000000000000001E-2</v>
      </c>
      <c r="N7" s="76">
        <v>0</v>
      </c>
      <c r="O7" s="64">
        <v>46.219082999999998</v>
      </c>
      <c r="P7" s="119">
        <f t="shared" si="1"/>
        <v>2626.1076180000009</v>
      </c>
      <c r="R7" s="288"/>
      <c r="S7" s="271"/>
      <c r="T7" s="36"/>
    </row>
    <row r="8" spans="1:20" s="42" customFormat="1" ht="12" customHeight="1" x14ac:dyDescent="0.2">
      <c r="A8" s="61" t="s">
        <v>51</v>
      </c>
      <c r="B8" s="66">
        <v>0.46600000000000003</v>
      </c>
      <c r="C8" s="66">
        <v>0</v>
      </c>
      <c r="D8" s="66">
        <v>0.879</v>
      </c>
      <c r="E8" s="66">
        <v>0</v>
      </c>
      <c r="F8" s="66">
        <v>0.01</v>
      </c>
      <c r="G8" s="66">
        <v>0</v>
      </c>
      <c r="H8" s="66">
        <v>0</v>
      </c>
      <c r="I8" s="66">
        <v>0.33459800000000001</v>
      </c>
      <c r="J8" s="66">
        <v>0.169095</v>
      </c>
      <c r="K8" s="66">
        <v>5.870709999999999</v>
      </c>
      <c r="L8" s="66">
        <v>1.58328</v>
      </c>
      <c r="M8" s="66">
        <v>0</v>
      </c>
      <c r="N8" s="66">
        <v>0</v>
      </c>
      <c r="O8" s="64">
        <v>6.7399999999999988E-2</v>
      </c>
      <c r="P8" s="119">
        <f t="shared" si="1"/>
        <v>9.3800829999999973</v>
      </c>
      <c r="R8" s="6"/>
      <c r="S8" s="36"/>
    </row>
    <row r="9" spans="1:20" s="42" customFormat="1" ht="12" customHeight="1" x14ac:dyDescent="0.2">
      <c r="A9" s="61" t="s">
        <v>52</v>
      </c>
      <c r="B9" s="66">
        <v>2.891</v>
      </c>
      <c r="C9" s="66">
        <v>0</v>
      </c>
      <c r="D9" s="66">
        <v>0.127</v>
      </c>
      <c r="E9" s="66">
        <v>1.2572000000000001</v>
      </c>
      <c r="F9" s="66">
        <v>0</v>
      </c>
      <c r="G9" s="66">
        <v>0</v>
      </c>
      <c r="H9" s="66">
        <v>0</v>
      </c>
      <c r="I9" s="66">
        <v>0</v>
      </c>
      <c r="J9" s="66">
        <v>0</v>
      </c>
      <c r="K9" s="66">
        <v>0</v>
      </c>
      <c r="L9" s="66">
        <v>0</v>
      </c>
      <c r="M9" s="66">
        <v>0</v>
      </c>
      <c r="N9" s="66">
        <v>0.378</v>
      </c>
      <c r="O9" s="64">
        <v>0</v>
      </c>
      <c r="P9" s="119">
        <f t="shared" si="1"/>
        <v>4.6532</v>
      </c>
      <c r="R9" s="6"/>
      <c r="S9" s="36"/>
    </row>
    <row r="10" spans="1:20" s="42" customFormat="1" ht="12" customHeight="1" x14ac:dyDescent="0.2">
      <c r="A10" s="61" t="s">
        <v>53</v>
      </c>
      <c r="B10" s="66">
        <v>0</v>
      </c>
      <c r="C10" s="66">
        <v>0</v>
      </c>
      <c r="D10" s="66">
        <v>6.0999999999999999E-2</v>
      </c>
      <c r="E10" s="66">
        <v>5.7472999999999996E-2</v>
      </c>
      <c r="F10" s="66">
        <v>6.4000000000000001E-2</v>
      </c>
      <c r="G10" s="66">
        <v>0</v>
      </c>
      <c r="H10" s="66">
        <v>0</v>
      </c>
      <c r="I10" s="66">
        <v>0</v>
      </c>
      <c r="J10" s="66">
        <v>0</v>
      </c>
      <c r="K10" s="66">
        <v>0</v>
      </c>
      <c r="L10" s="66">
        <v>0</v>
      </c>
      <c r="M10" s="66">
        <v>0</v>
      </c>
      <c r="N10" s="66">
        <v>3.3000000000000002E-2</v>
      </c>
      <c r="O10" s="64">
        <v>0</v>
      </c>
      <c r="P10" s="119">
        <f t="shared" si="1"/>
        <v>0.215473</v>
      </c>
      <c r="R10" s="6"/>
      <c r="S10" s="36"/>
    </row>
    <row r="11" spans="1:20" s="42" customFormat="1" ht="12" customHeight="1" x14ac:dyDescent="0.2">
      <c r="A11" s="61" t="s">
        <v>38</v>
      </c>
      <c r="B11" s="66">
        <v>0</v>
      </c>
      <c r="C11" s="66">
        <v>735.89167799999996</v>
      </c>
      <c r="D11" s="66">
        <v>0.69299999999999995</v>
      </c>
      <c r="E11" s="66">
        <v>1352.6591629999998</v>
      </c>
      <c r="F11" s="66">
        <v>74.940556000000001</v>
      </c>
      <c r="G11" s="66">
        <v>203.98692</v>
      </c>
      <c r="H11" s="66">
        <v>19.350356000000001</v>
      </c>
      <c r="I11" s="66">
        <v>114.45683799999998</v>
      </c>
      <c r="J11" s="66">
        <v>405.14054000000004</v>
      </c>
      <c r="K11" s="66">
        <v>1042.2459140000001</v>
      </c>
      <c r="L11" s="66">
        <v>574.39690100000007</v>
      </c>
      <c r="M11" s="66">
        <v>2594.9758910000005</v>
      </c>
      <c r="N11" s="66">
        <v>4315.3708940000006</v>
      </c>
      <c r="O11" s="64">
        <v>541.853116</v>
      </c>
      <c r="P11" s="119">
        <f t="shared" si="1"/>
        <v>11975.961766999999</v>
      </c>
      <c r="R11" s="288"/>
      <c r="S11" s="271"/>
      <c r="T11" s="36"/>
    </row>
    <row r="12" spans="1:20" s="42" customFormat="1" ht="12" customHeight="1" x14ac:dyDescent="0.2">
      <c r="A12" s="61" t="s">
        <v>63</v>
      </c>
      <c r="B12" s="66">
        <v>0</v>
      </c>
      <c r="C12" s="66">
        <v>13.678000000000001</v>
      </c>
      <c r="D12" s="66">
        <v>0</v>
      </c>
      <c r="E12" s="66">
        <v>0</v>
      </c>
      <c r="F12" s="66">
        <v>82.825999999999993</v>
      </c>
      <c r="G12" s="66">
        <v>0</v>
      </c>
      <c r="H12" s="66">
        <v>0</v>
      </c>
      <c r="I12" s="66">
        <v>0</v>
      </c>
      <c r="J12" s="66">
        <v>0</v>
      </c>
      <c r="K12" s="66">
        <v>0</v>
      </c>
      <c r="L12" s="66">
        <v>0</v>
      </c>
      <c r="M12" s="66">
        <v>0</v>
      </c>
      <c r="N12" s="66">
        <v>0</v>
      </c>
      <c r="O12" s="64">
        <v>0</v>
      </c>
      <c r="P12" s="119">
        <f t="shared" si="1"/>
        <v>96.503999999999991</v>
      </c>
      <c r="R12" s="6"/>
      <c r="S12" s="36"/>
    </row>
    <row r="13" spans="1:20" s="42" customFormat="1" ht="12" customHeight="1" x14ac:dyDescent="0.2">
      <c r="A13" s="61" t="s">
        <v>37</v>
      </c>
      <c r="B13" s="66">
        <v>0</v>
      </c>
      <c r="C13" s="66">
        <v>0</v>
      </c>
      <c r="D13" s="66">
        <v>0</v>
      </c>
      <c r="E13" s="66">
        <v>0</v>
      </c>
      <c r="F13" s="66">
        <v>0</v>
      </c>
      <c r="G13" s="66">
        <v>0</v>
      </c>
      <c r="H13" s="66">
        <v>0</v>
      </c>
      <c r="I13" s="66">
        <v>0</v>
      </c>
      <c r="J13" s="66">
        <v>0</v>
      </c>
      <c r="K13" s="66">
        <v>0</v>
      </c>
      <c r="L13" s="66">
        <v>0</v>
      </c>
      <c r="M13" s="66">
        <v>0</v>
      </c>
      <c r="N13" s="66">
        <v>0</v>
      </c>
      <c r="O13" s="64">
        <v>0</v>
      </c>
      <c r="P13" s="119">
        <f t="shared" si="1"/>
        <v>0</v>
      </c>
      <c r="R13" s="6"/>
      <c r="S13" s="36"/>
    </row>
    <row r="14" spans="1:20" s="42" customFormat="1" ht="12" customHeight="1" x14ac:dyDescent="0.2">
      <c r="A14" s="61" t="s">
        <v>36</v>
      </c>
      <c r="B14" s="66">
        <v>0</v>
      </c>
      <c r="C14" s="66">
        <v>0</v>
      </c>
      <c r="D14" s="66">
        <v>18.912279999999999</v>
      </c>
      <c r="E14" s="66">
        <v>1.4565999999999999</v>
      </c>
      <c r="F14" s="66">
        <v>10.895</v>
      </c>
      <c r="G14" s="66">
        <v>0.65167000000000008</v>
      </c>
      <c r="H14" s="66">
        <v>0.56379999999999997</v>
      </c>
      <c r="I14" s="66">
        <v>587.30507999999998</v>
      </c>
      <c r="J14" s="66">
        <v>166.38604000000001</v>
      </c>
      <c r="K14" s="66">
        <v>71.346000000000004</v>
      </c>
      <c r="L14" s="66">
        <v>0</v>
      </c>
      <c r="M14" s="66">
        <v>932.09199999999998</v>
      </c>
      <c r="N14" s="66">
        <v>342.16899999999998</v>
      </c>
      <c r="O14" s="64">
        <v>49.691000000000003</v>
      </c>
      <c r="P14" s="119">
        <f t="shared" si="1"/>
        <v>2181.4684699999998</v>
      </c>
      <c r="R14" s="6"/>
      <c r="S14" s="36"/>
    </row>
    <row r="15" spans="1:20" s="42" customFormat="1" ht="12" customHeight="1" x14ac:dyDescent="0.2">
      <c r="A15" s="61" t="s">
        <v>35</v>
      </c>
      <c r="B15" s="66">
        <v>0</v>
      </c>
      <c r="C15" s="66">
        <v>17.068000000000001</v>
      </c>
      <c r="D15" s="66">
        <v>0</v>
      </c>
      <c r="E15" s="66">
        <v>0</v>
      </c>
      <c r="F15" s="66">
        <v>0</v>
      </c>
      <c r="G15" s="66">
        <v>0</v>
      </c>
      <c r="H15" s="66">
        <v>0</v>
      </c>
      <c r="I15" s="66">
        <v>0</v>
      </c>
      <c r="J15" s="66">
        <v>0</v>
      </c>
      <c r="K15" s="66">
        <v>0</v>
      </c>
      <c r="L15" s="66">
        <v>0</v>
      </c>
      <c r="M15" s="66">
        <v>7.2192119999999997</v>
      </c>
      <c r="N15" s="66">
        <v>0</v>
      </c>
      <c r="O15" s="64">
        <v>18.074000000000002</v>
      </c>
      <c r="P15" s="119">
        <f t="shared" si="1"/>
        <v>42.361212000000002</v>
      </c>
      <c r="R15" s="6"/>
      <c r="S15" s="36"/>
    </row>
    <row r="16" spans="1:20" s="42" customFormat="1" ht="12" customHeight="1" x14ac:dyDescent="0.2">
      <c r="A16" s="61" t="s">
        <v>34</v>
      </c>
      <c r="B16" s="66">
        <v>279.13451000000003</v>
      </c>
      <c r="C16" s="66">
        <v>0</v>
      </c>
      <c r="D16" s="66">
        <v>526.38400000000001</v>
      </c>
      <c r="E16" s="66">
        <v>0</v>
      </c>
      <c r="F16" s="66">
        <v>0</v>
      </c>
      <c r="G16" s="66">
        <v>0</v>
      </c>
      <c r="H16" s="66">
        <v>178.351</v>
      </c>
      <c r="I16" s="66">
        <v>43.184778999999999</v>
      </c>
      <c r="J16" s="66">
        <v>0</v>
      </c>
      <c r="K16" s="66">
        <v>0</v>
      </c>
      <c r="L16" s="66">
        <v>87.918974000000006</v>
      </c>
      <c r="M16" s="66">
        <v>28.308799238949021</v>
      </c>
      <c r="N16" s="66">
        <v>15.100959999999999</v>
      </c>
      <c r="O16" s="64">
        <v>19.989000000000001</v>
      </c>
      <c r="P16" s="119">
        <f t="shared" si="1"/>
        <v>1178.3720222389491</v>
      </c>
      <c r="R16" s="6"/>
      <c r="S16" s="36"/>
    </row>
    <row r="17" spans="1:20" s="42" customFormat="1" ht="12" customHeight="1" x14ac:dyDescent="0.2">
      <c r="A17" s="61" t="s">
        <v>33</v>
      </c>
      <c r="B17" s="66">
        <v>0</v>
      </c>
      <c r="C17" s="66">
        <v>0.22548199999999999</v>
      </c>
      <c r="D17" s="66">
        <v>0</v>
      </c>
      <c r="E17" s="66">
        <v>0</v>
      </c>
      <c r="F17" s="66">
        <v>0</v>
      </c>
      <c r="G17" s="66">
        <v>0</v>
      </c>
      <c r="H17" s="66">
        <v>0</v>
      </c>
      <c r="I17" s="66">
        <v>1510.5950069999997</v>
      </c>
      <c r="J17" s="66">
        <v>0</v>
      </c>
      <c r="K17" s="66">
        <v>0</v>
      </c>
      <c r="L17" s="66">
        <v>0.17399999999999999</v>
      </c>
      <c r="M17" s="66">
        <v>247.24931999999998</v>
      </c>
      <c r="N17" s="66">
        <v>250.065</v>
      </c>
      <c r="O17" s="64">
        <v>277.81900000000002</v>
      </c>
      <c r="P17" s="119">
        <f t="shared" si="1"/>
        <v>2286.1278089999996</v>
      </c>
      <c r="R17" s="6"/>
      <c r="S17" s="36"/>
    </row>
    <row r="18" spans="1:20" s="42" customFormat="1" ht="12" customHeight="1" x14ac:dyDescent="0.2">
      <c r="A18" s="61" t="s">
        <v>3</v>
      </c>
      <c r="B18" s="66">
        <v>0</v>
      </c>
      <c r="C18" s="66">
        <v>0</v>
      </c>
      <c r="D18" s="66">
        <v>0</v>
      </c>
      <c r="E18" s="66">
        <v>0</v>
      </c>
      <c r="F18" s="66">
        <v>0</v>
      </c>
      <c r="G18" s="66">
        <v>0</v>
      </c>
      <c r="H18" s="66">
        <v>0</v>
      </c>
      <c r="I18" s="66">
        <v>0</v>
      </c>
      <c r="J18" s="66">
        <v>0</v>
      </c>
      <c r="K18" s="66">
        <v>0</v>
      </c>
      <c r="L18" s="66">
        <v>0</v>
      </c>
      <c r="M18" s="66">
        <v>0</v>
      </c>
      <c r="N18" s="66">
        <v>0</v>
      </c>
      <c r="O18" s="64">
        <v>0</v>
      </c>
      <c r="P18" s="119">
        <f t="shared" si="1"/>
        <v>0</v>
      </c>
      <c r="R18" s="6"/>
      <c r="S18" s="36"/>
    </row>
    <row r="19" spans="1:20" s="42" customFormat="1" ht="12" customHeight="1" x14ac:dyDescent="0.2">
      <c r="A19" s="61" t="s">
        <v>32</v>
      </c>
      <c r="B19" s="66">
        <v>0</v>
      </c>
      <c r="C19" s="66">
        <v>7.9154259999999992</v>
      </c>
      <c r="D19" s="66">
        <v>0.21604799999999999</v>
      </c>
      <c r="E19" s="66">
        <v>0</v>
      </c>
      <c r="F19" s="66">
        <v>0.83751299999999995</v>
      </c>
      <c r="G19" s="66">
        <v>0.15287199999999998</v>
      </c>
      <c r="H19" s="66">
        <v>0</v>
      </c>
      <c r="I19" s="66">
        <v>1.7769000000000001</v>
      </c>
      <c r="J19" s="66">
        <v>41.809045000000005</v>
      </c>
      <c r="K19" s="66">
        <v>0.43228800000000001</v>
      </c>
      <c r="L19" s="66">
        <v>0.26102600000000004</v>
      </c>
      <c r="M19" s="66">
        <v>0.85929100000000003</v>
      </c>
      <c r="N19" s="66">
        <v>1.1871420000000001</v>
      </c>
      <c r="O19" s="64">
        <v>0.41972900000000002</v>
      </c>
      <c r="P19" s="119">
        <f t="shared" si="1"/>
        <v>55.867280000000001</v>
      </c>
      <c r="R19" s="6"/>
      <c r="S19" s="36"/>
    </row>
    <row r="20" spans="1:20" s="42" customFormat="1" ht="12" customHeight="1" x14ac:dyDescent="0.2">
      <c r="A20" s="75" t="s">
        <v>31</v>
      </c>
      <c r="B20" s="62">
        <v>762.22802499999977</v>
      </c>
      <c r="C20" s="62">
        <v>204.08686100000003</v>
      </c>
      <c r="D20" s="62">
        <v>760.97027899999932</v>
      </c>
      <c r="E20" s="62">
        <v>261.48328500000008</v>
      </c>
      <c r="F20" s="62">
        <v>146.883533</v>
      </c>
      <c r="G20" s="62">
        <v>325.6201650000001</v>
      </c>
      <c r="H20" s="62">
        <v>313.05588499999999</v>
      </c>
      <c r="I20" s="62">
        <v>467.57553100000001</v>
      </c>
      <c r="J20" s="62">
        <v>454.37635599999999</v>
      </c>
      <c r="K20" s="62">
        <v>108.32167299999998</v>
      </c>
      <c r="L20" s="62">
        <v>221.57601399999993</v>
      </c>
      <c r="M20" s="62">
        <v>1478.4019346353907</v>
      </c>
      <c r="N20" s="62">
        <v>398.19468599999993</v>
      </c>
      <c r="O20" s="63">
        <v>513.45557400000018</v>
      </c>
      <c r="P20" s="119">
        <f t="shared" si="1"/>
        <v>6416.2298016353907</v>
      </c>
      <c r="R20" s="288"/>
      <c r="S20" s="271"/>
      <c r="T20" s="36"/>
    </row>
    <row r="21" spans="1:20" s="4" customFormat="1" ht="11.25" x14ac:dyDescent="0.2">
      <c r="A21" s="11"/>
      <c r="P21" s="3" t="s">
        <v>65</v>
      </c>
    </row>
    <row r="22" spans="1:20" s="42" customFormat="1" x14ac:dyDescent="0.2">
      <c r="A22" s="14"/>
      <c r="B22" s="15"/>
      <c r="C22" s="15"/>
      <c r="D22" s="15"/>
      <c r="E22" s="15"/>
      <c r="F22" s="15"/>
      <c r="G22" s="15"/>
      <c r="H22" s="15"/>
      <c r="I22" s="15"/>
      <c r="J22" s="15"/>
      <c r="K22" s="15"/>
      <c r="L22" s="15"/>
      <c r="M22" s="15"/>
      <c r="N22" s="15"/>
      <c r="O22" s="15"/>
      <c r="P22" s="14"/>
    </row>
    <row r="23" spans="1:20" s="42" customFormat="1" x14ac:dyDescent="0.2">
      <c r="A23" s="14"/>
      <c r="B23" s="15"/>
      <c r="C23" s="15"/>
      <c r="D23" s="15"/>
      <c r="E23" s="15"/>
      <c r="F23" s="15"/>
      <c r="G23" s="15"/>
      <c r="H23" s="15"/>
      <c r="I23" s="15"/>
      <c r="J23" s="15"/>
      <c r="K23" s="15"/>
      <c r="L23" s="15"/>
      <c r="M23" s="15"/>
      <c r="N23" s="15"/>
      <c r="O23" s="15"/>
      <c r="P23" s="15"/>
    </row>
    <row r="24" spans="1:20" s="42" customFormat="1" x14ac:dyDescent="0.2">
      <c r="A24" s="14"/>
      <c r="B24" s="15"/>
      <c r="C24" s="15"/>
      <c r="D24" s="15"/>
      <c r="E24" s="15"/>
      <c r="F24" s="15"/>
      <c r="G24" s="15"/>
      <c r="H24" s="15"/>
      <c r="I24" s="15"/>
      <c r="J24" s="15"/>
      <c r="K24" s="15"/>
      <c r="L24" s="15"/>
      <c r="M24" s="15"/>
      <c r="N24" s="15"/>
      <c r="O24" s="15"/>
      <c r="P24" s="15"/>
      <c r="Q24" s="16"/>
    </row>
    <row r="25" spans="1:20" s="42" customFormat="1" x14ac:dyDescent="0.2">
      <c r="A25" s="14"/>
      <c r="B25" s="15"/>
      <c r="C25" s="15"/>
      <c r="D25" s="15"/>
      <c r="E25" s="15"/>
      <c r="F25" s="15"/>
      <c r="G25" s="15"/>
      <c r="H25" s="15"/>
      <c r="I25" s="15"/>
      <c r="J25" s="15"/>
      <c r="K25" s="15"/>
      <c r="L25" s="15"/>
      <c r="M25" s="15"/>
      <c r="N25" s="15"/>
      <c r="O25" s="15"/>
      <c r="P25" s="15"/>
      <c r="Q25" s="16"/>
    </row>
    <row r="26" spans="1:20" s="42" customFormat="1" x14ac:dyDescent="0.2">
      <c r="A26" s="14"/>
      <c r="B26" s="15"/>
      <c r="C26" s="15"/>
      <c r="D26" s="15"/>
      <c r="E26" s="15"/>
      <c r="F26" s="15"/>
      <c r="G26" s="15"/>
      <c r="H26" s="15"/>
      <c r="I26" s="15"/>
      <c r="J26" s="15"/>
      <c r="K26" s="15"/>
      <c r="L26" s="15"/>
      <c r="M26" s="15"/>
      <c r="N26" s="15"/>
      <c r="O26" s="15"/>
      <c r="P26" s="15"/>
      <c r="S26" s="6"/>
    </row>
    <row r="27" spans="1:20" s="42" customFormat="1" x14ac:dyDescent="0.2">
      <c r="A27" s="14"/>
      <c r="B27" s="15"/>
      <c r="C27" s="15"/>
      <c r="D27" s="15"/>
      <c r="E27" s="15"/>
      <c r="F27" s="15"/>
      <c r="G27" s="15"/>
      <c r="H27" s="15"/>
      <c r="I27" s="15"/>
      <c r="J27" s="15"/>
      <c r="K27" s="15"/>
      <c r="L27" s="15"/>
      <c r="M27" s="15"/>
      <c r="N27" s="15"/>
      <c r="O27" s="15"/>
      <c r="P27" s="15"/>
    </row>
    <row r="28" spans="1:20" s="42" customFormat="1" x14ac:dyDescent="0.2">
      <c r="A28" s="14"/>
      <c r="B28" s="15"/>
      <c r="C28" s="15"/>
      <c r="D28" s="15"/>
      <c r="E28" s="15"/>
      <c r="F28" s="15"/>
      <c r="G28" s="15"/>
      <c r="H28" s="15"/>
      <c r="I28" s="15"/>
      <c r="J28" s="15"/>
      <c r="K28" s="15"/>
      <c r="L28" s="15"/>
      <c r="M28" s="15"/>
      <c r="N28" s="15"/>
      <c r="O28" s="15"/>
      <c r="P28" s="15"/>
    </row>
    <row r="29" spans="1:20" s="42" customFormat="1" x14ac:dyDescent="0.2">
      <c r="A29" s="14"/>
      <c r="B29" s="15"/>
      <c r="C29" s="15"/>
      <c r="D29" s="15"/>
      <c r="E29" s="15"/>
      <c r="F29" s="15"/>
      <c r="G29" s="15"/>
      <c r="H29" s="15"/>
      <c r="I29" s="15"/>
      <c r="J29" s="15"/>
      <c r="K29" s="15"/>
      <c r="L29" s="15"/>
      <c r="M29" s="15"/>
      <c r="N29" s="15"/>
      <c r="O29" s="15"/>
      <c r="P29" s="15"/>
    </row>
    <row r="30" spans="1:20" s="42" customFormat="1" x14ac:dyDescent="0.2">
      <c r="A30" s="14"/>
      <c r="B30" s="15"/>
      <c r="C30" s="15"/>
      <c r="D30" s="15"/>
      <c r="E30" s="15"/>
      <c r="F30" s="15"/>
      <c r="G30" s="15"/>
      <c r="H30" s="15"/>
      <c r="I30" s="15"/>
      <c r="J30" s="15"/>
      <c r="K30" s="15"/>
      <c r="L30" s="15"/>
      <c r="M30" s="15"/>
      <c r="N30" s="15"/>
      <c r="O30" s="15"/>
      <c r="P30" s="15"/>
    </row>
    <row r="31" spans="1:20" s="42" customFormat="1" x14ac:dyDescent="0.2">
      <c r="A31" s="14"/>
      <c r="B31" s="15"/>
      <c r="C31" s="15"/>
      <c r="D31" s="15"/>
      <c r="E31" s="15"/>
      <c r="F31" s="15"/>
      <c r="G31" s="15"/>
      <c r="H31" s="15"/>
      <c r="I31" s="15"/>
      <c r="J31" s="15"/>
      <c r="K31" s="15"/>
      <c r="L31" s="15"/>
      <c r="M31" s="15"/>
      <c r="N31" s="15"/>
      <c r="O31" s="15"/>
      <c r="P31" s="15"/>
    </row>
    <row r="32" spans="1:20"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078B95-26B1-4453-8DE6-0BC3C87D11F6}"/>
</file>

<file path=customXml/itemProps2.xml><?xml version="1.0" encoding="utf-8"?>
<ds:datastoreItem xmlns:ds="http://schemas.openxmlformats.org/officeDocument/2006/customXml" ds:itemID="{C57A3119-8E08-4E10-BB5E-4E115EE40FFB}"/>
</file>

<file path=customXml/itemProps3.xml><?xml version="1.0" encoding="utf-8"?>
<ds:datastoreItem xmlns:ds="http://schemas.openxmlformats.org/officeDocument/2006/customXml" ds:itemID="{C4DA646E-75A7-4D56-9CC4-2C6305162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19</vt:i4>
      </vt:variant>
    </vt:vector>
  </HeadingPairs>
  <TitlesOfParts>
    <vt:vector size="5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'10.4'!Oblast_tisku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2021-09-29T06:14:58Z</cp:lastPrinted>
  <dcterms:created xsi:type="dcterms:W3CDTF">2006-03-02T11:20:40Z</dcterms:created>
  <dcterms:modified xsi:type="dcterms:W3CDTF">2021-09-29T08:51:53Z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