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theme/themeOverride17.xml" ContentType="application/vnd.openxmlformats-officedocument.themeOverride+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1.xml" ContentType="application/vnd.openxmlformats-officedocument.drawingml.chart+xml"/>
  <Override PartName="/xl/drawings/drawing26.xml" ContentType="application/vnd.openxmlformats-officedocument.drawing+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theme/themeOverride16.xml" ContentType="application/vnd.openxmlformats-officedocument.themeOverride+xml"/>
  <Override PartName="/xl/charts/chart100.xml" ContentType="application/vnd.openxmlformats-officedocument.drawingml.chart+xml"/>
  <Override PartName="/xl/theme/themeOverride18.xml" ContentType="application/vnd.openxmlformats-officedocument.themeOverride+xml"/>
  <Override PartName="/xl/charts/chart107.xml" ContentType="application/vnd.openxmlformats-officedocument.drawingml.chart+xml"/>
  <Override PartName="/xl/charts/chart108.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31.xml" ContentType="application/vnd.openxmlformats-officedocument.drawing+xml"/>
  <Override PartName="/xl/charts/chart114.xml" ContentType="application/vnd.openxmlformats-officedocument.drawingml.chart+xml"/>
  <Override PartName="/xl/charts/chart113.xml" ContentType="application/vnd.openxmlformats-officedocument.drawingml.chart+xml"/>
  <Override PartName="/xl/drawings/drawing28.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drawings/drawing30.xml" ContentType="application/vnd.openxmlformats-officedocument.drawing+xml"/>
  <Override PartName="/xl/theme/themeOverride15.xml" ContentType="application/vnd.openxmlformats-officedocument.themeOverride+xml"/>
  <Override PartName="/xl/charts/chart9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theme/themeOverride12.xml" ContentType="application/vnd.openxmlformats-officedocument.themeOverride+xml"/>
  <Override PartName="/xl/charts/chart80.xml" ContentType="application/vnd.openxmlformats-officedocument.drawingml.chart+xml"/>
  <Override PartName="/xl/drawings/drawing22.xml" ContentType="application/vnd.openxmlformats-officedocument.drawing+xml"/>
  <Override PartName="/xl/drawings/drawing21.xml" ContentType="application/vnd.openxmlformats-officedocument.drawing+xml"/>
  <Override PartName="/xl/charts/chart75.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worksheets/sheet1.xml" ContentType="application/vnd.openxmlformats-officedocument.spreadsheetml.worksheet+xml"/>
  <Override PartName="/xl/theme/themeOverride11.xml" ContentType="application/vnd.openxmlformats-officedocument.themeOverride+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theme/themeOverride14.xml" ContentType="application/vnd.openxmlformats-officedocument.themeOverride+xml"/>
  <Override PartName="/xl/charts/chart89.xml" ContentType="application/vnd.openxmlformats-officedocument.drawingml.chart+xml"/>
  <Override PartName="/xl/charts/chart88.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theme/themeOverride13.xml" ContentType="application/vnd.openxmlformats-officedocument.themeOverride+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70.xml" ContentType="application/vnd.openxmlformats-officedocument.drawingml.chart+xml"/>
  <Override PartName="/xl/charts/chart74.xml" ContentType="application/vnd.openxmlformats-officedocument.drawingml.chart+xml"/>
  <Override PartName="/xl/charts/chart6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harts/chart30.xml" ContentType="application/vnd.openxmlformats-officedocument.drawingml.chart+xml"/>
  <Override PartName="/xl/theme/themeOverride10.xml" ContentType="application/vnd.openxmlformats-officedocument.themeOverride+xml"/>
  <Override PartName="/xl/charts/chart68.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theme/themeOverride7.xml" ContentType="application/vnd.openxmlformats-officedocument.themeOverride+xml"/>
  <Override PartName="/xl/charts/chart55.xml" ContentType="application/vnd.openxmlformats-officedocument.drawingml.chart+xml"/>
  <Override PartName="/xl/drawings/drawing16.xml" ContentType="application/vnd.openxmlformats-officedocument.drawing+xml"/>
  <Override PartName="/xl/charts/chart50.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31.xml" ContentType="application/vnd.openxmlformats-officedocument.drawingml.chart+xml"/>
  <Override PartName="/xl/charts/chart49.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64.xml" ContentType="application/vnd.openxmlformats-officedocument.drawingml.chart+xml"/>
  <Override PartName="/xl/theme/themeOverride9.xml" ContentType="application/vnd.openxmlformats-officedocument.themeOverride+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theme/themeOverride8.xml" ContentType="application/vnd.openxmlformats-officedocument.themeOverride+xml"/>
  <Override PartName="/xl/charts/chart60.xml" ContentType="application/vnd.openxmlformats-officedocument.drawingml.chart+xml"/>
  <Override PartName="/xl/drawings/drawing18.xml" ContentType="application/vnd.openxmlformats-officedocument.drawing+xml"/>
  <Override PartName="/xl/charts/chart45.xml" ContentType="application/vnd.openxmlformats-officedocument.drawingml.chart+xml"/>
  <Override PartName="/xl/charts/chart48.xml" ContentType="application/vnd.openxmlformats-officedocument.drawingml.chart+xml"/>
  <Override PartName="/xl/charts/chart44.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theme/themeOverride4.xml" ContentType="application/vnd.openxmlformats-officedocument.themeOverride+xml"/>
  <Override PartName="/xl/theme/themeOverride5.xml" ContentType="application/vnd.openxmlformats-officedocument.themeOverride+xml"/>
  <Override PartName="/xl/charts/chart42.xml" ContentType="application/vnd.openxmlformats-officedocument.drawingml.chart+xml"/>
  <Override PartName="/xl/charts/chart41.xml" ContentType="application/vnd.openxmlformats-officedocument.drawingml.chart+xml"/>
  <Override PartName="/xl/charts/chart43.xml" ContentType="application/vnd.openxmlformats-officedocument.drawingml.chart+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S:\NOVÁ STATISTIKA\Zprávy TEPLO\Čtvrtletní zprávy TEPLO\2021\I._čtvrtletí_2021_teplo\v1\"/>
    </mc:Choice>
  </mc:AlternateContent>
  <xr:revisionPtr revIDLastSave="0" documentId="13_ncr:1_{EE67B55C-D603-4D24-BFEB-B163A378739F}" xr6:coauthVersionLast="36" xr6:coauthVersionMax="36" xr10:uidLastSave="{00000000-0000-0000-0000-000000000000}"/>
  <bookViews>
    <workbookView xWindow="-15" yWindow="-15" windowWidth="11640" windowHeight="8055" tabRatio="959" activeTab="5" xr2:uid="{00000000-000D-0000-FFFF-FFFF00000000}"/>
  </bookViews>
  <sheets>
    <sheet name="Titulní" sheetId="183" r:id="rId1"/>
    <sheet name="Obsah" sheetId="190" r:id="rId2"/>
    <sheet name="Úvod" sheetId="191" r:id="rId3"/>
    <sheet name="1" sheetId="186" r:id="rId4"/>
    <sheet name="2" sheetId="192"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68" r:id="rId18"/>
    <sheet name="8.3" sheetId="169" r:id="rId19"/>
    <sheet name="8.4" sheetId="170" r:id="rId20"/>
    <sheet name="8.5" sheetId="171" r:id="rId21"/>
    <sheet name="8.6" sheetId="172" r:id="rId22"/>
    <sheet name="8.7" sheetId="173" r:id="rId23"/>
    <sheet name="8.8" sheetId="174" r:id="rId24"/>
    <sheet name="8.9" sheetId="175" r:id="rId25"/>
    <sheet name="8.10" sheetId="176" r:id="rId26"/>
    <sheet name="8.11" sheetId="177" r:id="rId27"/>
    <sheet name="8.12" sheetId="178" r:id="rId28"/>
    <sheet name="8.13" sheetId="179" r:id="rId29"/>
    <sheet name="8.14" sheetId="180" r:id="rId30"/>
    <sheet name="9" sheetId="161" r:id="rId31"/>
    <sheet name="10.1" sheetId="189" r:id="rId32"/>
    <sheet name="10.2" sheetId="188" r:id="rId33"/>
    <sheet name="10.3" sheetId="163" r:id="rId34"/>
    <sheet name="10.4" sheetId="167" r:id="rId35"/>
    <sheet name="10.5" sheetId="194" r:id="rId36"/>
  </sheets>
  <definedNames>
    <definedName name="Datum_OTE">"2. 5. 2017"</definedName>
    <definedName name="_xlnm.Print_Area" localSheetId="3">'1'!$A$1:$B$40</definedName>
    <definedName name="_xlnm.Print_Area" localSheetId="31">'10.1'!$A$1:$L$34</definedName>
    <definedName name="_xlnm.Print_Area" localSheetId="35">'10.5'!$A$1:$L$48</definedName>
    <definedName name="_xlnm.Print_Area" localSheetId="16">'8.1'!$A$1:$I$46</definedName>
    <definedName name="_xlnm.Print_Area" localSheetId="25">'8.10'!$A$1:$I$47</definedName>
    <definedName name="_xlnm.Print_Area" localSheetId="26">'8.11'!$A$1:$I$47</definedName>
    <definedName name="_xlnm.Print_Area" localSheetId="27">'8.12'!$A$1:$I$47</definedName>
    <definedName name="_xlnm.Print_Area" localSheetId="28">'8.13'!$A$1:$I$47</definedName>
    <definedName name="_xlnm.Print_Area" localSheetId="29">'8.14'!$A$1:$I$47</definedName>
    <definedName name="_xlnm.Print_Area" localSheetId="17">'8.2'!$A$1:$I$47</definedName>
    <definedName name="_xlnm.Print_Area" localSheetId="18">'8.3'!$A$1:$I$47</definedName>
    <definedName name="_xlnm.Print_Area" localSheetId="19">'8.4'!$A$1:$I$47</definedName>
    <definedName name="_xlnm.Print_Area" localSheetId="20">'8.5'!$A$1:$I$47</definedName>
    <definedName name="_xlnm.Print_Area" localSheetId="21">'8.6'!$A$1:$I$47</definedName>
    <definedName name="_xlnm.Print_Area" localSheetId="22">'8.7'!$A$1:$I$47</definedName>
    <definedName name="_xlnm.Print_Area" localSheetId="23">'8.8'!$A$1:$I$47</definedName>
    <definedName name="_xlnm.Print_Area" localSheetId="24">'8.9'!$A$1:$I$47</definedName>
    <definedName name="_xlnm.Print_Area" localSheetId="30">'9'!$A$1:$M$45</definedName>
  </definedNames>
  <calcPr calcId="191029"/>
</workbook>
</file>

<file path=xl/calcChain.xml><?xml version="1.0" encoding="utf-8"?>
<calcChain xmlns="http://schemas.openxmlformats.org/spreadsheetml/2006/main">
  <c r="F12" i="189" l="1"/>
  <c r="F21" i="194"/>
  <c r="F5" i="189" l="1"/>
  <c r="F13" i="194"/>
  <c r="F5" i="194" l="1"/>
  <c r="N14" i="188" l="1"/>
  <c r="N7" i="188"/>
  <c r="F15" i="189"/>
  <c r="F8" i="189"/>
  <c r="E16" i="188" l="1"/>
  <c r="F16" i="188"/>
  <c r="G16" i="188"/>
  <c r="H16" i="188"/>
  <c r="I16" i="188"/>
  <c r="J16" i="188"/>
  <c r="K16" i="188"/>
  <c r="L16" i="188"/>
  <c r="M16" i="188"/>
  <c r="E9" i="188"/>
  <c r="F9" i="188"/>
  <c r="G9" i="188"/>
  <c r="H9" i="188"/>
  <c r="I9" i="188"/>
  <c r="J9" i="188"/>
  <c r="K9" i="188"/>
  <c r="L9" i="188"/>
  <c r="M9" i="188"/>
  <c r="N16" i="188"/>
  <c r="N9" i="188"/>
  <c r="F4" i="194" l="1"/>
  <c r="F20" i="194" l="1"/>
  <c r="F12" i="194"/>
  <c r="L1" i="194"/>
  <c r="L1" i="189" l="1"/>
  <c r="N1" i="188"/>
  <c r="C4" i="167"/>
  <c r="F13" i="189" l="1"/>
  <c r="H6" i="189"/>
  <c r="H7" i="189" s="1"/>
  <c r="F6" i="189"/>
  <c r="N12" i="188"/>
  <c r="N11" i="188"/>
  <c r="N5" i="188"/>
  <c r="N4" i="188"/>
  <c r="F7" i="189" l="1"/>
  <c r="N6" i="188"/>
  <c r="F14" i="189"/>
  <c r="N13" i="188"/>
  <c r="M1" i="167"/>
  <c r="K1" i="163"/>
  <c r="M1" i="161"/>
  <c r="I1" i="180"/>
  <c r="I1" i="179"/>
  <c r="I1" i="178"/>
  <c r="I1" i="177"/>
  <c r="I1" i="176"/>
  <c r="I1" i="175"/>
  <c r="I1" i="174"/>
  <c r="I1" i="173"/>
  <c r="I1" i="172"/>
  <c r="I1" i="171"/>
  <c r="I1" i="170"/>
  <c r="I1" i="169"/>
  <c r="I1" i="168"/>
  <c r="I1" i="146"/>
  <c r="J1" i="57"/>
  <c r="N1" i="129"/>
  <c r="M1" i="77"/>
  <c r="M1" i="147"/>
  <c r="P1" i="130"/>
  <c r="N1" i="131"/>
  <c r="N1" i="53"/>
  <c r="P1" i="132"/>
  <c r="N1" i="127"/>
  <c r="N1" i="128"/>
  <c r="N1" i="7"/>
  <c r="K27" i="146" l="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6" i="146"/>
  <c r="K35" i="146"/>
  <c r="K34" i="146"/>
  <c r="K33" i="146"/>
  <c r="K32" i="146"/>
  <c r="K31" i="146"/>
  <c r="K30" i="146"/>
  <c r="K29" i="146"/>
  <c r="K26" i="146"/>
  <c r="K25" i="146"/>
  <c r="K24" i="146"/>
  <c r="K23" i="146"/>
  <c r="K22" i="146"/>
  <c r="K21" i="146"/>
  <c r="K20" i="146"/>
  <c r="K19" i="146"/>
  <c r="K18" i="146"/>
  <c r="K17" i="146"/>
  <c r="K16" i="146"/>
  <c r="K15" i="146"/>
  <c r="K14" i="146"/>
  <c r="K13" i="146"/>
  <c r="K12" i="146"/>
  <c r="K11"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C24" i="163" l="1"/>
  <c r="I24" i="163"/>
  <c r="I4" i="163" l="1"/>
  <c r="C4" i="163" l="1"/>
  <c r="A23" i="7" l="1"/>
  <c r="A21" i="7" l="1"/>
  <c r="A20" i="7"/>
  <c r="A18" i="7" l="1"/>
  <c r="A22" i="7" l="1"/>
  <c r="A19" i="7" l="1"/>
  <c r="B5" i="167" l="1"/>
  <c r="B13" i="167"/>
  <c r="D13" i="167" s="1"/>
  <c r="B6" i="167"/>
  <c r="B14" i="167"/>
  <c r="B7" i="167"/>
  <c r="B15" i="167"/>
  <c r="B8" i="167"/>
  <c r="D8" i="167" s="1"/>
  <c r="B16" i="167"/>
  <c r="B9" i="167"/>
  <c r="D9" i="167" s="1"/>
  <c r="B17" i="167"/>
  <c r="B10" i="167"/>
  <c r="D10" i="167" s="1"/>
  <c r="B18" i="167"/>
  <c r="D18" i="167" s="1"/>
  <c r="B11" i="167"/>
  <c r="B19" i="167"/>
  <c r="B12" i="167"/>
  <c r="D12" i="167" s="1"/>
  <c r="B20" i="167"/>
  <c r="D20" i="167" l="1"/>
  <c r="E20" i="167"/>
  <c r="E16" i="167"/>
  <c r="D16" i="167"/>
  <c r="D14" i="167"/>
  <c r="E14" i="167"/>
  <c r="D6" i="167"/>
  <c r="E6" i="167"/>
  <c r="D19" i="167"/>
  <c r="E19" i="167"/>
  <c r="D17" i="167"/>
  <c r="E17" i="167"/>
  <c r="D15" i="167"/>
  <c r="E15" i="167"/>
  <c r="E11" i="167"/>
  <c r="D11" i="167"/>
  <c r="E7" i="167"/>
  <c r="D7" i="167"/>
  <c r="B4" i="167"/>
  <c r="E5" i="167"/>
  <c r="D5" i="167"/>
  <c r="D4" i="167" l="1"/>
  <c r="E4" i="167"/>
  <c r="P6" i="161" l="1"/>
  <c r="P10" i="161"/>
  <c r="P12" i="161"/>
  <c r="P14" i="161"/>
  <c r="P16" i="161"/>
  <c r="P18" i="161"/>
  <c r="P7" i="161"/>
  <c r="P9" i="161"/>
  <c r="P11" i="161"/>
  <c r="P13" i="161"/>
  <c r="P15" i="161"/>
  <c r="P17" i="161"/>
  <c r="P19" i="161"/>
  <c r="P8" i="161"/>
  <c r="P20" i="161"/>
  <c r="P21" i="161"/>
  <c r="B22" i="194" l="1"/>
  <c r="B23" i="194" s="1"/>
  <c r="D22" i="194"/>
  <c r="B7" i="129"/>
  <c r="E22" i="194"/>
  <c r="N11" i="129"/>
  <c r="E14" i="194"/>
  <c r="M7" i="129"/>
  <c r="H7" i="129"/>
  <c r="D6" i="194"/>
  <c r="N12" i="129"/>
  <c r="C7" i="129"/>
  <c r="J7" i="129"/>
  <c r="C14" i="194"/>
  <c r="N13" i="129"/>
  <c r="B14" i="194"/>
  <c r="B16" i="194" s="1"/>
  <c r="C22" i="194"/>
  <c r="C6" i="194"/>
  <c r="E7" i="129"/>
  <c r="L7" i="129"/>
  <c r="F7" i="129"/>
  <c r="N15" i="129"/>
  <c r="E6" i="194"/>
  <c r="K7" i="129"/>
  <c r="N9" i="129"/>
  <c r="D7" i="129"/>
  <c r="G7" i="129"/>
  <c r="N8" i="129"/>
  <c r="N14" i="129"/>
  <c r="I7" i="129"/>
  <c r="N10" i="129"/>
  <c r="D14" i="194"/>
  <c r="B6" i="194"/>
  <c r="B24" i="194" l="1"/>
  <c r="B8" i="194"/>
  <c r="B7" i="194"/>
  <c r="C8" i="194"/>
  <c r="C7" i="194"/>
  <c r="D8" i="194"/>
  <c r="D7" i="194"/>
  <c r="D16" i="194"/>
  <c r="D15" i="194"/>
  <c r="C24" i="194"/>
  <c r="C23" i="194"/>
  <c r="B15" i="194"/>
  <c r="E8" i="194"/>
  <c r="E7" i="194"/>
  <c r="E15" i="194"/>
  <c r="E16" i="194"/>
  <c r="C16" i="194"/>
  <c r="C15" i="194"/>
  <c r="E23" i="194"/>
  <c r="E24" i="194"/>
  <c r="D23" i="194"/>
  <c r="D24" i="194"/>
  <c r="N6" i="129"/>
  <c r="E6" i="129"/>
  <c r="B6" i="129"/>
  <c r="F22" i="194"/>
  <c r="K6" i="129"/>
  <c r="H6" i="129"/>
  <c r="F14" i="194"/>
  <c r="F6" i="194"/>
  <c r="F7" i="194" l="1"/>
  <c r="F8" i="194"/>
  <c r="F24" i="194"/>
  <c r="F23" i="194"/>
  <c r="F15" i="194"/>
  <c r="F16" i="194"/>
  <c r="N30" i="180" l="1"/>
  <c r="N30" i="179"/>
  <c r="N30" i="177"/>
  <c r="N30" i="175"/>
  <c r="N30" i="174"/>
  <c r="N30" i="173"/>
  <c r="M30" i="180"/>
  <c r="M30" i="179"/>
  <c r="M30" i="177"/>
  <c r="M30" i="175"/>
  <c r="M30" i="174"/>
  <c r="M30" i="173"/>
  <c r="L30" i="180"/>
  <c r="L30" i="179"/>
  <c r="L31" i="177"/>
  <c r="L30" i="175"/>
  <c r="L30" i="174"/>
  <c r="L30" i="173"/>
  <c r="N31" i="178"/>
  <c r="N31" i="176"/>
  <c r="N31" i="172"/>
  <c r="N32" i="146"/>
  <c r="M31" i="178"/>
  <c r="M31" i="176"/>
  <c r="M31" i="172"/>
  <c r="M32" i="146"/>
  <c r="L31" i="178"/>
  <c r="L31" i="176"/>
  <c r="L32" i="172"/>
  <c r="L32" i="146"/>
  <c r="L30" i="171"/>
  <c r="M30" i="171"/>
  <c r="N30" i="171"/>
  <c r="N30" i="170"/>
  <c r="M30" i="170"/>
  <c r="L30" i="170"/>
  <c r="N30" i="169"/>
  <c r="M30" i="169"/>
  <c r="L31" i="169"/>
  <c r="N32" i="168"/>
  <c r="N28" i="168"/>
  <c r="L29" i="168"/>
  <c r="M28" i="168"/>
  <c r="L28" i="168"/>
  <c r="N29" i="172"/>
  <c r="M29" i="172"/>
  <c r="M30" i="146"/>
  <c r="L29" i="178"/>
  <c r="L30" i="146"/>
  <c r="M28" i="171"/>
  <c r="N28" i="170"/>
  <c r="L28" i="170"/>
  <c r="M28" i="169"/>
  <c r="N31" i="168"/>
  <c r="L27" i="168"/>
  <c r="M34" i="171"/>
  <c r="L34" i="170"/>
  <c r="L27" i="169"/>
  <c r="N30" i="168"/>
  <c r="M33" i="171"/>
  <c r="N33" i="169"/>
  <c r="L34" i="169"/>
  <c r="L30" i="168"/>
  <c r="N29" i="180"/>
  <c r="N29" i="179"/>
  <c r="N29" i="177"/>
  <c r="N29" i="175"/>
  <c r="N29" i="174"/>
  <c r="N29" i="173"/>
  <c r="M29" i="180"/>
  <c r="M29" i="179"/>
  <c r="M29" i="177"/>
  <c r="M29" i="175"/>
  <c r="M29" i="174"/>
  <c r="M29" i="173"/>
  <c r="L29" i="180"/>
  <c r="L29" i="179"/>
  <c r="L30" i="177"/>
  <c r="L29" i="175"/>
  <c r="L29" i="174"/>
  <c r="L29" i="173"/>
  <c r="N30" i="178"/>
  <c r="N30" i="176"/>
  <c r="N30" i="172"/>
  <c r="N31" i="146"/>
  <c r="M30" i="178"/>
  <c r="M30" i="176"/>
  <c r="M30" i="172"/>
  <c r="M31" i="146"/>
  <c r="L30" i="178"/>
  <c r="L30" i="176"/>
  <c r="L31" i="172"/>
  <c r="L31" i="146"/>
  <c r="L29" i="171"/>
  <c r="M29" i="171"/>
  <c r="N29" i="171"/>
  <c r="N29" i="170"/>
  <c r="M29" i="170"/>
  <c r="L29" i="170"/>
  <c r="N29" i="169"/>
  <c r="M29" i="169"/>
  <c r="L30" i="169"/>
  <c r="M32" i="168"/>
  <c r="M29" i="178"/>
  <c r="L30" i="172"/>
  <c r="L28" i="171"/>
  <c r="M28" i="170"/>
  <c r="L29" i="169"/>
  <c r="N34" i="169"/>
  <c r="N34" i="168"/>
  <c r="L34" i="178"/>
  <c r="L33" i="171"/>
  <c r="L33" i="170"/>
  <c r="L32" i="168"/>
  <c r="N31" i="171"/>
  <c r="M33" i="168"/>
  <c r="N28" i="180"/>
  <c r="N28" i="179"/>
  <c r="N28" i="177"/>
  <c r="N28" i="175"/>
  <c r="N28" i="174"/>
  <c r="N28" i="173"/>
  <c r="M28" i="180"/>
  <c r="M28" i="179"/>
  <c r="M28" i="177"/>
  <c r="M28" i="175"/>
  <c r="M28" i="174"/>
  <c r="M28" i="173"/>
  <c r="L28" i="180"/>
  <c r="L28" i="179"/>
  <c r="L29" i="177"/>
  <c r="L28" i="175"/>
  <c r="L28" i="174"/>
  <c r="L28" i="173"/>
  <c r="N29" i="178"/>
  <c r="N29" i="176"/>
  <c r="N30" i="146"/>
  <c r="M29" i="176"/>
  <c r="L29" i="176"/>
  <c r="N28" i="171"/>
  <c r="N28" i="169"/>
  <c r="N27" i="168"/>
  <c r="N34" i="170"/>
  <c r="L35" i="172"/>
  <c r="M33" i="169"/>
  <c r="L31" i="168"/>
  <c r="L32" i="169"/>
  <c r="N27" i="180"/>
  <c r="N27" i="179"/>
  <c r="N27" i="177"/>
  <c r="N27" i="175"/>
  <c r="N27" i="174"/>
  <c r="N27" i="173"/>
  <c r="M27" i="180"/>
  <c r="M27" i="179"/>
  <c r="M27" i="177"/>
  <c r="M27" i="175"/>
  <c r="M27" i="174"/>
  <c r="M27" i="173"/>
  <c r="L27" i="180"/>
  <c r="L27" i="179"/>
  <c r="L28" i="177"/>
  <c r="L27" i="175"/>
  <c r="L27" i="174"/>
  <c r="L27" i="173"/>
  <c r="N28" i="178"/>
  <c r="N28" i="176"/>
  <c r="N28" i="172"/>
  <c r="N29" i="146"/>
  <c r="M28" i="178"/>
  <c r="M28" i="176"/>
  <c r="M28" i="172"/>
  <c r="M29" i="146"/>
  <c r="L28" i="178"/>
  <c r="L28" i="176"/>
  <c r="L29" i="172"/>
  <c r="L29" i="146"/>
  <c r="L27" i="171"/>
  <c r="M27" i="171"/>
  <c r="N27" i="171"/>
  <c r="N27" i="170"/>
  <c r="M27" i="170"/>
  <c r="L27" i="170"/>
  <c r="N27" i="169"/>
  <c r="M27" i="169"/>
  <c r="L28" i="169"/>
  <c r="M31" i="168"/>
  <c r="M27" i="168"/>
  <c r="L34" i="168"/>
  <c r="L34" i="179"/>
  <c r="L34" i="175"/>
  <c r="L34" i="174"/>
  <c r="N35" i="178"/>
  <c r="N35" i="176"/>
  <c r="N36" i="146"/>
  <c r="M35" i="178"/>
  <c r="M35" i="172"/>
  <c r="L35" i="178"/>
  <c r="L35" i="176"/>
  <c r="L36" i="146"/>
  <c r="L34" i="171"/>
  <c r="N34" i="171"/>
  <c r="M34" i="169"/>
  <c r="L34" i="176"/>
  <c r="N33" i="171"/>
  <c r="M34" i="168"/>
  <c r="N29" i="168"/>
  <c r="L31" i="170"/>
  <c r="N34" i="180"/>
  <c r="N34" i="179"/>
  <c r="N34" i="177"/>
  <c r="N34" i="175"/>
  <c r="N34" i="174"/>
  <c r="N34" i="173"/>
  <c r="M34" i="180"/>
  <c r="M34" i="179"/>
  <c r="M34" i="177"/>
  <c r="M34" i="175"/>
  <c r="M34" i="174"/>
  <c r="M34" i="173"/>
  <c r="L34" i="180"/>
  <c r="L27" i="177"/>
  <c r="L34" i="173"/>
  <c r="N35" i="172"/>
  <c r="M35" i="176"/>
  <c r="M36" i="146"/>
  <c r="L28" i="172"/>
  <c r="M34" i="170"/>
  <c r="L33" i="168"/>
  <c r="N33" i="170"/>
  <c r="N33" i="168"/>
  <c r="M31" i="169"/>
  <c r="N33" i="180"/>
  <c r="N33" i="179"/>
  <c r="N33" i="177"/>
  <c r="N33" i="175"/>
  <c r="N33" i="174"/>
  <c r="N33" i="173"/>
  <c r="M33" i="180"/>
  <c r="M33" i="179"/>
  <c r="M33" i="177"/>
  <c r="M33" i="175"/>
  <c r="M33" i="174"/>
  <c r="M33" i="173"/>
  <c r="L33" i="180"/>
  <c r="L33" i="179"/>
  <c r="L34" i="177"/>
  <c r="L33" i="175"/>
  <c r="L33" i="174"/>
  <c r="L33" i="173"/>
  <c r="N34" i="178"/>
  <c r="N34" i="176"/>
  <c r="N34" i="172"/>
  <c r="N35" i="146"/>
  <c r="M34" i="178"/>
  <c r="M34" i="176"/>
  <c r="M34" i="172"/>
  <c r="M35" i="146"/>
  <c r="L35" i="146"/>
  <c r="M33" i="170"/>
  <c r="M30" i="168"/>
  <c r="M31" i="170"/>
  <c r="N32" i="180"/>
  <c r="N32" i="179"/>
  <c r="N32" i="177"/>
  <c r="N32" i="175"/>
  <c r="N32" i="174"/>
  <c r="N32" i="173"/>
  <c r="M32" i="180"/>
  <c r="M32" i="179"/>
  <c r="M32" i="177"/>
  <c r="M32" i="175"/>
  <c r="M32" i="174"/>
  <c r="M32" i="173"/>
  <c r="L32" i="180"/>
  <c r="L32" i="179"/>
  <c r="L33" i="177"/>
  <c r="L32" i="175"/>
  <c r="L32" i="174"/>
  <c r="L32" i="173"/>
  <c r="N33" i="178"/>
  <c r="N33" i="176"/>
  <c r="N33" i="172"/>
  <c r="N34" i="146"/>
  <c r="M33" i="178"/>
  <c r="M33" i="176"/>
  <c r="M33" i="172"/>
  <c r="M34" i="146"/>
  <c r="L33" i="178"/>
  <c r="L33" i="176"/>
  <c r="L34" i="172"/>
  <c r="L34" i="146"/>
  <c r="L32" i="171"/>
  <c r="M32" i="171"/>
  <c r="N32" i="171"/>
  <c r="N32" i="170"/>
  <c r="M32" i="170"/>
  <c r="L32" i="170"/>
  <c r="N32" i="169"/>
  <c r="M32" i="169"/>
  <c r="L33" i="169"/>
  <c r="N31" i="169"/>
  <c r="N31" i="180"/>
  <c r="N31" i="179"/>
  <c r="N31" i="177"/>
  <c r="N31" i="175"/>
  <c r="N31" i="174"/>
  <c r="N31" i="173"/>
  <c r="M31" i="180"/>
  <c r="M31" i="179"/>
  <c r="M31" i="177"/>
  <c r="M31" i="175"/>
  <c r="M31" i="174"/>
  <c r="M31" i="173"/>
  <c r="L31" i="180"/>
  <c r="L31" i="179"/>
  <c r="L32" i="177"/>
  <c r="L31" i="175"/>
  <c r="L31" i="174"/>
  <c r="L31" i="173"/>
  <c r="N32" i="178"/>
  <c r="N32" i="176"/>
  <c r="N32" i="172"/>
  <c r="N33" i="146"/>
  <c r="M32" i="178"/>
  <c r="M32" i="176"/>
  <c r="M32" i="172"/>
  <c r="M33" i="146"/>
  <c r="L32" i="178"/>
  <c r="L32" i="176"/>
  <c r="L33" i="172"/>
  <c r="L33" i="146"/>
  <c r="L31" i="171"/>
  <c r="M31" i="171"/>
  <c r="N31" i="170"/>
  <c r="M29" i="168"/>
  <c r="L12" i="180"/>
  <c r="M14" i="179"/>
  <c r="N16" i="178"/>
  <c r="M20" i="177"/>
  <c r="N23" i="146"/>
  <c r="L25" i="176"/>
  <c r="L12" i="173"/>
  <c r="M14" i="172"/>
  <c r="N16" i="171"/>
  <c r="M20" i="170"/>
  <c r="N22" i="169"/>
  <c r="N10" i="178"/>
  <c r="M16" i="146"/>
  <c r="M21" i="175"/>
  <c r="N15" i="180"/>
  <c r="L18" i="179"/>
  <c r="N21" i="178"/>
  <c r="L24" i="177"/>
  <c r="L11" i="175"/>
  <c r="M13" i="174"/>
  <c r="N15" i="173"/>
  <c r="L18" i="172"/>
  <c r="N21" i="171"/>
  <c r="L24" i="170"/>
  <c r="N12" i="180"/>
  <c r="L20" i="178"/>
  <c r="N25" i="146"/>
  <c r="L25" i="178"/>
  <c r="M14" i="170"/>
  <c r="L22" i="177"/>
  <c r="M16" i="173"/>
  <c r="N25" i="169"/>
  <c r="N15" i="178"/>
  <c r="N10" i="172"/>
  <c r="M15" i="170"/>
  <c r="L13" i="178"/>
  <c r="M24" i="173"/>
  <c r="L14" i="170"/>
  <c r="L11" i="172"/>
  <c r="M11" i="178"/>
  <c r="L15" i="177"/>
  <c r="M18" i="146"/>
  <c r="N19" i="176"/>
  <c r="L22" i="175"/>
  <c r="N25" i="174"/>
  <c r="M11" i="171"/>
  <c r="L15" i="170"/>
  <c r="M17" i="169"/>
  <c r="M20" i="179"/>
  <c r="L25" i="177"/>
  <c r="M10" i="180"/>
  <c r="N12" i="179"/>
  <c r="M16" i="178"/>
  <c r="N18" i="177"/>
  <c r="L22" i="146"/>
  <c r="M23" i="176"/>
  <c r="M10" i="173"/>
  <c r="N12" i="172"/>
  <c r="M16" i="171"/>
  <c r="N18" i="170"/>
  <c r="L21" i="169"/>
  <c r="N25" i="179"/>
  <c r="L15" i="146"/>
  <c r="N18" i="175"/>
  <c r="M23" i="177"/>
  <c r="L12" i="175"/>
  <c r="N16" i="173"/>
  <c r="M21" i="171"/>
  <c r="L20" i="172"/>
  <c r="M19" i="177"/>
  <c r="L13" i="175"/>
  <c r="M20" i="173"/>
  <c r="L25" i="171"/>
  <c r="M21" i="146"/>
  <c r="N17" i="169"/>
  <c r="N13" i="172"/>
  <c r="L24" i="179"/>
  <c r="M22" i="178"/>
  <c r="N11" i="178"/>
  <c r="M18" i="170"/>
  <c r="N23" i="170"/>
  <c r="N22" i="180"/>
  <c r="L25" i="179"/>
  <c r="L13" i="146"/>
  <c r="M14" i="176"/>
  <c r="N16" i="175"/>
  <c r="M20" i="174"/>
  <c r="N22" i="173"/>
  <c r="L25" i="172"/>
  <c r="L12" i="169"/>
  <c r="M14" i="177"/>
  <c r="L19" i="176"/>
  <c r="L11" i="178"/>
  <c r="M13" i="177"/>
  <c r="N16" i="146"/>
  <c r="L18" i="176"/>
  <c r="N21" i="175"/>
  <c r="L24" i="174"/>
  <c r="L11" i="171"/>
  <c r="M13" i="170"/>
  <c r="N15" i="169"/>
  <c r="M16" i="179"/>
  <c r="L21" i="177"/>
  <c r="N17" i="180"/>
  <c r="N23" i="174"/>
  <c r="N10" i="171"/>
  <c r="M15" i="169"/>
  <c r="M14" i="175"/>
  <c r="M18" i="171"/>
  <c r="L24" i="146"/>
  <c r="M14" i="171"/>
  <c r="L19" i="169"/>
  <c r="M22" i="175"/>
  <c r="L17" i="178"/>
  <c r="L21" i="170"/>
  <c r="M23" i="173"/>
  <c r="M17" i="180"/>
  <c r="N19" i="179"/>
  <c r="L22" i="178"/>
  <c r="N25" i="177"/>
  <c r="M11" i="175"/>
  <c r="L15" i="174"/>
  <c r="M17" i="173"/>
  <c r="N19" i="172"/>
  <c r="L22" i="171"/>
  <c r="N25" i="170"/>
  <c r="N16" i="180"/>
  <c r="M21" i="178"/>
  <c r="L21" i="180"/>
  <c r="M23" i="179"/>
  <c r="M11" i="146"/>
  <c r="N12" i="176"/>
  <c r="M16" i="175"/>
  <c r="N18" i="174"/>
  <c r="L21" i="173"/>
  <c r="M23" i="172"/>
  <c r="M10" i="169"/>
  <c r="M23" i="180"/>
  <c r="M10" i="177"/>
  <c r="N17" i="176"/>
  <c r="M21" i="179"/>
  <c r="L13" i="174"/>
  <c r="M20" i="172"/>
  <c r="L25" i="170"/>
  <c r="N14" i="179"/>
  <c r="N12" i="174"/>
  <c r="L22" i="170"/>
  <c r="L12" i="179"/>
  <c r="N16" i="174"/>
  <c r="M21" i="172"/>
  <c r="N21" i="180"/>
  <c r="N20" i="174"/>
  <c r="M10" i="171"/>
  <c r="L12" i="171"/>
  <c r="N16" i="169"/>
  <c r="N18" i="179"/>
  <c r="M21" i="180"/>
  <c r="N23" i="179"/>
  <c r="N11" i="146"/>
  <c r="L13" i="176"/>
  <c r="M15" i="175"/>
  <c r="L19" i="174"/>
  <c r="M21" i="173"/>
  <c r="N23" i="172"/>
  <c r="N10" i="169"/>
  <c r="N24" i="180"/>
  <c r="N11" i="177"/>
  <c r="M16" i="176"/>
  <c r="L25" i="180"/>
  <c r="L12" i="177"/>
  <c r="M15" i="146"/>
  <c r="N16" i="176"/>
  <c r="M20" i="175"/>
  <c r="N22" i="174"/>
  <c r="L25" i="173"/>
  <c r="L12" i="170"/>
  <c r="M14" i="169"/>
  <c r="N13" i="179"/>
  <c r="M18" i="177"/>
  <c r="N25" i="176"/>
  <c r="M12" i="180"/>
  <c r="N22" i="146"/>
  <c r="L21" i="174"/>
  <c r="N12" i="169"/>
  <c r="M16" i="180"/>
  <c r="L13" i="171"/>
  <c r="N18" i="146"/>
  <c r="N24" i="174"/>
  <c r="N11" i="171"/>
  <c r="M16" i="169"/>
  <c r="N11" i="175"/>
  <c r="N20" i="177"/>
  <c r="M10" i="170"/>
  <c r="N11" i="174"/>
  <c r="N10" i="175"/>
  <c r="L16" i="180"/>
  <c r="M18" i="179"/>
  <c r="N20" i="178"/>
  <c r="M24" i="177"/>
  <c r="L10" i="175"/>
  <c r="N13" i="174"/>
  <c r="L16" i="173"/>
  <c r="M18" i="172"/>
  <c r="N20" i="171"/>
  <c r="M24" i="170"/>
  <c r="L14" i="180"/>
  <c r="M17" i="178"/>
  <c r="M24" i="146"/>
  <c r="N19" i="180"/>
  <c r="L22" i="179"/>
  <c r="N25" i="178"/>
  <c r="M11" i="176"/>
  <c r="L15" i="175"/>
  <c r="M17" i="174"/>
  <c r="N19" i="173"/>
  <c r="L22" i="172"/>
  <c r="N25" i="171"/>
  <c r="N20" i="180"/>
  <c r="L15" i="176"/>
  <c r="L16" i="179"/>
  <c r="M25" i="176"/>
  <c r="M10" i="174"/>
  <c r="N17" i="172"/>
  <c r="M22" i="170"/>
  <c r="N16" i="170"/>
  <c r="M21" i="176"/>
  <c r="L14" i="174"/>
  <c r="N18" i="172"/>
  <c r="M23" i="170"/>
  <c r="M15" i="174"/>
  <c r="M13" i="175"/>
  <c r="N15" i="170"/>
  <c r="L18" i="173"/>
  <c r="N10" i="180"/>
  <c r="L13" i="179"/>
  <c r="M15" i="178"/>
  <c r="L19" i="177"/>
  <c r="M22" i="146"/>
  <c r="N23" i="176"/>
  <c r="N10" i="173"/>
  <c r="L13" i="172"/>
  <c r="M15" i="171"/>
  <c r="L19" i="170"/>
  <c r="M21" i="169"/>
  <c r="N13" i="146"/>
  <c r="L20" i="175"/>
  <c r="M14" i="180"/>
  <c r="N16" i="179"/>
  <c r="M20" i="178"/>
  <c r="N22" i="177"/>
  <c r="L26" i="146"/>
  <c r="L12" i="174"/>
  <c r="M14" i="173"/>
  <c r="N16" i="172"/>
  <c r="M20" i="171"/>
  <c r="N22" i="170"/>
  <c r="L25" i="169"/>
  <c r="L10" i="180"/>
  <c r="N18" i="178"/>
  <c r="L23" i="146"/>
  <c r="N19" i="178"/>
  <c r="N23" i="175"/>
  <c r="N24" i="173"/>
  <c r="N11" i="170"/>
  <c r="M11" i="177"/>
  <c r="L11" i="173"/>
  <c r="M20" i="169"/>
  <c r="M10" i="178"/>
  <c r="L25" i="175"/>
  <c r="N12" i="170"/>
  <c r="L19" i="173"/>
  <c r="N20" i="173"/>
  <c r="N25" i="180"/>
  <c r="M25" i="171"/>
  <c r="L10" i="177"/>
  <c r="N12" i="173"/>
  <c r="L10" i="178"/>
  <c r="N13" i="177"/>
  <c r="L17" i="146"/>
  <c r="M18" i="176"/>
  <c r="N20" i="175"/>
  <c r="M24" i="174"/>
  <c r="L10" i="171"/>
  <c r="N13" i="170"/>
  <c r="L16" i="169"/>
  <c r="N17" i="179"/>
  <c r="N23" i="177"/>
  <c r="M11" i="179"/>
  <c r="L15" i="178"/>
  <c r="M17" i="177"/>
  <c r="N20" i="146"/>
  <c r="L22" i="176"/>
  <c r="N25" i="175"/>
  <c r="M11" i="172"/>
  <c r="L15" i="171"/>
  <c r="M17" i="170"/>
  <c r="N19" i="169"/>
  <c r="L23" i="179"/>
  <c r="M12" i="146"/>
  <c r="L18" i="177"/>
  <c r="L14" i="173"/>
  <c r="N18" i="171"/>
  <c r="M23" i="169"/>
  <c r="M13" i="176"/>
  <c r="N14" i="172"/>
  <c r="M24" i="180"/>
  <c r="L14" i="177"/>
  <c r="M10" i="175"/>
  <c r="N17" i="173"/>
  <c r="M22" i="171"/>
  <c r="L24" i="176"/>
  <c r="N22" i="172"/>
  <c r="L10" i="168"/>
  <c r="M15" i="177"/>
  <c r="L20" i="180"/>
  <c r="M22" i="179"/>
  <c r="N24" i="178"/>
  <c r="N11" i="176"/>
  <c r="L14" i="175"/>
  <c r="N17" i="174"/>
  <c r="L20" i="173"/>
  <c r="M22" i="172"/>
  <c r="N24" i="171"/>
  <c r="L22" i="180"/>
  <c r="N13" i="176"/>
  <c r="N23" i="180"/>
  <c r="N10" i="177"/>
  <c r="L14" i="146"/>
  <c r="M15" i="176"/>
  <c r="L19" i="175"/>
  <c r="M21" i="174"/>
  <c r="N23" i="173"/>
  <c r="N10" i="170"/>
  <c r="L13" i="169"/>
  <c r="L11" i="179"/>
  <c r="N15" i="177"/>
  <c r="L23" i="176"/>
  <c r="M17" i="146"/>
  <c r="M18" i="174"/>
  <c r="N25" i="172"/>
  <c r="L10" i="169"/>
  <c r="L11" i="180"/>
  <c r="M23" i="174"/>
  <c r="N22" i="179"/>
  <c r="M13" i="146"/>
  <c r="L22" i="174"/>
  <c r="N13" i="169"/>
  <c r="L21" i="171"/>
  <c r="M25" i="146"/>
  <c r="N24" i="169"/>
  <c r="M15" i="173"/>
  <c r="L25" i="174"/>
  <c r="N12" i="175"/>
  <c r="M23" i="171"/>
  <c r="L11" i="176"/>
  <c r="N17" i="175"/>
  <c r="N14" i="180"/>
  <c r="L17" i="179"/>
  <c r="M19" i="178"/>
  <c r="L23" i="177"/>
  <c r="M26" i="146"/>
  <c r="M12" i="174"/>
  <c r="N14" i="173"/>
  <c r="L17" i="172"/>
  <c r="M19" i="171"/>
  <c r="L23" i="170"/>
  <c r="M25" i="169"/>
  <c r="M11" i="180"/>
  <c r="L16" i="178"/>
  <c r="N21" i="146"/>
  <c r="M18" i="180"/>
  <c r="N20" i="179"/>
  <c r="M24" i="178"/>
  <c r="L10" i="176"/>
  <c r="N13" i="175"/>
  <c r="L16" i="174"/>
  <c r="M18" i="173"/>
  <c r="N20" i="172"/>
  <c r="M24" i="171"/>
  <c r="L18" i="180"/>
  <c r="M25" i="178"/>
  <c r="M12" i="176"/>
  <c r="N10" i="179"/>
  <c r="L20" i="176"/>
  <c r="L15" i="172"/>
  <c r="N19" i="170"/>
  <c r="M18" i="178"/>
  <c r="M11" i="170"/>
  <c r="L16" i="176"/>
  <c r="M11" i="174"/>
  <c r="L16" i="172"/>
  <c r="N20" i="170"/>
  <c r="M25" i="179"/>
  <c r="L10" i="174"/>
  <c r="N24" i="170"/>
  <c r="M19" i="169"/>
  <c r="N18" i="180"/>
  <c r="M16" i="174"/>
  <c r="M19" i="180"/>
  <c r="M22" i="180"/>
  <c r="L20" i="174"/>
  <c r="N11" i="179"/>
  <c r="L14" i="178"/>
  <c r="N17" i="177"/>
  <c r="L21" i="146"/>
  <c r="M22" i="176"/>
  <c r="N24" i="175"/>
  <c r="N11" i="172"/>
  <c r="L14" i="171"/>
  <c r="N17" i="170"/>
  <c r="L20" i="169"/>
  <c r="L11" i="146"/>
  <c r="M17" i="175"/>
  <c r="L13" i="180"/>
  <c r="M15" i="179"/>
  <c r="L19" i="178"/>
  <c r="M21" i="177"/>
  <c r="N24" i="146"/>
  <c r="N10" i="174"/>
  <c r="L13" i="173"/>
  <c r="M15" i="172"/>
  <c r="L19" i="171"/>
  <c r="M21" i="170"/>
  <c r="N23" i="169"/>
  <c r="N14" i="178"/>
  <c r="M20" i="146"/>
  <c r="M25" i="175"/>
  <c r="M14" i="178"/>
  <c r="M18" i="175"/>
  <c r="L22" i="173"/>
  <c r="N26" i="146"/>
  <c r="L15" i="169"/>
  <c r="N19" i="175"/>
  <c r="N25" i="173"/>
  <c r="L10" i="170"/>
  <c r="N16" i="177"/>
  <c r="N13" i="173"/>
  <c r="L10" i="173"/>
  <c r="N14" i="171"/>
  <c r="L21" i="175"/>
  <c r="M16" i="172"/>
  <c r="L21" i="179"/>
  <c r="N18" i="173"/>
  <c r="L24" i="178"/>
  <c r="N24" i="179"/>
  <c r="N12" i="146"/>
  <c r="M22" i="173"/>
  <c r="M25" i="180"/>
  <c r="M12" i="177"/>
  <c r="N15" i="146"/>
  <c r="L17" i="176"/>
  <c r="M19" i="175"/>
  <c r="L23" i="174"/>
  <c r="M25" i="173"/>
  <c r="M12" i="170"/>
  <c r="N14" i="169"/>
  <c r="L15" i="179"/>
  <c r="N19" i="177"/>
  <c r="M24" i="176"/>
  <c r="L10" i="179"/>
  <c r="N13" i="178"/>
  <c r="L16" i="177"/>
  <c r="M19" i="146"/>
  <c r="N20" i="176"/>
  <c r="M24" i="175"/>
  <c r="L10" i="172"/>
  <c r="N13" i="171"/>
  <c r="L16" i="170"/>
  <c r="M18" i="169"/>
  <c r="N21" i="179"/>
  <c r="N12" i="177"/>
  <c r="M11" i="173"/>
  <c r="L16" i="171"/>
  <c r="N20" i="169"/>
  <c r="L19" i="180"/>
  <c r="L15" i="173"/>
  <c r="N19" i="171"/>
  <c r="M24" i="169"/>
  <c r="N18" i="176"/>
  <c r="M17" i="172"/>
  <c r="M17" i="171"/>
  <c r="N14" i="146"/>
  <c r="L16" i="175"/>
  <c r="L20" i="146"/>
  <c r="L22" i="169"/>
  <c r="M23" i="178"/>
  <c r="M10" i="176"/>
  <c r="L21" i="172"/>
  <c r="L14" i="176"/>
  <c r="N24" i="172"/>
  <c r="N11" i="169"/>
  <c r="L12" i="146"/>
  <c r="M17" i="179"/>
  <c r="N15" i="171"/>
  <c r="L13" i="170"/>
  <c r="M20" i="7"/>
  <c r="D21" i="7"/>
  <c r="L21" i="168"/>
  <c r="N10" i="168"/>
  <c r="L12" i="168"/>
  <c r="N19" i="174"/>
  <c r="M22" i="168"/>
  <c r="N21" i="177"/>
  <c r="L18" i="171"/>
  <c r="L24" i="175"/>
  <c r="M25" i="177"/>
  <c r="M12" i="175"/>
  <c r="L23" i="171"/>
  <c r="M12" i="172"/>
  <c r="N21" i="173"/>
  <c r="N23" i="178"/>
  <c r="M20" i="180"/>
  <c r="C20" i="7"/>
  <c r="L13" i="177"/>
  <c r="N15" i="174"/>
  <c r="L20" i="179"/>
  <c r="L11" i="169"/>
  <c r="M14" i="174"/>
  <c r="H25" i="163"/>
  <c r="F19" i="7"/>
  <c r="L15" i="168"/>
  <c r="N12" i="168"/>
  <c r="L18" i="146"/>
  <c r="N22" i="171"/>
  <c r="M19" i="7"/>
  <c r="M13" i="180"/>
  <c r="L25" i="146"/>
  <c r="L11" i="174"/>
  <c r="N21" i="170"/>
  <c r="L17" i="180"/>
  <c r="N14" i="174"/>
  <c r="M25" i="170"/>
  <c r="M15" i="180"/>
  <c r="L17" i="170"/>
  <c r="M13" i="172"/>
  <c r="L12" i="176"/>
  <c r="F20" i="7"/>
  <c r="J20" i="7"/>
  <c r="I19" i="7"/>
  <c r="M20" i="176"/>
  <c r="L23" i="172"/>
  <c r="L18" i="174"/>
  <c r="M19" i="174"/>
  <c r="L14" i="169"/>
  <c r="L21" i="7"/>
  <c r="L18" i="168"/>
  <c r="M21" i="168"/>
  <c r="M23" i="168"/>
  <c r="N21" i="169"/>
  <c r="N20" i="168"/>
  <c r="M11" i="168"/>
  <c r="N15" i="179"/>
  <c r="M13" i="173"/>
  <c r="L24" i="169"/>
  <c r="M13" i="178"/>
  <c r="M19" i="179"/>
  <c r="L17" i="173"/>
  <c r="N22" i="178"/>
  <c r="N14" i="176"/>
  <c r="L21" i="178"/>
  <c r="L18" i="170"/>
  <c r="M19" i="170"/>
  <c r="L24" i="172"/>
  <c r="L19" i="172"/>
  <c r="G20" i="7"/>
  <c r="D19" i="7"/>
  <c r="N23" i="168"/>
  <c r="L23" i="168"/>
  <c r="M13" i="179"/>
  <c r="L20" i="7"/>
  <c r="M19" i="168"/>
  <c r="M25" i="168"/>
  <c r="M13" i="168"/>
  <c r="L18" i="178"/>
  <c r="N15" i="172"/>
  <c r="L19" i="146"/>
  <c r="L23" i="178"/>
  <c r="M19" i="172"/>
  <c r="N10" i="176"/>
  <c r="L17" i="174"/>
  <c r="N21" i="172"/>
  <c r="N19" i="168"/>
  <c r="M14" i="168"/>
  <c r="N25" i="168"/>
  <c r="N18" i="168"/>
  <c r="L13" i="168"/>
  <c r="N22" i="176"/>
  <c r="J21" i="7"/>
  <c r="M16" i="177"/>
  <c r="N12" i="171"/>
  <c r="L20" i="177"/>
  <c r="N17" i="171"/>
  <c r="N22" i="175"/>
  <c r="L24" i="171"/>
  <c r="M25" i="172"/>
  <c r="L23" i="173"/>
  <c r="M22" i="174"/>
  <c r="I20" i="7"/>
  <c r="M12" i="168"/>
  <c r="M18" i="168"/>
  <c r="L18" i="175"/>
  <c r="L25" i="168"/>
  <c r="L11" i="168"/>
  <c r="L19" i="168"/>
  <c r="M19" i="176"/>
  <c r="N19" i="146"/>
  <c r="M16" i="170"/>
  <c r="M24" i="179"/>
  <c r="N11" i="180"/>
  <c r="M23" i="146"/>
  <c r="L20" i="170"/>
  <c r="M12" i="169"/>
  <c r="L15" i="180"/>
  <c r="L20" i="171"/>
  <c r="D20" i="7"/>
  <c r="C21" i="7"/>
  <c r="L19" i="7"/>
  <c r="M21" i="7"/>
  <c r="N24" i="168"/>
  <c r="L20" i="168"/>
  <c r="L24" i="180"/>
  <c r="N21" i="168"/>
  <c r="M16" i="168"/>
  <c r="N17" i="168"/>
  <c r="G19" i="7"/>
  <c r="M10" i="179"/>
  <c r="L21" i="176"/>
  <c r="N18" i="169"/>
  <c r="L14" i="179"/>
  <c r="N24" i="176"/>
  <c r="N11" i="173"/>
  <c r="M22" i="169"/>
  <c r="L12" i="178"/>
  <c r="N14" i="175"/>
  <c r="N24" i="177"/>
  <c r="L23" i="169"/>
  <c r="I21" i="7"/>
  <c r="J19" i="7"/>
  <c r="M15" i="168"/>
  <c r="L24" i="168"/>
  <c r="N22" i="168"/>
  <c r="M17" i="168"/>
  <c r="M14" i="146"/>
  <c r="L24" i="173"/>
  <c r="L11" i="170"/>
  <c r="M12" i="179"/>
  <c r="L23" i="175"/>
  <c r="L17" i="175"/>
  <c r="L12" i="172"/>
  <c r="L14" i="168"/>
  <c r="N11" i="168"/>
  <c r="L16" i="168"/>
  <c r="C19" i="7"/>
  <c r="N12" i="178"/>
  <c r="M23" i="175"/>
  <c r="M10" i="172"/>
  <c r="N17" i="178"/>
  <c r="L14" i="172"/>
  <c r="N17" i="146"/>
  <c r="M19" i="173"/>
  <c r="L16" i="146"/>
  <c r="N15" i="175"/>
  <c r="M24" i="172"/>
  <c r="G21" i="7"/>
  <c r="N14" i="168"/>
  <c r="N16" i="168"/>
  <c r="M20" i="168"/>
  <c r="N15" i="176"/>
  <c r="M13" i="169"/>
  <c r="L17" i="177"/>
  <c r="M25" i="174"/>
  <c r="M12" i="171"/>
  <c r="L23" i="180"/>
  <c r="M13" i="171"/>
  <c r="N23" i="171"/>
  <c r="M12" i="173"/>
  <c r="M17" i="176"/>
  <c r="L11" i="177"/>
  <c r="N14" i="177"/>
  <c r="L17" i="169"/>
  <c r="N21" i="174"/>
  <c r="N21" i="176"/>
  <c r="L19" i="179"/>
  <c r="L18" i="169"/>
  <c r="L17" i="171"/>
  <c r="N15" i="168"/>
  <c r="M22" i="177"/>
  <c r="F21" i="7"/>
  <c r="L22" i="168"/>
  <c r="M24" i="168"/>
  <c r="N13" i="168"/>
  <c r="M10" i="168"/>
  <c r="M12" i="178"/>
  <c r="N14" i="170"/>
  <c r="N13" i="180"/>
  <c r="M11" i="169"/>
  <c r="L17" i="168"/>
  <c r="B21" i="147"/>
  <c r="B36" i="147" s="1"/>
  <c r="D21" i="147"/>
  <c r="D36" i="147" s="1"/>
  <c r="C21" i="147"/>
  <c r="C36" i="147" s="1"/>
  <c r="H17" i="163" l="1"/>
  <c r="H28" i="163"/>
  <c r="H36" i="163"/>
  <c r="K36" i="163" s="1"/>
  <c r="B5" i="163"/>
  <c r="J17" i="57"/>
  <c r="J10" i="57"/>
  <c r="B16" i="163"/>
  <c r="H15" i="163"/>
  <c r="E4" i="132"/>
  <c r="D7" i="53"/>
  <c r="H10" i="163"/>
  <c r="B6" i="163"/>
  <c r="B14" i="163"/>
  <c r="B7" i="163"/>
  <c r="B38" i="163"/>
  <c r="H13" i="163"/>
  <c r="H34" i="163"/>
  <c r="H26" i="163"/>
  <c r="H31" i="163"/>
  <c r="B17" i="163"/>
  <c r="D17" i="163" s="1"/>
  <c r="H30" i="163"/>
  <c r="B37" i="163"/>
  <c r="H12" i="163"/>
  <c r="B25" i="163"/>
  <c r="B9" i="163"/>
  <c r="D9" i="163" s="1"/>
  <c r="N19" i="53"/>
  <c r="H16" i="163"/>
  <c r="N23" i="53"/>
  <c r="H20" i="163"/>
  <c r="B35" i="163"/>
  <c r="H14" i="163"/>
  <c r="J14" i="163" s="1"/>
  <c r="H6" i="163"/>
  <c r="H37" i="163"/>
  <c r="B29" i="163"/>
  <c r="B11" i="163"/>
  <c r="N22" i="128"/>
  <c r="B19" i="163"/>
  <c r="B18" i="163"/>
  <c r="D18" i="163" s="1"/>
  <c r="B12" i="163"/>
  <c r="B27" i="163"/>
  <c r="H38" i="163"/>
  <c r="H35" i="163"/>
  <c r="J35" i="163" s="1"/>
  <c r="B8" i="163"/>
  <c r="E8" i="163" s="1"/>
  <c r="B15" i="163"/>
  <c r="H11" i="163"/>
  <c r="B13" i="163"/>
  <c r="C6" i="147"/>
  <c r="N13" i="128"/>
  <c r="B10" i="163"/>
  <c r="E10" i="163" s="1"/>
  <c r="H18" i="163"/>
  <c r="J18" i="163" s="1"/>
  <c r="B31" i="163"/>
  <c r="H8" i="163"/>
  <c r="B30" i="163"/>
  <c r="H33" i="163"/>
  <c r="B36" i="163"/>
  <c r="D36" i="163" s="1"/>
  <c r="B28" i="163"/>
  <c r="H27" i="163"/>
  <c r="J27" i="163" s="1"/>
  <c r="B33" i="163"/>
  <c r="I4" i="57"/>
  <c r="B20" i="163"/>
  <c r="D20" i="163" s="1"/>
  <c r="F7" i="53"/>
  <c r="H7" i="163"/>
  <c r="K7" i="163" s="1"/>
  <c r="H19" i="163"/>
  <c r="K19" i="163" s="1"/>
  <c r="B32" i="163"/>
  <c r="H5" i="163"/>
  <c r="N16" i="127"/>
  <c r="B34" i="163"/>
  <c r="B26" i="163"/>
  <c r="H9" i="163"/>
  <c r="H32" i="163"/>
  <c r="H29" i="163"/>
  <c r="I7" i="128"/>
  <c r="J7" i="128"/>
  <c r="N19" i="128"/>
  <c r="D38" i="147"/>
  <c r="N16" i="128"/>
  <c r="J28" i="163"/>
  <c r="K28" i="163"/>
  <c r="P12" i="130"/>
  <c r="J7" i="163"/>
  <c r="J36" i="163"/>
  <c r="P18" i="132"/>
  <c r="P17" i="132"/>
  <c r="E7" i="7"/>
  <c r="E19" i="7"/>
  <c r="N18" i="53"/>
  <c r="O4" i="130"/>
  <c r="P9" i="132"/>
  <c r="P17" i="130"/>
  <c r="N4" i="132"/>
  <c r="N15" i="53"/>
  <c r="D6" i="127"/>
  <c r="N7" i="127"/>
  <c r="B6" i="127"/>
  <c r="J9" i="57"/>
  <c r="J8" i="57"/>
  <c r="D4" i="57"/>
  <c r="K21" i="7"/>
  <c r="K11" i="7"/>
  <c r="D4" i="132"/>
  <c r="C4" i="130"/>
  <c r="L4" i="130"/>
  <c r="L6" i="77"/>
  <c r="H6" i="131"/>
  <c r="N17" i="127"/>
  <c r="I4" i="130"/>
  <c r="N18" i="131"/>
  <c r="N17" i="53"/>
  <c r="F6" i="131"/>
  <c r="N9" i="53"/>
  <c r="P13" i="130"/>
  <c r="B4" i="132"/>
  <c r="P5" i="132"/>
  <c r="N19" i="131"/>
  <c r="L6" i="127"/>
  <c r="N11" i="127"/>
  <c r="J15" i="57"/>
  <c r="J5" i="57"/>
  <c r="B4" i="57"/>
  <c r="F4" i="57"/>
  <c r="D7" i="128"/>
  <c r="N12" i="128"/>
  <c r="P14" i="132"/>
  <c r="D23" i="147"/>
  <c r="N21" i="128"/>
  <c r="B38" i="147"/>
  <c r="D6" i="147"/>
  <c r="C38" i="147"/>
  <c r="N15" i="128"/>
  <c r="P20" i="132"/>
  <c r="H20" i="7"/>
  <c r="H9" i="7"/>
  <c r="G4" i="130"/>
  <c r="L7" i="53"/>
  <c r="N9" i="127"/>
  <c r="E6" i="77"/>
  <c r="P10" i="130"/>
  <c r="P12" i="132"/>
  <c r="E4" i="130"/>
  <c r="L4" i="132"/>
  <c r="F4" i="130"/>
  <c r="L6" i="131"/>
  <c r="H6" i="77"/>
  <c r="N20" i="131"/>
  <c r="N17" i="131"/>
  <c r="F4" i="132"/>
  <c r="J11" i="57"/>
  <c r="G4" i="57"/>
  <c r="G7" i="128"/>
  <c r="P8" i="130"/>
  <c r="N8" i="53"/>
  <c r="B7" i="53"/>
  <c r="P14" i="130"/>
  <c r="N13" i="53"/>
  <c r="I4" i="132"/>
  <c r="P15" i="132"/>
  <c r="O4" i="132"/>
  <c r="M6" i="77"/>
  <c r="K5" i="77" s="1"/>
  <c r="C4" i="132"/>
  <c r="N21" i="53"/>
  <c r="E9" i="7"/>
  <c r="E20" i="7"/>
  <c r="N13" i="127"/>
  <c r="N11" i="53"/>
  <c r="N12" i="127"/>
  <c r="K6" i="131"/>
  <c r="N15" i="131"/>
  <c r="N18" i="127"/>
  <c r="M6" i="127"/>
  <c r="N10" i="127"/>
  <c r="N9" i="131"/>
  <c r="N15" i="127"/>
  <c r="J14" i="57"/>
  <c r="J7" i="57"/>
  <c r="B7" i="128"/>
  <c r="N8" i="128"/>
  <c r="E7" i="128"/>
  <c r="N23" i="128"/>
  <c r="C7" i="53"/>
  <c r="P9" i="130"/>
  <c r="E7" i="53"/>
  <c r="G7" i="53"/>
  <c r="P20" i="130"/>
  <c r="N4" i="130"/>
  <c r="P7" i="130"/>
  <c r="N10" i="53"/>
  <c r="H7" i="53"/>
  <c r="P19" i="130"/>
  <c r="H7" i="7"/>
  <c r="H19" i="7"/>
  <c r="N22" i="53"/>
  <c r="B11" i="7"/>
  <c r="B21" i="7"/>
  <c r="N11" i="7"/>
  <c r="H4" i="132"/>
  <c r="N10" i="131"/>
  <c r="P15" i="130"/>
  <c r="I7" i="53"/>
  <c r="I6" i="131"/>
  <c r="F6" i="77"/>
  <c r="P13" i="132"/>
  <c r="I6" i="77"/>
  <c r="N7" i="131"/>
  <c r="B6" i="131"/>
  <c r="P6" i="130"/>
  <c r="P19" i="132"/>
  <c r="I6" i="127"/>
  <c r="D6" i="131"/>
  <c r="N14" i="127"/>
  <c r="K7" i="128"/>
  <c r="L7" i="128"/>
  <c r="F7" i="128"/>
  <c r="B23" i="147"/>
  <c r="P18" i="130"/>
  <c r="J4" i="130"/>
  <c r="K6" i="77"/>
  <c r="N20" i="53"/>
  <c r="N8" i="127"/>
  <c r="P6" i="132"/>
  <c r="F6" i="127"/>
  <c r="N12" i="53"/>
  <c r="B4" i="130"/>
  <c r="P5" i="130"/>
  <c r="K7" i="53"/>
  <c r="E11" i="7"/>
  <c r="E21" i="7"/>
  <c r="P16" i="132"/>
  <c r="M7" i="53"/>
  <c r="C6" i="77"/>
  <c r="B9" i="7"/>
  <c r="N9" i="7"/>
  <c r="B20" i="7"/>
  <c r="K20" i="7"/>
  <c r="K9" i="7"/>
  <c r="N14" i="131"/>
  <c r="K4" i="132"/>
  <c r="P7" i="132"/>
  <c r="G6" i="77"/>
  <c r="E5" i="77" s="1"/>
  <c r="N11" i="131"/>
  <c r="G6" i="131"/>
  <c r="J18" i="57"/>
  <c r="C7" i="128"/>
  <c r="M7" i="128"/>
  <c r="N9" i="128"/>
  <c r="C23" i="147"/>
  <c r="N10" i="128"/>
  <c r="B6" i="147"/>
  <c r="P11" i="132"/>
  <c r="K4" i="130"/>
  <c r="P8" i="132"/>
  <c r="J6" i="127"/>
  <c r="P11" i="130"/>
  <c r="D6" i="77"/>
  <c r="B5" i="77" s="1"/>
  <c r="G6" i="127"/>
  <c r="G4" i="132"/>
  <c r="P10" i="132"/>
  <c r="M4" i="132"/>
  <c r="J6" i="131"/>
  <c r="J4" i="132"/>
  <c r="J6" i="77"/>
  <c r="H5" i="77" s="1"/>
  <c r="N20" i="127"/>
  <c r="H4" i="130"/>
  <c r="N16" i="53"/>
  <c r="K7" i="7"/>
  <c r="K19" i="7"/>
  <c r="D4" i="130"/>
  <c r="E6" i="131"/>
  <c r="N16" i="131"/>
  <c r="N8" i="131"/>
  <c r="N13" i="131"/>
  <c r="C6" i="131"/>
  <c r="J16" i="57"/>
  <c r="E4" i="57"/>
  <c r="H4" i="57"/>
  <c r="N17" i="128"/>
  <c r="H7" i="128"/>
  <c r="D30" i="163"/>
  <c r="E30" i="163"/>
  <c r="N14" i="128"/>
  <c r="N11" i="128"/>
  <c r="N20" i="128"/>
  <c r="N18" i="128"/>
  <c r="J7" i="53"/>
  <c r="N14" i="53"/>
  <c r="H11" i="7"/>
  <c r="H21" i="7"/>
  <c r="P16" i="130"/>
  <c r="B6" i="77"/>
  <c r="E6" i="127"/>
  <c r="C6" i="127"/>
  <c r="M4" i="130"/>
  <c r="B19" i="7"/>
  <c r="N7" i="7"/>
  <c r="B7" i="7"/>
  <c r="N12" i="131"/>
  <c r="H6" i="127"/>
  <c r="M6" i="131"/>
  <c r="K6" i="127"/>
  <c r="N19" i="127"/>
  <c r="J6" i="57"/>
  <c r="J13" i="57"/>
  <c r="J12" i="57"/>
  <c r="C4" i="57"/>
  <c r="H6" i="128" l="1"/>
  <c r="K27" i="163"/>
  <c r="K35" i="163"/>
  <c r="E9" i="163"/>
  <c r="E36" i="163"/>
  <c r="K5" i="127"/>
  <c r="B5" i="147"/>
  <c r="E9" i="147" s="1"/>
  <c r="J19" i="163"/>
  <c r="E5" i="131"/>
  <c r="K14" i="163"/>
  <c r="E17" i="163"/>
  <c r="D10" i="163"/>
  <c r="B37" i="147"/>
  <c r="E41" i="147" s="1"/>
  <c r="E5" i="127"/>
  <c r="D8" i="163"/>
  <c r="E6" i="53"/>
  <c r="E20" i="163"/>
  <c r="H5" i="127"/>
  <c r="J18" i="7"/>
  <c r="B24" i="163"/>
  <c r="E25" i="163"/>
  <c r="D25" i="163"/>
  <c r="P4" i="130"/>
  <c r="H24" i="163"/>
  <c r="K25" i="163"/>
  <c r="J25" i="163"/>
  <c r="E26" i="163"/>
  <c r="D26" i="163"/>
  <c r="E40" i="147"/>
  <c r="J4" i="57"/>
  <c r="P4" i="132"/>
  <c r="N5" i="127"/>
  <c r="J15" i="163"/>
  <c r="K15" i="163"/>
  <c r="D14" i="163"/>
  <c r="E14" i="163"/>
  <c r="D32" i="163"/>
  <c r="E32" i="163"/>
  <c r="D31" i="163"/>
  <c r="E31" i="163"/>
  <c r="E16" i="163"/>
  <c r="D16" i="163"/>
  <c r="E29" i="163"/>
  <c r="D29" i="163"/>
  <c r="E28" i="163"/>
  <c r="D28" i="163"/>
  <c r="L18" i="7"/>
  <c r="J22" i="7"/>
  <c r="D18" i="7"/>
  <c r="D8" i="188"/>
  <c r="I18" i="7"/>
  <c r="F22" i="7"/>
  <c r="D15" i="163"/>
  <c r="E15" i="163"/>
  <c r="K38" i="163"/>
  <c r="J38" i="163"/>
  <c r="B5" i="131"/>
  <c r="J32" i="163"/>
  <c r="K32" i="163"/>
  <c r="J34" i="163"/>
  <c r="K34" i="163"/>
  <c r="G22" i="7"/>
  <c r="E35" i="163"/>
  <c r="D35" i="163"/>
  <c r="J30" i="163"/>
  <c r="K30" i="163"/>
  <c r="D13" i="163"/>
  <c r="E13" i="163"/>
  <c r="N5" i="131"/>
  <c r="H6" i="53"/>
  <c r="K12" i="163"/>
  <c r="J12" i="163"/>
  <c r="J29" i="163"/>
  <c r="K29" i="163"/>
  <c r="J17" i="163"/>
  <c r="K17" i="163"/>
  <c r="I22" i="7"/>
  <c r="K6" i="128"/>
  <c r="J37" i="163"/>
  <c r="K37" i="163"/>
  <c r="D19" i="163"/>
  <c r="E19" i="163"/>
  <c r="C8" i="188"/>
  <c r="C18" i="7"/>
  <c r="C15" i="188"/>
  <c r="C22" i="7"/>
  <c r="K31" i="163"/>
  <c r="J31" i="163"/>
  <c r="D5" i="163"/>
  <c r="B4" i="163"/>
  <c r="E5" i="163"/>
  <c r="E6" i="128"/>
  <c r="E38" i="163"/>
  <c r="D38" i="163"/>
  <c r="K6" i="163"/>
  <c r="J6" i="163"/>
  <c r="N6" i="53"/>
  <c r="B6" i="53"/>
  <c r="J20" i="163"/>
  <c r="K20" i="163"/>
  <c r="K33" i="163"/>
  <c r="J33" i="163"/>
  <c r="E37" i="163"/>
  <c r="D37" i="163"/>
  <c r="H5" i="131"/>
  <c r="D27" i="163"/>
  <c r="E27" i="163"/>
  <c r="E34" i="163"/>
  <c r="D34" i="163"/>
  <c r="M18" i="7"/>
  <c r="L22" i="7"/>
  <c r="G18" i="7"/>
  <c r="F18" i="7"/>
  <c r="M22" i="7"/>
  <c r="D15" i="188"/>
  <c r="D22" i="7"/>
  <c r="J8" i="163"/>
  <c r="K8" i="163"/>
  <c r="H4" i="163"/>
  <c r="J5" i="163"/>
  <c r="K5" i="163"/>
  <c r="B22" i="147"/>
  <c r="N6" i="128"/>
  <c r="K26" i="163"/>
  <c r="J26" i="163"/>
  <c r="J11" i="163"/>
  <c r="K11" i="163"/>
  <c r="J9" i="163"/>
  <c r="K9" i="163"/>
  <c r="D6" i="163"/>
  <c r="E6" i="163"/>
  <c r="E33" i="163"/>
  <c r="D33" i="163"/>
  <c r="D11" i="163"/>
  <c r="E11" i="163"/>
  <c r="K10" i="163"/>
  <c r="J10" i="163"/>
  <c r="K6" i="53"/>
  <c r="E7" i="163"/>
  <c r="D7" i="163"/>
  <c r="J16" i="163"/>
  <c r="K16" i="163"/>
  <c r="B6" i="128"/>
  <c r="K5" i="131"/>
  <c r="D12" i="163"/>
  <c r="E12" i="163"/>
  <c r="K13" i="163"/>
  <c r="J13" i="163"/>
  <c r="B5" i="127"/>
  <c r="D23" i="7"/>
  <c r="F23" i="7"/>
  <c r="M23" i="7"/>
  <c r="L23" i="7"/>
  <c r="I23" i="7"/>
  <c r="C23" i="7"/>
  <c r="G23" i="7"/>
  <c r="J23" i="7"/>
  <c r="E12" i="147" l="1"/>
  <c r="E11" i="147"/>
  <c r="E13" i="147"/>
  <c r="E7" i="147"/>
  <c r="E39" i="147"/>
  <c r="E10" i="147"/>
  <c r="E8" i="147"/>
  <c r="E14" i="147"/>
  <c r="C17" i="188"/>
  <c r="C16" i="188"/>
  <c r="D16" i="188"/>
  <c r="D17" i="188"/>
  <c r="C9" i="188"/>
  <c r="C10" i="188"/>
  <c r="D9" i="188"/>
  <c r="D10" i="188"/>
  <c r="J24" i="163"/>
  <c r="K24" i="163"/>
  <c r="H22" i="7"/>
  <c r="H13" i="7"/>
  <c r="D16" i="189" s="1"/>
  <c r="E26" i="147"/>
  <c r="E30" i="147"/>
  <c r="E28" i="147"/>
  <c r="E29" i="147"/>
  <c r="E25" i="147"/>
  <c r="E27" i="147"/>
  <c r="E24" i="147"/>
  <c r="B15" i="188"/>
  <c r="B13" i="7"/>
  <c r="B16" i="189" s="1"/>
  <c r="N13" i="7"/>
  <c r="B22" i="7"/>
  <c r="E13" i="7"/>
  <c r="C16" i="189" s="1"/>
  <c r="E22" i="7"/>
  <c r="E5" i="7"/>
  <c r="C9" i="189" s="1"/>
  <c r="E18" i="7"/>
  <c r="K18" i="7"/>
  <c r="K5" i="7"/>
  <c r="E9" i="189" s="1"/>
  <c r="H5" i="7"/>
  <c r="D9" i="189" s="1"/>
  <c r="H18" i="7"/>
  <c r="N5" i="7"/>
  <c r="B18" i="7"/>
  <c r="B8" i="188"/>
  <c r="B5" i="7"/>
  <c r="B9" i="189" s="1"/>
  <c r="K22" i="7"/>
  <c r="K13" i="7"/>
  <c r="E16" i="189" s="1"/>
  <c r="K4" i="163"/>
  <c r="J4" i="163"/>
  <c r="E24" i="163"/>
  <c r="D24" i="163"/>
  <c r="D4" i="163"/>
  <c r="E4" i="163"/>
  <c r="C17" i="189" l="1"/>
  <c r="C18" i="189"/>
  <c r="E18" i="189"/>
  <c r="E17" i="189"/>
  <c r="B17" i="189"/>
  <c r="B18" i="189"/>
  <c r="B16" i="188"/>
  <c r="B17" i="188"/>
  <c r="D18" i="189"/>
  <c r="D17" i="189"/>
  <c r="B10" i="188"/>
  <c r="B9" i="188"/>
  <c r="E11" i="189"/>
  <c r="E10" i="189"/>
  <c r="D11" i="189"/>
  <c r="D10" i="189"/>
  <c r="B10" i="189"/>
  <c r="B11" i="189"/>
  <c r="C10" i="189"/>
  <c r="C11" i="189"/>
  <c r="N9" i="169"/>
  <c r="N26" i="169" s="1"/>
  <c r="N9" i="173"/>
  <c r="N26" i="173" s="1"/>
  <c r="N10" i="146"/>
  <c r="N28" i="146" s="1"/>
  <c r="N9" i="172"/>
  <c r="N27" i="172" s="1"/>
  <c r="N9" i="174"/>
  <c r="N26" i="174" s="1"/>
  <c r="N9" i="177"/>
  <c r="N26" i="177" s="1"/>
  <c r="N9" i="180"/>
  <c r="N26" i="180" s="1"/>
  <c r="N9" i="179"/>
  <c r="N26" i="179" s="1"/>
  <c r="N9" i="176"/>
  <c r="N27" i="176" s="1"/>
  <c r="N9" i="178"/>
  <c r="N27" i="178" s="1"/>
  <c r="N9" i="168"/>
  <c r="N26" i="168" s="1"/>
  <c r="N9" i="171"/>
  <c r="N26" i="171" s="1"/>
  <c r="N9" i="170"/>
  <c r="N26" i="170" s="1"/>
  <c r="N9" i="175"/>
  <c r="N26" i="175" s="1"/>
  <c r="H23" i="7"/>
  <c r="H15" i="7"/>
  <c r="L10" i="146"/>
  <c r="L28" i="146" s="1"/>
  <c r="L9" i="179"/>
  <c r="L26" i="179" s="1"/>
  <c r="L9" i="171"/>
  <c r="L26" i="171" s="1"/>
  <c r="L9" i="172"/>
  <c r="L27" i="172" s="1"/>
  <c r="L9" i="180"/>
  <c r="L26" i="180" s="1"/>
  <c r="L9" i="178"/>
  <c r="L27" i="178" s="1"/>
  <c r="L9" i="170"/>
  <c r="L26" i="170" s="1"/>
  <c r="L9" i="175"/>
  <c r="L26" i="175" s="1"/>
  <c r="L9" i="176"/>
  <c r="L27" i="176" s="1"/>
  <c r="L9" i="173"/>
  <c r="L26" i="173" s="1"/>
  <c r="L9" i="174"/>
  <c r="L26" i="174" s="1"/>
  <c r="L9" i="169"/>
  <c r="L26" i="169" s="1"/>
  <c r="L9" i="168"/>
  <c r="L26" i="168" s="1"/>
  <c r="L9" i="177"/>
  <c r="L26" i="177" s="1"/>
  <c r="F9" i="189"/>
  <c r="F16" i="189"/>
  <c r="K15" i="7"/>
  <c r="K23" i="7"/>
  <c r="M9" i="174"/>
  <c r="M26" i="174" s="1"/>
  <c r="M9" i="172"/>
  <c r="M27" i="172" s="1"/>
  <c r="M9" i="175"/>
  <c r="M26" i="175" s="1"/>
  <c r="M9" i="168"/>
  <c r="M26" i="168" s="1"/>
  <c r="M9" i="170"/>
  <c r="M26" i="170" s="1"/>
  <c r="M10" i="146"/>
  <c r="M28" i="146" s="1"/>
  <c r="M9" i="178"/>
  <c r="M27" i="178" s="1"/>
  <c r="M9" i="180"/>
  <c r="M26" i="180" s="1"/>
  <c r="M9" i="171"/>
  <c r="M26" i="171" s="1"/>
  <c r="M9" i="169"/>
  <c r="M26" i="169" s="1"/>
  <c r="M9" i="176"/>
  <c r="M27" i="176" s="1"/>
  <c r="M9" i="177"/>
  <c r="M26" i="177" s="1"/>
  <c r="M9" i="179"/>
  <c r="M26" i="179" s="1"/>
  <c r="M9" i="173"/>
  <c r="M26" i="173" s="1"/>
  <c r="E15" i="7"/>
  <c r="E23" i="7"/>
  <c r="B15" i="7"/>
  <c r="B23" i="7"/>
  <c r="N15" i="7"/>
  <c r="Q3" i="161"/>
  <c r="S3" i="161"/>
  <c r="O3" i="161"/>
  <c r="F18" i="189" l="1"/>
  <c r="F17" i="189"/>
  <c r="F11" i="189"/>
  <c r="F10" i="189"/>
</calcChain>
</file>

<file path=xl/sharedStrings.xml><?xml version="1.0" encoding="utf-8"?>
<sst xmlns="http://schemas.openxmlformats.org/spreadsheetml/2006/main" count="1447" uniqueCount="295">
  <si>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</si>
  <si>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</si>
  <si>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</si>
  <si>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</si>
  <si>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</si>
  <si>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</si>
  <si>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</si>
  <si>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</si>
  <si>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</si>
  <si>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</si>
  <si>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</si>
  <si>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</si>
  <si>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</si>
  <si>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</si>
  <si>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</si>
  <si>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</si>
  <si>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</si>
  <si>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</si>
  <si>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</si>
  <si>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</si>
  <si>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</si>
  <si>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</si>
  <si>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</si>
  <si>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</si>
  <si>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</si>
  <si>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</si>
  <si>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</si>
  <si>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</si>
  <si>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</si>
  <si>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</si>
  <si>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</si>
  <si>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</si>
  <si>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</si>
  <si>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</si>
  <si>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</si>
  <si>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</si>
  <si>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</si>
  <si>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</si>
  <si>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</si>
  <si>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</si>
  <si>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</si>
  <si>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</si>
  <si>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</si>
  <si>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</si>
  <si>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</si>
  <si>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</si>
  <si>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</si>
  <si>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</si>
  <si>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</si>
  <si>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</si>
  <si>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</si>
  <si>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</si>
  <si>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</si>
  <si>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</si>
  <si>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</si>
  <si>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</si>
  <si>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</si>
  <si>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</si>
  <si>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</si>
  <si>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</si>
  <si>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</si>
  <si>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</si>
  <si>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</si>
  <si>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</si>
  <si>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</si>
  <si>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</si>
  <si>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</si>
  <si>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</si>
  <si>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</si>
  <si>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</si>
  <si>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</si>
  <si>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</si>
  <si>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</si>
  <si>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</si>
  <si>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</si>
  <si>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</si>
  <si>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</si>
  <si>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</si>
  <si>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</si>
  <si>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</si>
  <si>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</si>
  <si>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</si>
  <si>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</si>
  <si>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</si>
  <si>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</si>
  <si>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</si>
  <si>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</si>
  <si>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</si>
  <si>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</si>
  <si>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</si>
  <si>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</si>
  <si>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</si>
  <si>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</si>
  <si>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</si>
  <si>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</si>
  <si>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</si>
  <si>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</si>
  <si>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</si>
  <si>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</si>
  <si>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</si>
  <si>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</si>
  <si>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</si>
  <si>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</si>
  <si>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4.3 Výroba tepla brutto podle paliv v krajích ČR [TJ]</t>
  </si>
  <si>
    <t>4.1 Výroba tepla brutto podle paliv [TJ]</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</si>
  <si>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</si>
  <si>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</si>
  <si>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</si>
  <si>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</si>
  <si>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</si>
  <si>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</si>
  <si>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</si>
  <si>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</si>
  <si>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</si>
  <si>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7.2 Spotřeba tepla podle sektorů národního hospodářství v krajích ČR [TJ]</t>
  </si>
  <si>
    <t>Spotřeba tepla =</t>
  </si>
  <si>
    <t>Konečná spotřeba tepla v jednotlivých sektorech národního hospodářství.</t>
  </si>
  <si>
    <t>KVET</t>
  </si>
  <si>
    <t>Kombinovaná výroba elektřiny a tepla</t>
  </si>
  <si>
    <t>Hlavní město Praha (PHA)</t>
  </si>
  <si>
    <t>Kraj Vysočina (VYS)</t>
  </si>
  <si>
    <t>Kraj Vysočina</t>
  </si>
  <si>
    <t>Hlavní město Praha</t>
  </si>
  <si>
    <t>8.14 Výroba, dodávky a spotřeba tepla: Zlínský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</si>
  <si>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</si>
  <si>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</si>
  <si>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</si>
  <si>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</si>
  <si>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</si>
  <si>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</si>
  <si>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</si>
  <si>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</si>
  <si>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</si>
  <si>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</si>
  <si>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</si>
  <si>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</si>
  <si>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</si>
  <si>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</si>
  <si>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</si>
  <si>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</si>
  <si>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</si>
  <si>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</si>
  <si>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</si>
  <si>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</si>
  <si>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</si>
  <si>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</si>
  <si>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</si>
  <si>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</si>
  <si>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</si>
  <si>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</si>
  <si>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</si>
  <si>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</si>
  <si>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</si>
  <si>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</si>
  <si>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</si>
  <si>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</si>
  <si>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</si>
  <si>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</si>
  <si>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</si>
  <si>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</si>
  <si>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</si>
  <si>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</si>
  <si>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</si>
  <si>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Množství tepelné energie dodané do soustav zásobování teplem.</t>
  </si>
  <si>
    <t>Dodávky tepla =</t>
  </si>
  <si>
    <t>Vlastní spotřeba tepla =</t>
  </si>
  <si>
    <t>Vlastní spotřeba tepla</t>
  </si>
  <si>
    <t>Kraj</t>
  </si>
  <si>
    <t>Výroba tepla brutto [GJ]</t>
  </si>
  <si>
    <t>Dodávky tepla podle paliv [GJ]</t>
  </si>
  <si>
    <t>Spotřeba tepla podle sektorů národního hospodářství [GJ] *</t>
  </si>
  <si>
    <t>5.4 Dodávky tepla z uhlí, biomasy a bioplynu [GJ]</t>
  </si>
  <si>
    <t>Dodávka tepla ze Středočeského kraje [GJ]</t>
  </si>
  <si>
    <t>Dodávka tepla z Pardubického kraje [GJ]</t>
  </si>
  <si>
    <t>Dodávka tepla do Hlavního města Prahy [GJ]</t>
  </si>
  <si>
    <t>Dodávka tepla do Královehradeckého kraje [GJ]</t>
  </si>
  <si>
    <t>1.</t>
  </si>
  <si>
    <t>2.</t>
  </si>
  <si>
    <t>Komentář</t>
  </si>
  <si>
    <t>3.</t>
  </si>
  <si>
    <t>4.</t>
  </si>
  <si>
    <t>4.1.</t>
  </si>
  <si>
    <t>4.2.</t>
  </si>
  <si>
    <t>4.3.</t>
  </si>
  <si>
    <t>5.</t>
  </si>
  <si>
    <t>6.</t>
  </si>
  <si>
    <t>7.</t>
  </si>
  <si>
    <t>7.1.</t>
  </si>
  <si>
    <t>7.2.</t>
  </si>
  <si>
    <t>8.</t>
  </si>
  <si>
    <t>9.</t>
  </si>
  <si>
    <t>10.</t>
  </si>
  <si>
    <t>Úvod</t>
  </si>
  <si>
    <r>
      <t>Q</t>
    </r>
    <r>
      <rPr>
        <b/>
        <vertAlign val="subscript"/>
        <sz val="11"/>
        <rFont val="Calibri"/>
        <family val="2"/>
        <charset val="238"/>
        <scheme val="minor"/>
      </rPr>
      <t>netto</t>
    </r>
  </si>
  <si>
    <r>
      <t>Q</t>
    </r>
    <r>
      <rPr>
        <b/>
        <vertAlign val="subscript"/>
        <sz val="11"/>
        <rFont val="Calibri"/>
        <family val="2"/>
        <charset val="238"/>
        <scheme val="minor"/>
      </rPr>
      <t>KVET</t>
    </r>
  </si>
  <si>
    <t>2. Komentář</t>
  </si>
  <si>
    <t>4. Výroba tepla</t>
  </si>
  <si>
    <t>5. Dodávky tepla</t>
  </si>
  <si>
    <r>
      <t>6. Instalovaný výkon výroben tepla v krajích ČR [MW</t>
    </r>
    <r>
      <rPr>
        <b/>
        <vertAlign val="subscript"/>
        <sz val="14"/>
        <rFont val="Calibri"/>
        <family val="2"/>
        <charset val="238"/>
        <scheme val="minor"/>
      </rPr>
      <t>t</t>
    </r>
    <r>
      <rPr>
        <b/>
        <sz val="14"/>
        <rFont val="Calibri"/>
        <family val="2"/>
        <charset val="238"/>
        <scheme val="minor"/>
      </rPr>
      <t>]</t>
    </r>
  </si>
  <si>
    <t>7. Spotřeba tepla</t>
  </si>
  <si>
    <t>10.3. Vývoj výroby tepla brutto a dodávek tepla podle paliv a krajů ČR [TJ]</t>
  </si>
  <si>
    <t>Výroba tepla brutto 2017</t>
  </si>
  <si>
    <t>Výroba tepla brutto 2018</t>
  </si>
  <si>
    <t>Výroba tepla brutto 2019</t>
  </si>
  <si>
    <t>Meziroční změna-výroba tepla brutto</t>
  </si>
  <si>
    <t>Dodávky tepla 2017</t>
  </si>
  <si>
    <t>Dodávky tepla 2018</t>
  </si>
  <si>
    <t>Dodávky tepla 2019</t>
  </si>
  <si>
    <t>Meziroční změna-dodávky tepla</t>
  </si>
  <si>
    <t>10. Vývoj bilance tepla, dodávek tepla a KVET</t>
  </si>
  <si>
    <t>Výroba tepla brutto 2020</t>
  </si>
  <si>
    <t>Dodávky tepla 2020</t>
  </si>
  <si>
    <t>Bilance tepla</t>
  </si>
  <si>
    <t>Výroba tepla</t>
  </si>
  <si>
    <t>Výroba tepla brutto podle paliv</t>
  </si>
  <si>
    <t>Výroba tepla brutto v krajích ČR</t>
  </si>
  <si>
    <t>Výroba tepla brutto podle paliv v krajích ČR</t>
  </si>
  <si>
    <t>5.1.</t>
  </si>
  <si>
    <t>Dodávky tepla podle paliv</t>
  </si>
  <si>
    <t>5.2.</t>
  </si>
  <si>
    <t>Dodávky tepla v krajích ČR</t>
  </si>
  <si>
    <t>5.3.</t>
  </si>
  <si>
    <t>Dodávky tepla podle paliv v krajích ČR</t>
  </si>
  <si>
    <t>5.4.</t>
  </si>
  <si>
    <t>Dodávky tepla z uhlí, biomasy a bioplynu</t>
  </si>
  <si>
    <t>Instalovaný výkon výroben tepelné energie v krajích ČR</t>
  </si>
  <si>
    <t>Spotřeba tepla</t>
  </si>
  <si>
    <t>Spotřeba tepla podle sektorů národního hospodářství</t>
  </si>
  <si>
    <t>Spotřeba tepla podle sektorů národního hospodářství v krajích ČR</t>
  </si>
  <si>
    <t>8.1.</t>
  </si>
  <si>
    <t>Výroba, dodávky a spotřeba tepla: Hlavní město Praha</t>
  </si>
  <si>
    <t>8.2.</t>
  </si>
  <si>
    <t>Výroba, dodávky a spotřeba tepla: Jihočeský kraj</t>
  </si>
  <si>
    <t>8.3.</t>
  </si>
  <si>
    <t>Výroba, dodávky a spotřeba tepla: Jihomoravský kraj</t>
  </si>
  <si>
    <t>8.4.</t>
  </si>
  <si>
    <t>Výroba, dodávky a spotřeba tepla: Karlovarský kraj</t>
  </si>
  <si>
    <t>8.5.</t>
  </si>
  <si>
    <t>Výroba, dodávky a spotřeba tepla: Kraj Vysočina</t>
  </si>
  <si>
    <t>8.6.</t>
  </si>
  <si>
    <t>Výroba, dodávky a spotřeba tepla: Královéhradecký kraj</t>
  </si>
  <si>
    <t>8.7.</t>
  </si>
  <si>
    <t>Výroba, dodávky a spotřeba tepla: Liberecký kraj</t>
  </si>
  <si>
    <t>8.8.</t>
  </si>
  <si>
    <t>Výroba, dodávky a spotřeba tepla: Moravskoslezský kraj</t>
  </si>
  <si>
    <t>8.9.</t>
  </si>
  <si>
    <t>Výroba, dodávky a spotřeba tepla: Olomoucký kraj</t>
  </si>
  <si>
    <t>8.10.</t>
  </si>
  <si>
    <t>Výroba, dodávky a spotřeba tepla: Pardubický kraj</t>
  </si>
  <si>
    <t>8.11.</t>
  </si>
  <si>
    <t>Výroba, dodávky a spotřeba tepla: Plzeňský kraj</t>
  </si>
  <si>
    <t>8.12.</t>
  </si>
  <si>
    <t>Výroba, dodávky a spotřeba tepla: Středočeský kraj</t>
  </si>
  <si>
    <t>8.13.</t>
  </si>
  <si>
    <t>Výroba, dodávky a spotřeba tepla: Ústecký kraj</t>
  </si>
  <si>
    <t>8.14.</t>
  </si>
  <si>
    <t>Výroba, dodávky a spotřeba tepla: Zlínský kraj</t>
  </si>
  <si>
    <t>Výroba tepla netto a výroba tepla z KVET</t>
  </si>
  <si>
    <t xml:space="preserve">Vývoj bilance tepla, dodávek tepla a KVET </t>
  </si>
  <si>
    <t>10.1.</t>
  </si>
  <si>
    <t>10.2.</t>
  </si>
  <si>
    <t>10.3.</t>
  </si>
  <si>
    <t>Vývoj výroby tepla brutto a dodávek tepla podle paliv a krajů ČR</t>
  </si>
  <si>
    <t>10.4.</t>
  </si>
  <si>
    <t xml:space="preserve">Vývoj výroby tepla z KVET </t>
  </si>
  <si>
    <t>Technologická vlastní spotřeba tepla (TVS) =</t>
  </si>
  <si>
    <t>Výroba tepla brutto - TVS.</t>
  </si>
  <si>
    <t>Spotřeba tepla pro vlastní potřebu výrobce (bez TVS).</t>
  </si>
  <si>
    <t>Výroba tepla brutto - TVS - ztráty - dodávky do vlastního podniku - dodávky tepla.</t>
  </si>
  <si>
    <t>Spotřeba tepla na výrobu tepla a elektrické energie, která je nezbytná pro zajištění procesu výroby tepla a elektrické energie.</t>
  </si>
  <si>
    <t>8. Výroba, dodávky a spotřeba tepla v jednotlivých krajích ČR</t>
  </si>
  <si>
    <t>Výroba, dodávky a spotřeba tepla v jednotlivých krajích ČR</t>
  </si>
  <si>
    <t>9. Výroba tepla netto a výroba tepla z KVET [TJ]</t>
  </si>
  <si>
    <t>Vývoj bilance tepla: čtvrtletní porovnání</t>
  </si>
  <si>
    <t>Vývoj bilance tepla: měsíční porovnání</t>
  </si>
  <si>
    <t>10.1. Vývoj bilance tepla: čtvrtletní porovnání [TJ]</t>
  </si>
  <si>
    <t>10.2. Vývoj bilance tepla: měsíční porovnání [TJ]</t>
  </si>
  <si>
    <t>Výroba tepla z KVET</t>
  </si>
  <si>
    <t>10.4. Vývoj výroby tepla z KVET [TJ]</t>
  </si>
  <si>
    <t>Spotřeba tepla 2019</t>
  </si>
  <si>
    <t>Spotřeba tepla 2020</t>
  </si>
  <si>
    <t>Meziroční změna-spotřeba tepla</t>
  </si>
  <si>
    <t>10.5. Vývoj spotřeby tepla: čtvrtletní porovnání [TJ]</t>
  </si>
  <si>
    <t>10.5.</t>
  </si>
  <si>
    <t>Vývoj spotřeby tepla</t>
  </si>
  <si>
    <r>
      <t>Celkový instalovaný výkon [MW</t>
    </r>
    <r>
      <rPr>
        <b/>
        <vertAlign val="subscript"/>
        <sz val="9"/>
        <rFont val="Calibri"/>
        <family val="2"/>
        <charset val="238"/>
        <scheme val="minor"/>
      </rPr>
      <t>t</t>
    </r>
    <r>
      <rPr>
        <b/>
        <sz val="9"/>
        <rFont val="Calibri"/>
        <family val="2"/>
        <charset val="238"/>
        <scheme val="minor"/>
      </rPr>
      <t>]</t>
    </r>
  </si>
  <si>
    <t>I. čtvrtletí 2021</t>
  </si>
  <si>
    <t>Energetický regulační úřad (ERÚ) zveřejňuje Čtvrtletní zprávu o provozu teplárenských soustav ČR za I. čtvrtletí roku 2021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Zdroje dat jsou uvedeny u jednotlivých tabulek ve zprávě.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2021, kterou ERÚ předpokládá zveřejnit do konce května roku 2022.
Případné dotazy či připomínky zasílejte na emailovou adresu teplo.statistika@eru.cz.</t>
  </si>
  <si>
    <t>Výroba tepla brutto 2021</t>
  </si>
  <si>
    <t>Dodávky tepla 2021</t>
  </si>
  <si>
    <t>I. čtvrtletí 2020</t>
  </si>
  <si>
    <t>Rozdíl
(2021-2020)</t>
  </si>
  <si>
    <t>Spotřeba tepla 2021</t>
  </si>
  <si>
    <r>
      <rPr>
        <b/>
        <sz val="12"/>
        <rFont val="Calibri"/>
        <family val="2"/>
        <charset val="238"/>
        <scheme val="minor"/>
      </rPr>
      <t>Výroba tepla brutto</t>
    </r>
    <r>
      <rPr>
        <sz val="12"/>
        <rFont val="Calibri"/>
        <family val="2"/>
        <charset val="238"/>
        <scheme val="minor"/>
      </rPr>
      <t xml:space="preserve"> za I. čtvrtletí roku 2021 dosáhla celkem </t>
    </r>
    <r>
      <rPr>
        <b/>
        <sz val="12"/>
        <rFont val="Calibri"/>
        <family val="2"/>
        <charset val="238"/>
        <scheme val="minor"/>
      </rPr>
      <t>54 996 TJ</t>
    </r>
    <r>
      <rPr>
        <sz val="12"/>
        <rFont val="Calibri"/>
        <family val="2"/>
        <charset val="238"/>
        <scheme val="minor"/>
      </rPr>
      <t xml:space="preserve"> a oproti I. čtvrtletí roku 2020, kdy bylo vyrobeno 53 528,8 TJ, došlo k nárůstu o 2,7 %. Zhruba 23 % brutto výroby bylo spotřebováno ve vlastním podniku nebo zařízení (převážně jde o závodní teplárny, které nejsou zařazeny v klasifikaci ekonomických činností (CZ-NACE) ve skupině 35 - Výroba a rozvod elektřiny, plynu, tepla a klimatizovaného vzduchu). Nejvíce tepla bylo vyrobeno z hnědého uhlí (41 %), následuje zemní plyn (22 %) a biomasa (12 %). Nejvíce tepla bylo vyrobeno v Moravskoslezském kraji (20 %), následuje Ústecký kraj (19 %) a Středočeský kraj (17 %). Struktura výroby tepla z jednotlivých paliv se v jednotlivých krajích liší podle dostupnosti paliv. Nejvíce tepla z černého uhlí se vyrobilo v Moravskoslezském kraji (93 %), z hnědého uhlí v Ústeckém kraji (31 %), ze zemního plynu v Jihomoravském kraji (18 %), z biomasy v Ústeckém kraji (33 %) a z bioplynu v Kraji Vysočina (15 %).
</t>
    </r>
    <r>
      <rPr>
        <b/>
        <sz val="12"/>
        <rFont val="Calibri"/>
        <family val="2"/>
        <charset val="238"/>
        <scheme val="minor"/>
      </rPr>
      <t>Dodávky tepla</t>
    </r>
    <r>
      <rPr>
        <sz val="12"/>
        <rFont val="Calibri"/>
        <family val="2"/>
        <charset val="238"/>
        <scheme val="minor"/>
      </rPr>
      <t xml:space="preserve"> za I. čtvrtletí roku 2021 představovaly celkem </t>
    </r>
    <r>
      <rPr>
        <b/>
        <sz val="12"/>
        <rFont val="Calibri"/>
        <family val="2"/>
        <charset val="238"/>
        <scheme val="minor"/>
      </rPr>
      <t>35 360,9 TJ</t>
    </r>
    <r>
      <rPr>
        <sz val="12"/>
        <rFont val="Calibri"/>
        <family val="2"/>
        <charset val="238"/>
        <scheme val="minor"/>
      </rPr>
      <t xml:space="preserve">, což je nárůst o 7,6 % oproti I. čtvrtletí roku 2020, kdy bylo dodáno 32 870,9 TJ. Dodávky tepla tvořily zhruba 64 %, technologická vlastní spotřeba 5 % a ztráty 7 % brutto výroby tepla. Struktura dodávek tepla podle paliv vypadá je obdobná jako struktura výroby tepla brutto (45 % z hnědého uhlí, 27 % ze zemního plynu, 12 % z černého uhlí), zatímco u struktury dodávek tepla podle krajů je na prvním místě Středočeský kraj, následovaný Moravskoslezským a Ústeckým krajem.
Celkový instalovaný tepelný výkon výroben tepla ke konci I. čtvrtletí roku 2021 byl 39 648,6 MW.
Spotřeba tepla v domácnostech v I. čtvrtletí roku 2021 byla 14 119,3 TJ, což je nárůst o 5,6 % oproti I. čtvrtletí roku 2020 (13 365,7 TJ). Spotřeba tepla v domácnostech tvořila 43 % z celkové spotřeby tepla. V průmyslu bylo spotřebováno 7 596,7 TJ (23 % ze spotřeby), což je nárůst o 8,2 % oproti I. čtvrtletí roku 2020 (7 021,2 TJ), a v sektoru obchodu a služeb 8 762,3 TJ (27 % ze spotřeby), což je nárůst o 12,9 % oproti I. čtvrtletí roku 2020 (7 761,4 TJ).
Celkově bylo vyrobeno z kombinované výroby elektřiny a tepla (KVET) 34 351,1 TJ užitečného tepla, což činí 66 % z výroby tepla netto. Nejvíce se užitečného tepla z KVET vyrobilo z hnědého uhlí (54 %), následuje biomasa (13 %) a černé uhlí (13 %). Nízký podíl užitečného tepla ze zemního plynu na teplu netto (31 %) je způsoben vyšším počtem výtopen na zemní plyn než kogeneračních jednotek. V I. čtvrtletí roku 2021 bylo vyrobeno o 3 % méně tepla z kombinované výroby elektřiny a tepla než v I. čtvrtletí roku 2020. 
V důsledku pandemie COVID-19 dochází u samovýrobců tepla (vlastní spotřeba tepla v podniku) ve sledovaném období oproti roku 2020 k poklesu vlastní spotřeby tepla, v lednu pokles o 12 %, únor pokles o 8 % a v březnu pokles o 9 %, a to i přes chladnější zimu. Naopak dodávkové teplo do soustav SZT, díky chladnější zimě, vzrostlo především v únoru o 16 % a v březnu o 9 %.  
</t>
    </r>
  </si>
  <si>
    <t xml:space="preserve">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</si>
</sst>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00"/>
  </numFmts>
  <fonts count="6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b/>
      <sz val="9"/>
      <color theme="2" tint="-0.499984740745262"/>
      <name val="Calibri"/>
      <family val="2"/>
      <charset val="238"/>
      <scheme val="minor"/>
    </font>
    <font>
      <sz val="10"/>
      <name val="Arial CE"/>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2"/>
      <name val="Arial"/>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i/>
      <sz val="9"/>
      <name val="Calibri"/>
      <family val="2"/>
      <charset val="238"/>
      <scheme val="minor"/>
    </font>
    <font>
      <b/>
      <sz val="10"/>
      <color rgb="FF005DA2"/>
      <name val="Calibri"/>
      <family val="2"/>
      <charset val="238"/>
      <scheme val="minor"/>
    </font>
    <font>
      <b/>
      <sz val="20"/>
      <name val="Calibri"/>
      <family val="2"/>
      <charset val="238"/>
      <scheme val="minor"/>
    </font>
    <font>
      <strike/>
      <sz val="11"/>
      <name val="Calibri"/>
      <family val="2"/>
      <charset val="238"/>
      <scheme val="minor"/>
    </font>
    <font>
      <sz val="12"/>
      <name val="Calibri"/>
      <family val="2"/>
      <charset val="238"/>
      <scheme val="minor"/>
    </font>
    <font>
      <b/>
      <vertAlign val="subscript"/>
      <sz val="14"/>
      <name val="Calibri"/>
      <family val="2"/>
      <charset val="238"/>
      <scheme val="minor"/>
    </font>
    <font>
      <b/>
      <vertAlign val="subscript"/>
      <sz val="11"/>
      <name val="Calibri"/>
      <family val="2"/>
      <charset val="238"/>
      <scheme val="minor"/>
    </font>
    <font>
      <b/>
      <sz val="12"/>
      <name val="Calibri"/>
      <family val="2"/>
      <charset val="238"/>
      <scheme val="minor"/>
    </font>
    <font>
      <sz val="9"/>
      <color rgb="FFD2CDAE"/>
      <name val="Calibri"/>
      <family val="2"/>
      <charset val="238"/>
      <scheme val="minor"/>
    </font>
    <font>
      <sz val="9"/>
      <color theme="2" tint="-0.499984740745262"/>
      <name val="Calibri"/>
      <family val="2"/>
      <charset val="238"/>
      <scheme val="minor"/>
    </font>
    <font>
      <sz val="9"/>
      <color rgb="FFFF0000"/>
      <name val="Calibri"/>
      <family val="2"/>
      <charset val="238"/>
      <scheme val="minor"/>
    </font>
    <font>
      <b/>
      <sz val="9"/>
      <color theme="2"/>
      <name val="Calibri"/>
      <family val="2"/>
      <charset val="238"/>
      <scheme val="minor"/>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9.9978637043366805E-2"/>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medium">
        <color theme="0"/>
      </right>
      <top style="hair">
        <color auto="1"/>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3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7" fillId="11" borderId="0" applyNumberFormat="0" applyBorder="0" applyAlignment="0" applyProtection="0"/>
    <xf numFmtId="0" fontId="8" fillId="12" borderId="1" applyNumberFormat="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0" applyNumberFormat="0" applyBorder="0" applyAlignment="0" applyProtection="0"/>
    <xf numFmtId="0" fontId="4" fillId="4" borderId="5" applyNumberFormat="0" applyFont="0" applyAlignment="0" applyProtection="0"/>
    <xf numFmtId="0" fontId="14" fillId="0" borderId="6" applyNumberFormat="0" applyFill="0" applyAlignment="0" applyProtection="0"/>
    <xf numFmtId="0" fontId="15" fillId="6" borderId="0" applyNumberFormat="0" applyBorder="0" applyAlignment="0" applyProtection="0"/>
    <xf numFmtId="0" fontId="14" fillId="0" borderId="0" applyNumberFormat="0" applyFill="0" applyBorder="0" applyAlignment="0" applyProtection="0"/>
    <xf numFmtId="0" fontId="16" fillId="7" borderId="7" applyNumberFormat="0" applyAlignment="0" applyProtection="0"/>
    <xf numFmtId="0" fontId="17" fillId="13" borderId="7" applyNumberFormat="0" applyAlignment="0" applyProtection="0"/>
    <xf numFmtId="0" fontId="18" fillId="13" borderId="8" applyNumberFormat="0" applyAlignment="0" applyProtection="0"/>
    <xf numFmtId="0" fontId="19" fillId="0" borderId="0" applyNumberFormat="0" applyFill="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9" fontId="21" fillId="0" borderId="0" applyFont="0" applyFill="0" applyBorder="0" applyAlignment="0" applyProtection="0"/>
    <xf numFmtId="0" fontId="41" fillId="0" borderId="0"/>
    <xf numFmtId="0" fontId="3" fillId="0" borderId="0"/>
    <xf numFmtId="9" fontId="3" fillId="0" borderId="0" applyFont="0" applyFill="0" applyBorder="0" applyAlignment="0" applyProtection="0"/>
    <xf numFmtId="0" fontId="43" fillId="0" borderId="0"/>
    <xf numFmtId="0" fontId="44" fillId="0" borderId="0" applyNumberFormat="0" applyFill="0" applyBorder="0" applyAlignment="0" applyProtection="0">
      <alignment vertical="top"/>
      <protection locked="0"/>
    </xf>
    <xf numFmtId="0" fontId="3" fillId="0" borderId="0"/>
    <xf numFmtId="0" fontId="2" fillId="0" borderId="0"/>
    <xf numFmtId="9" fontId="3" fillId="0" borderId="0" applyFont="0" applyFill="0" applyBorder="0" applyAlignment="0" applyProtection="0"/>
    <xf numFmtId="0" fontId="3" fillId="0" borderId="0"/>
    <xf numFmtId="0" fontId="2" fillId="0" borderId="0"/>
    <xf numFmtId="0" fontId="3" fillId="0" borderId="0"/>
    <xf numFmtId="2" fontId="3" fillId="0" borderId="0" applyFont="0" applyFill="0" applyBorder="0" applyAlignment="0" applyProtection="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41" fillId="0" borderId="0"/>
    <xf numFmtId="0" fontId="41" fillId="20" borderId="11" applyNumberFormat="0" applyFont="0" applyFill="0" applyAlignment="0" applyProtection="0"/>
    <xf numFmtId="0" fontId="41" fillId="20" borderId="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3" fontId="41" fillId="20" borderId="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168" fontId="41" fillId="20" borderId="0" applyFont="0" applyFill="0" applyBorder="0" applyAlignment="0" applyProtection="0"/>
    <xf numFmtId="0" fontId="45" fillId="0" borderId="0" applyNumberFormat="0" applyFill="0" applyBorder="0" applyAlignment="0" applyProtection="0"/>
    <xf numFmtId="2" fontId="41" fillId="20" borderId="0" applyFont="0" applyFill="0" applyBorder="0" applyAlignment="0" applyProtection="0"/>
    <xf numFmtId="0" fontId="47" fillId="20" borderId="0" applyNumberFormat="0" applyFill="0" applyBorder="0" applyAlignment="0" applyProtection="0"/>
    <xf numFmtId="0" fontId="48" fillId="20" borderId="0" applyNumberFormat="0" applyFill="0" applyBorder="0" applyAlignment="0" applyProtection="0"/>
    <xf numFmtId="0" fontId="2" fillId="0" borderId="0"/>
    <xf numFmtId="9" fontId="2" fillId="0" borderId="0" applyFont="0" applyFill="0" applyBorder="0" applyAlignment="0" applyProtection="0"/>
    <xf numFmtId="1" fontId="49" fillId="0" borderId="0">
      <alignment horizontal="left"/>
      <protection hidden="1"/>
    </xf>
    <xf numFmtId="1" fontId="50" fillId="0" borderId="0">
      <protection hidden="1"/>
    </xf>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349">
    <xf numFmtId="0" fontId="0" fillId="0" borderId="0" xfId="0"/>
    <xf numFmtId="0" fontId="26" fillId="0" borderId="0" xfId="42" applyFont="1" applyFill="1" applyBorder="1" applyAlignment="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0" fontId="22" fillId="0" borderId="0" xfId="0" applyFont="1" applyFill="1" applyBorder="1"/>
    <xf numFmtId="164" fontId="22" fillId="0" borderId="0" xfId="0" applyNumberFormat="1" applyFont="1" applyFill="1" applyBorder="1"/>
    <xf numFmtId="0" fontId="26" fillId="0" borderId="0" xfId="0" applyFont="1" applyFill="1" applyBorder="1"/>
    <xf numFmtId="9" fontId="26" fillId="0" borderId="0" xfId="41" applyFont="1" applyFill="1" applyBorder="1"/>
    <xf numFmtId="0" fontId="22" fillId="0" borderId="0" xfId="0" applyFont="1" applyFill="1" applyBorder="1" applyAlignment="1">
      <alignment horizontal="left" indent="1"/>
    </xf>
    <xf numFmtId="164" fontId="26" fillId="0" borderId="0" xfId="0" applyNumberFormat="1" applyFont="1" applyFill="1" applyBorder="1"/>
    <xf numFmtId="0" fontId="27" fillId="0" borderId="0" xfId="0" applyFont="1" applyFill="1" applyBorder="1" applyAlignment="1"/>
    <xf numFmtId="167" fontId="22" fillId="0" borderId="0" xfId="41" applyNumberFormat="1" applyFont="1" applyFill="1" applyBorder="1"/>
    <xf numFmtId="0" fontId="26" fillId="0" borderId="0" xfId="41" applyNumberFormat="1" applyFont="1" applyFill="1" applyBorder="1" applyAlignment="1"/>
    <xf numFmtId="0" fontId="31" fillId="0" borderId="0" xfId="0" applyFont="1" applyFill="1" applyBorder="1"/>
    <xf numFmtId="164" fontId="31"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0" fontId="40" fillId="0" borderId="0" xfId="0" applyFont="1" applyFill="1" applyBorder="1"/>
    <xf numFmtId="0" fontId="22" fillId="0" borderId="0" xfId="0" applyFont="1" applyFill="1"/>
    <xf numFmtId="0" fontId="23" fillId="0" borderId="0" xfId="0" applyFont="1" applyFill="1"/>
    <xf numFmtId="164" fontId="22" fillId="0" borderId="0" xfId="0" applyNumberFormat="1" applyFont="1" applyFill="1"/>
    <xf numFmtId="164" fontId="26" fillId="0" borderId="0" xfId="0" applyNumberFormat="1" applyFont="1" applyFill="1"/>
    <xf numFmtId="166" fontId="22" fillId="0" borderId="0" xfId="0" applyNumberFormat="1" applyFont="1" applyFill="1" applyBorder="1"/>
    <xf numFmtId="166" fontId="26" fillId="0" borderId="0" xfId="0" applyNumberFormat="1" applyFont="1" applyFill="1" applyBorder="1"/>
    <xf numFmtId="0" fontId="26" fillId="0" borderId="0" xfId="0" applyFont="1" applyFill="1"/>
    <xf numFmtId="167" fontId="26" fillId="0" borderId="0" xfId="41" applyNumberFormat="1" applyFont="1" applyFill="1"/>
    <xf numFmtId="0" fontId="26" fillId="0" borderId="0" xfId="0" applyNumberFormat="1" applyFont="1" applyFill="1" applyBorder="1" applyAlignment="1"/>
    <xf numFmtId="0" fontId="22" fillId="0" borderId="0" xfId="0" applyFont="1" applyFill="1" applyBorder="1" applyAlignment="1"/>
    <xf numFmtId="0" fontId="26" fillId="0" borderId="0" xfId="0" applyNumberFormat="1" applyFont="1" applyFill="1" applyBorder="1"/>
    <xf numFmtId="9" fontId="26" fillId="0" borderId="0" xfId="41" applyFont="1" applyFill="1"/>
    <xf numFmtId="167" fontId="26" fillId="0" borderId="0" xfId="0" applyNumberFormat="1" applyFont="1" applyFill="1" applyBorder="1"/>
    <xf numFmtId="0" fontId="26" fillId="0" borderId="0" xfId="0" applyFont="1" applyFill="1" applyBorder="1" applyAlignment="1">
      <alignment horizontal="left" indent="1"/>
    </xf>
    <xf numFmtId="164" fontId="24" fillId="0" borderId="0" xfId="0" applyNumberFormat="1" applyFont="1" applyFill="1"/>
    <xf numFmtId="0" fontId="27" fillId="0" borderId="0" xfId="0" applyFont="1" applyFill="1" applyBorder="1"/>
    <xf numFmtId="9" fontId="22" fillId="0" borderId="0" xfId="41" applyFont="1" applyFill="1" applyBorder="1"/>
    <xf numFmtId="0" fontId="24" fillId="0" borderId="0" xfId="0" applyFont="1" applyFill="1" applyBorder="1" applyAlignment="1">
      <alignment horizontal="right"/>
    </xf>
    <xf numFmtId="0" fontId="24" fillId="0" borderId="0" xfId="0" applyFont="1" applyFill="1" applyBorder="1" applyAlignment="1">
      <alignment horizontal="right"/>
    </xf>
    <xf numFmtId="0" fontId="24" fillId="0" borderId="0" xfId="0" applyFont="1" applyFill="1" applyBorder="1" applyAlignment="1"/>
    <xf numFmtId="167" fontId="22" fillId="0" borderId="0" xfId="41" applyNumberFormat="1" applyFont="1" applyFill="1"/>
    <xf numFmtId="167" fontId="22" fillId="0" borderId="0" xfId="41" applyNumberFormat="1" applyFont="1" applyFill="1" applyBorder="1" applyAlignment="1"/>
    <xf numFmtId="0" fontId="22" fillId="0" borderId="0" xfId="0" applyFont="1" applyFill="1" applyBorder="1"/>
    <xf numFmtId="0" fontId="38" fillId="0" borderId="0" xfId="0" applyFont="1" applyFill="1" applyBorder="1"/>
    <xf numFmtId="0" fontId="24" fillId="0" borderId="0" xfId="0" applyFont="1" applyFill="1" applyBorder="1" applyAlignment="1">
      <alignment horizontal="center" vertical="center" wrapText="1"/>
    </xf>
    <xf numFmtId="0" fontId="27" fillId="0" borderId="0" xfId="43" applyFont="1" applyFill="1" applyBorder="1" applyAlignment="1">
      <alignment vertical="top"/>
    </xf>
    <xf numFmtId="3" fontId="22" fillId="0" borderId="0" xfId="0" applyNumberFormat="1" applyFont="1" applyFill="1"/>
    <xf numFmtId="3" fontId="24" fillId="0" borderId="0" xfId="0" applyNumberFormat="1" applyFont="1" applyFill="1"/>
    <xf numFmtId="3" fontId="51" fillId="0" borderId="0" xfId="0" applyNumberFormat="1" applyFont="1" applyFill="1"/>
    <xf numFmtId="164" fontId="51" fillId="0" borderId="0" xfId="0" applyNumberFormat="1" applyFont="1" applyFill="1"/>
    <xf numFmtId="164" fontId="20" fillId="0" borderId="0" xfId="0" applyNumberFormat="1" applyFont="1" applyFill="1" applyBorder="1"/>
    <xf numFmtId="0" fontId="20" fillId="0" borderId="0" xfId="43" applyFont="1" applyFill="1" applyBorder="1"/>
    <xf numFmtId="0" fontId="20" fillId="0" borderId="0" xfId="43" applyFont="1" applyFill="1"/>
    <xf numFmtId="0" fontId="20" fillId="0" borderId="0" xfId="43" applyFont="1" applyFill="1" applyBorder="1" applyAlignment="1"/>
    <xf numFmtId="0" fontId="33" fillId="0" borderId="0" xfId="43" applyFont="1" applyFill="1" applyBorder="1" applyAlignment="1">
      <alignment horizontal="center" vertical="center"/>
    </xf>
    <xf numFmtId="49" fontId="34" fillId="0" borderId="0" xfId="43" applyNumberFormat="1" applyFont="1" applyFill="1" applyBorder="1" applyAlignment="1">
      <alignment vertical="center"/>
    </xf>
    <xf numFmtId="0" fontId="29" fillId="0" borderId="0" xfId="43" applyFont="1" applyFill="1" applyBorder="1"/>
    <xf numFmtId="0" fontId="32" fillId="0" borderId="0" xfId="43" applyFont="1" applyFill="1" applyBorder="1" applyAlignment="1"/>
    <xf numFmtId="0" fontId="20" fillId="0" borderId="0" xfId="43" applyFont="1" applyFill="1" applyBorder="1" applyAlignment="1">
      <alignment horizontal="left" vertical="center"/>
    </xf>
    <xf numFmtId="0" fontId="32" fillId="0" borderId="0" xfId="43" applyFont="1" applyFill="1" applyBorder="1" applyAlignment="1">
      <alignment horizontal="center"/>
    </xf>
    <xf numFmtId="0" fontId="20" fillId="0" borderId="0" xfId="43" applyFont="1" applyFill="1" applyBorder="1" applyAlignment="1">
      <alignment horizontal="right" vertical="center"/>
    </xf>
    <xf numFmtId="0" fontId="20" fillId="0" borderId="0" xfId="43" applyFont="1" applyFill="1" applyBorder="1" applyAlignment="1">
      <alignment horizontal="left" vertical="center" indent="1"/>
    </xf>
    <xf numFmtId="0" fontId="30" fillId="0" borderId="0" xfId="43" applyFont="1" applyFill="1" applyBorder="1"/>
    <xf numFmtId="0" fontId="30" fillId="0" borderId="0" xfId="43" applyFont="1" applyFill="1" applyBorder="1" applyAlignment="1">
      <alignment horizontal="right" vertical="center"/>
    </xf>
    <xf numFmtId="0" fontId="30" fillId="0" borderId="0" xfId="43" applyFont="1" applyFill="1" applyBorder="1" applyAlignment="1">
      <alignment horizontal="left" vertical="center" indent="1"/>
    </xf>
    <xf numFmtId="49" fontId="33" fillId="0" borderId="0" xfId="43" applyNumberFormat="1" applyFont="1" applyFill="1" applyAlignment="1">
      <alignment vertical="center"/>
    </xf>
    <xf numFmtId="0" fontId="20" fillId="0" borderId="0" xfId="43" applyFont="1"/>
    <xf numFmtId="0" fontId="36" fillId="0" borderId="0" xfId="43" applyFont="1" applyFill="1" applyBorder="1" applyAlignment="1">
      <alignment horizontal="right" vertical="center"/>
    </xf>
    <xf numFmtId="0" fontId="37" fillId="0" borderId="0" xfId="43" applyFont="1" applyFill="1" applyBorder="1" applyAlignment="1">
      <alignment horizontal="right" vertical="center"/>
    </xf>
    <xf numFmtId="0" fontId="20" fillId="0" borderId="0" xfId="95" applyFont="1" applyFill="1"/>
    <xf numFmtId="49" fontId="20" fillId="0" borderId="0" xfId="95" applyNumberFormat="1" applyFont="1" applyFill="1" applyAlignment="1">
      <alignment horizontal="right" vertical="center"/>
    </xf>
    <xf numFmtId="0" fontId="55" fillId="0" borderId="0" xfId="95" applyFont="1" applyFill="1"/>
    <xf numFmtId="164" fontId="22" fillId="0" borderId="25" xfId="0" applyNumberFormat="1" applyFont="1" applyFill="1" applyBorder="1" applyAlignment="1"/>
    <xf numFmtId="49" fontId="20" fillId="0" borderId="0" xfId="0" applyNumberFormat="1" applyFont="1" applyFill="1" applyBorder="1" applyAlignment="1">
      <alignment horizontal="right"/>
    </xf>
    <xf numFmtId="164" fontId="22" fillId="0" borderId="24" xfId="0" applyNumberFormat="1" applyFont="1" applyFill="1" applyBorder="1" applyAlignment="1"/>
    <xf numFmtId="164" fontId="22" fillId="0" borderId="24" xfId="0" applyNumberFormat="1" applyFont="1" applyFill="1" applyBorder="1"/>
    <xf numFmtId="164" fontId="22" fillId="0" borderId="18" xfId="0" applyNumberFormat="1" applyFont="1" applyFill="1" applyBorder="1"/>
    <xf numFmtId="0" fontId="22" fillId="0" borderId="29" xfId="0" applyFont="1" applyFill="1" applyBorder="1" applyAlignment="1">
      <alignment horizontal="left" indent="1"/>
    </xf>
    <xf numFmtId="164" fontId="22" fillId="0" borderId="12" xfId="0" applyNumberFormat="1" applyFont="1" applyFill="1" applyBorder="1" applyAlignment="1">
      <alignment horizontal="right"/>
    </xf>
    <xf numFmtId="164" fontId="22" fillId="0" borderId="12" xfId="0" applyNumberFormat="1" applyFont="1" applyFill="1" applyBorder="1"/>
    <xf numFmtId="164" fontId="22" fillId="0" borderId="30" xfId="0" applyNumberFormat="1" applyFont="1" applyFill="1" applyBorder="1"/>
    <xf numFmtId="164" fontId="22" fillId="0" borderId="26" xfId="0" applyNumberFormat="1" applyFont="1" applyFill="1" applyBorder="1" applyAlignment="1">
      <alignment horizontal="right"/>
    </xf>
    <xf numFmtId="164" fontId="22" fillId="0" borderId="25" xfId="0" applyNumberFormat="1" applyFont="1" applyFill="1" applyBorder="1" applyAlignment="1">
      <alignment horizontal="right"/>
    </xf>
    <xf numFmtId="164" fontId="22" fillId="0" borderId="24" xfId="0" applyNumberFormat="1" applyFont="1" applyFill="1" applyBorder="1" applyAlignment="1">
      <alignment horizontal="right"/>
    </xf>
    <xf numFmtId="0" fontId="22" fillId="0" borderId="18" xfId="0" applyFont="1" applyFill="1" applyBorder="1" applyAlignment="1">
      <alignment horizontal="left" indent="1"/>
    </xf>
    <xf numFmtId="0" fontId="24" fillId="22" borderId="18" xfId="0" applyFont="1" applyFill="1" applyBorder="1" applyAlignment="1">
      <alignment horizontal="center" vertical="center"/>
    </xf>
    <xf numFmtId="0" fontId="24" fillId="22" borderId="12" xfId="0" applyFont="1" applyFill="1" applyBorder="1" applyAlignment="1">
      <alignment horizontal="center" vertical="center"/>
    </xf>
    <xf numFmtId="0" fontId="24" fillId="22" borderId="17" xfId="0" applyFont="1" applyFill="1" applyBorder="1" applyAlignment="1">
      <alignment horizontal="center" vertical="center"/>
    </xf>
    <xf numFmtId="0" fontId="55" fillId="0" borderId="0" xfId="0" applyFont="1" applyFill="1" applyBorder="1"/>
    <xf numFmtId="164" fontId="22" fillId="0" borderId="18" xfId="0" applyNumberFormat="1" applyFont="1" applyFill="1" applyBorder="1" applyAlignment="1">
      <alignment horizontal="right"/>
    </xf>
    <xf numFmtId="164" fontId="22" fillId="0" borderId="17" xfId="0" applyNumberFormat="1" applyFont="1" applyFill="1" applyBorder="1" applyAlignment="1">
      <alignment horizontal="right"/>
    </xf>
    <xf numFmtId="0" fontId="22" fillId="0" borderId="12" xfId="0" applyFont="1" applyFill="1" applyBorder="1" applyAlignment="1">
      <alignment horizontal="left" indent="1"/>
    </xf>
    <xf numFmtId="164" fontId="22" fillId="0" borderId="25" xfId="0" applyNumberFormat="1" applyFont="1" applyFill="1" applyBorder="1"/>
    <xf numFmtId="164" fontId="22" fillId="0" borderId="17" xfId="0" applyNumberFormat="1" applyFont="1" applyFill="1" applyBorder="1"/>
    <xf numFmtId="164" fontId="22" fillId="0" borderId="26" xfId="0" applyNumberFormat="1" applyFont="1" applyFill="1" applyBorder="1"/>
    <xf numFmtId="164" fontId="22" fillId="0" borderId="26" xfId="0" applyNumberFormat="1" applyFont="1" applyFill="1" applyBorder="1" applyAlignment="1"/>
    <xf numFmtId="0" fontId="24" fillId="22" borderId="20" xfId="0" applyFont="1" applyFill="1" applyBorder="1" applyAlignment="1">
      <alignment horizontal="center" vertical="center"/>
    </xf>
    <xf numFmtId="0" fontId="22" fillId="0" borderId="0" xfId="95" applyFont="1" applyFill="1"/>
    <xf numFmtId="0" fontId="39" fillId="0" borderId="0" xfId="95" applyFont="1" applyFill="1"/>
    <xf numFmtId="0" fontId="37" fillId="0" borderId="0" xfId="95" applyFont="1" applyFill="1"/>
    <xf numFmtId="0" fontId="36" fillId="0" borderId="0" xfId="95" applyFont="1" applyFill="1" applyAlignment="1"/>
    <xf numFmtId="0" fontId="37" fillId="0" borderId="0" xfId="95" applyFont="1" applyFill="1" applyBorder="1"/>
    <xf numFmtId="0" fontId="37" fillId="0" borderId="0" xfId="95" applyFont="1" applyFill="1" applyAlignment="1">
      <alignment vertical="top"/>
    </xf>
    <xf numFmtId="0" fontId="37" fillId="0" borderId="0" xfId="95" applyFont="1" applyFill="1" applyAlignment="1"/>
    <xf numFmtId="0" fontId="24" fillId="22" borderId="12" xfId="42" applyFont="1" applyFill="1" applyBorder="1" applyAlignment="1">
      <alignment horizontal="right"/>
    </xf>
    <xf numFmtId="0" fontId="38" fillId="0" borderId="0" xfId="43" applyFont="1" applyFill="1" applyBorder="1"/>
    <xf numFmtId="0" fontId="36" fillId="0" borderId="0" xfId="95" applyFont="1" applyFill="1"/>
    <xf numFmtId="0" fontId="37" fillId="0" borderId="0" xfId="95" applyFont="1" applyAlignment="1">
      <alignment vertical="top" wrapText="1"/>
    </xf>
    <xf numFmtId="0" fontId="36" fillId="0" borderId="0" xfId="95" applyFont="1" applyFill="1" applyAlignment="1">
      <alignment vertical="top"/>
    </xf>
    <xf numFmtId="164" fontId="22" fillId="0" borderId="31" xfId="0" applyNumberFormat="1" applyFont="1" applyFill="1" applyBorder="1"/>
    <xf numFmtId="0" fontId="22" fillId="0" borderId="18" xfId="0" applyFont="1" applyFill="1" applyBorder="1" applyAlignment="1">
      <alignment horizontal="left" wrapText="1" indent="1"/>
    </xf>
    <xf numFmtId="0" fontId="24" fillId="22" borderId="19" xfId="0" applyFont="1" applyFill="1" applyBorder="1" applyAlignment="1">
      <alignment horizontal="center" vertical="center"/>
    </xf>
    <xf numFmtId="0" fontId="24" fillId="22" borderId="13" xfId="0" applyFont="1" applyFill="1" applyBorder="1" applyAlignment="1">
      <alignment horizontal="center" vertical="center"/>
    </xf>
    <xf numFmtId="0" fontId="24" fillId="22" borderId="21" xfId="0" applyFont="1" applyFill="1" applyBorder="1" applyAlignment="1">
      <alignment horizontal="center" vertical="center"/>
    </xf>
    <xf numFmtId="164" fontId="22" fillId="0" borderId="31" xfId="0" applyNumberFormat="1" applyFont="1" applyFill="1" applyBorder="1" applyAlignment="1"/>
    <xf numFmtId="164" fontId="22" fillId="0" borderId="30" xfId="0" applyNumberFormat="1" applyFont="1" applyFill="1" applyBorder="1" applyAlignment="1"/>
    <xf numFmtId="164" fontId="22" fillId="0" borderId="17" xfId="0" applyNumberFormat="1" applyFont="1" applyFill="1" applyBorder="1" applyAlignment="1"/>
    <xf numFmtId="164" fontId="22" fillId="0" borderId="12" xfId="0" applyNumberFormat="1" applyFont="1" applyFill="1" applyBorder="1" applyAlignment="1"/>
    <xf numFmtId="164" fontId="22" fillId="0" borderId="18" xfId="0" applyNumberFormat="1" applyFont="1" applyFill="1" applyBorder="1" applyAlignment="1"/>
    <xf numFmtId="0" fontId="38" fillId="0" borderId="0" xfId="43" applyFont="1" applyFill="1"/>
    <xf numFmtId="0" fontId="55" fillId="0" borderId="0" xfId="0" applyFont="1" applyFill="1"/>
    <xf numFmtId="49" fontId="20" fillId="0" borderId="0" xfId="0" applyNumberFormat="1" applyFont="1" applyFill="1" applyAlignment="1">
      <alignment horizontal="right"/>
    </xf>
    <xf numFmtId="0" fontId="22" fillId="22" borderId="21" xfId="0" applyFont="1" applyFill="1" applyBorder="1"/>
    <xf numFmtId="0" fontId="22" fillId="22" borderId="22" xfId="0" applyFont="1" applyFill="1" applyBorder="1"/>
    <xf numFmtId="0" fontId="22" fillId="0" borderId="18" xfId="0" applyFont="1" applyFill="1" applyBorder="1" applyAlignment="1">
      <alignment horizontal="left" vertical="center" indent="1"/>
    </xf>
    <xf numFmtId="0" fontId="24" fillId="18" borderId="18" xfId="0" applyFont="1" applyFill="1" applyBorder="1" applyAlignment="1">
      <alignment vertical="center" wrapText="1"/>
    </xf>
    <xf numFmtId="0" fontId="24" fillId="18" borderId="18" xfId="0" applyFont="1" applyFill="1" applyBorder="1" applyAlignment="1">
      <alignment vertical="center"/>
    </xf>
    <xf numFmtId="164" fontId="24" fillId="18" borderId="17" xfId="0" applyNumberFormat="1" applyFont="1" applyFill="1" applyBorder="1" applyAlignment="1">
      <alignment horizontal="right"/>
    </xf>
    <xf numFmtId="164" fontId="24" fillId="18" borderId="12" xfId="0" applyNumberFormat="1" applyFont="1" applyFill="1" applyBorder="1" applyAlignment="1">
      <alignment horizontal="right"/>
    </xf>
    <xf numFmtId="164" fontId="24" fillId="18" borderId="18" xfId="0" applyNumberFormat="1" applyFont="1" applyFill="1" applyBorder="1" applyAlignment="1">
      <alignment horizontal="right"/>
    </xf>
    <xf numFmtId="164" fontId="22" fillId="18" borderId="17" xfId="0" applyNumberFormat="1" applyFont="1" applyFill="1" applyBorder="1" applyAlignment="1">
      <alignment horizontal="right"/>
    </xf>
    <xf numFmtId="164" fontId="24" fillId="18" borderId="17" xfId="0" applyNumberFormat="1" applyFont="1" applyFill="1" applyBorder="1"/>
    <xf numFmtId="164" fontId="24" fillId="18" borderId="12" xfId="0" applyNumberFormat="1" applyFont="1" applyFill="1" applyBorder="1"/>
    <xf numFmtId="164" fontId="24" fillId="18" borderId="18" xfId="0" applyNumberFormat="1" applyFont="1" applyFill="1" applyBorder="1"/>
    <xf numFmtId="0" fontId="24" fillId="18" borderId="12" xfId="0" applyFont="1" applyFill="1" applyBorder="1" applyAlignment="1">
      <alignment vertical="center" wrapText="1"/>
    </xf>
    <xf numFmtId="164" fontId="22" fillId="18" borderId="12" xfId="0" applyNumberFormat="1" applyFont="1" applyFill="1" applyBorder="1" applyAlignment="1">
      <alignment horizontal="right"/>
    </xf>
    <xf numFmtId="0" fontId="24" fillId="22" borderId="12" xfId="0" applyFont="1" applyFill="1" applyBorder="1" applyAlignment="1">
      <alignment vertical="center" wrapText="1"/>
    </xf>
    <xf numFmtId="0" fontId="24" fillId="22" borderId="12" xfId="0" applyFont="1" applyFill="1" applyBorder="1" applyAlignment="1">
      <alignment horizontal="right" vertical="top" wrapText="1"/>
    </xf>
    <xf numFmtId="0" fontId="24" fillId="18" borderId="12" xfId="0" applyFont="1" applyFill="1" applyBorder="1" applyAlignment="1">
      <alignment horizontal="left"/>
    </xf>
    <xf numFmtId="164" fontId="28" fillId="0" borderId="12" xfId="0" applyNumberFormat="1" applyFont="1" applyFill="1" applyBorder="1" applyAlignment="1" applyProtection="1">
      <alignment horizontal="right" vertical="center"/>
    </xf>
    <xf numFmtId="0" fontId="22" fillId="0" borderId="31" xfId="0" applyFont="1" applyFill="1" applyBorder="1" applyAlignment="1">
      <alignment horizontal="left" indent="1"/>
    </xf>
    <xf numFmtId="164" fontId="28" fillId="0" borderId="25" xfId="0" applyNumberFormat="1" applyFont="1" applyFill="1" applyBorder="1" applyAlignment="1" applyProtection="1">
      <alignment horizontal="right" vertical="center"/>
    </xf>
    <xf numFmtId="0" fontId="24" fillId="22" borderId="17" xfId="43" applyFont="1" applyFill="1" applyBorder="1" applyAlignment="1">
      <alignment horizontal="center"/>
    </xf>
    <xf numFmtId="0" fontId="24" fillId="22" borderId="18" xfId="43" applyFont="1" applyFill="1" applyBorder="1" applyAlignment="1">
      <alignment horizontal="center"/>
    </xf>
    <xf numFmtId="0" fontId="24" fillId="22" borderId="12" xfId="43" applyFont="1" applyFill="1" applyBorder="1" applyAlignment="1">
      <alignment horizontal="center"/>
    </xf>
    <xf numFmtId="164" fontId="24" fillId="18" borderId="17" xfId="43" applyNumberFormat="1" applyFont="1" applyFill="1" applyBorder="1"/>
    <xf numFmtId="167" fontId="22" fillId="18" borderId="18" xfId="44" applyNumberFormat="1" applyFont="1" applyFill="1" applyBorder="1" applyAlignment="1"/>
    <xf numFmtId="167" fontId="22" fillId="18" borderId="18" xfId="43" applyNumberFormat="1" applyFont="1" applyFill="1" applyBorder="1" applyAlignment="1">
      <alignment vertical="center"/>
    </xf>
    <xf numFmtId="164" fontId="22" fillId="0" borderId="17" xfId="43" applyNumberFormat="1" applyFont="1" applyFill="1" applyBorder="1" applyAlignment="1">
      <alignment vertical="center"/>
    </xf>
    <xf numFmtId="167" fontId="22" fillId="0" borderId="18" xfId="0" applyNumberFormat="1" applyFont="1" applyFill="1" applyBorder="1" applyAlignment="1">
      <alignment vertical="center"/>
    </xf>
    <xf numFmtId="167" fontId="22" fillId="0" borderId="26" xfId="0" applyNumberFormat="1" applyFont="1" applyFill="1" applyBorder="1" applyAlignment="1">
      <alignment vertical="center"/>
    </xf>
    <xf numFmtId="167" fontId="22" fillId="0" borderId="18" xfId="43" applyNumberFormat="1" applyFont="1" applyFill="1" applyBorder="1" applyAlignment="1">
      <alignment vertical="center"/>
    </xf>
    <xf numFmtId="167" fontId="22" fillId="0" borderId="26" xfId="43" applyNumberFormat="1" applyFont="1" applyFill="1" applyBorder="1" applyAlignment="1">
      <alignment vertical="center"/>
    </xf>
    <xf numFmtId="164" fontId="22" fillId="0" borderId="17" xfId="43" applyNumberFormat="1" applyFont="1" applyFill="1" applyBorder="1" applyAlignment="1"/>
    <xf numFmtId="164" fontId="22" fillId="0" borderId="24" xfId="43" applyNumberFormat="1" applyFont="1" applyFill="1" applyBorder="1" applyAlignment="1"/>
    <xf numFmtId="167" fontId="22" fillId="18" borderId="12" xfId="44" applyNumberFormat="1" applyFont="1" applyFill="1" applyBorder="1" applyAlignment="1"/>
    <xf numFmtId="167" fontId="22" fillId="18" borderId="12" xfId="43" applyNumberFormat="1" applyFont="1" applyFill="1" applyBorder="1" applyAlignment="1">
      <alignment vertical="center"/>
    </xf>
    <xf numFmtId="167" fontId="22" fillId="0" borderId="12" xfId="43" applyNumberFormat="1" applyFont="1" applyFill="1" applyBorder="1" applyAlignment="1">
      <alignment vertical="center"/>
    </xf>
    <xf numFmtId="0" fontId="24" fillId="22" borderId="18" xfId="0" applyFont="1" applyFill="1" applyBorder="1" applyAlignment="1">
      <alignment horizontal="center" vertical="center" wrapText="1"/>
    </xf>
    <xf numFmtId="0" fontId="24" fillId="22" borderId="12" xfId="0" applyFont="1" applyFill="1" applyBorder="1" applyAlignment="1">
      <alignment horizontal="center" vertical="center" wrapText="1"/>
    </xf>
    <xf numFmtId="164" fontId="24" fillId="18" borderId="17" xfId="0" applyNumberFormat="1" applyFont="1" applyFill="1" applyBorder="1" applyAlignment="1">
      <alignment vertical="center"/>
    </xf>
    <xf numFmtId="164" fontId="24" fillId="18" borderId="12" xfId="0" applyNumberFormat="1" applyFont="1" applyFill="1" applyBorder="1" applyAlignment="1">
      <alignment vertical="center"/>
    </xf>
    <xf numFmtId="9" fontId="24" fillId="18" borderId="18" xfId="41" applyFont="1" applyFill="1" applyBorder="1" applyAlignment="1">
      <alignment vertical="center"/>
    </xf>
    <xf numFmtId="9" fontId="22" fillId="0" borderId="18" xfId="41" applyFont="1" applyFill="1" applyBorder="1" applyAlignment="1">
      <alignment horizontal="right"/>
    </xf>
    <xf numFmtId="164" fontId="22" fillId="0" borderId="33" xfId="0" applyNumberFormat="1" applyFont="1" applyFill="1" applyBorder="1" applyAlignment="1">
      <alignment horizontal="right"/>
    </xf>
    <xf numFmtId="164" fontId="22" fillId="0" borderId="34" xfId="0" applyNumberFormat="1" applyFont="1" applyFill="1" applyBorder="1" applyAlignment="1">
      <alignment horizontal="right"/>
    </xf>
    <xf numFmtId="9" fontId="22" fillId="18" borderId="12" xfId="41" applyFont="1" applyFill="1" applyBorder="1" applyAlignment="1">
      <alignment horizontal="right"/>
    </xf>
    <xf numFmtId="164" fontId="22" fillId="0" borderId="35" xfId="0" applyNumberFormat="1" applyFont="1" applyFill="1" applyBorder="1" applyAlignment="1">
      <alignment horizontal="right"/>
    </xf>
    <xf numFmtId="164" fontId="24" fillId="18" borderId="19" xfId="0" applyNumberFormat="1" applyFont="1" applyFill="1" applyBorder="1" applyAlignment="1">
      <alignment vertical="center"/>
    </xf>
    <xf numFmtId="164" fontId="24" fillId="18" borderId="13" xfId="0" applyNumberFormat="1" applyFont="1" applyFill="1" applyBorder="1" applyAlignment="1">
      <alignment vertical="center"/>
    </xf>
    <xf numFmtId="9" fontId="24" fillId="18" borderId="13" xfId="41" applyFont="1" applyFill="1" applyBorder="1" applyAlignment="1">
      <alignment vertical="center"/>
    </xf>
    <xf numFmtId="0" fontId="24" fillId="22" borderId="12" xfId="0" applyFont="1" applyFill="1" applyBorder="1" applyAlignment="1">
      <alignment vertical="center"/>
    </xf>
    <xf numFmtId="167" fontId="24" fillId="18" borderId="12" xfId="41" applyNumberFormat="1" applyFont="1" applyFill="1" applyBorder="1" applyAlignment="1">
      <alignment horizontal="right"/>
    </xf>
    <xf numFmtId="167" fontId="22" fillId="0" borderId="12" xfId="41" applyNumberFormat="1" applyFont="1" applyFill="1" applyBorder="1" applyAlignment="1">
      <alignment horizontal="right"/>
    </xf>
    <xf numFmtId="167" fontId="22" fillId="0" borderId="30" xfId="41" applyNumberFormat="1" applyFont="1" applyFill="1" applyBorder="1" applyAlignment="1">
      <alignment horizontal="right"/>
    </xf>
    <xf numFmtId="0" fontId="20" fillId="0" borderId="0" xfId="0" applyFont="1" applyFill="1" applyBorder="1" applyAlignment="1">
      <alignment horizontal="right"/>
    </xf>
    <xf numFmtId="0" fontId="20" fillId="0" borderId="0" xfId="0" applyFont="1" applyFill="1" applyAlignment="1">
      <alignment horizontal="right"/>
    </xf>
    <xf numFmtId="0" fontId="55" fillId="0" borderId="0" xfId="95" applyFont="1" applyFill="1" applyBorder="1"/>
    <xf numFmtId="0" fontId="20" fillId="0" borderId="0" xfId="95" applyFont="1"/>
    <xf numFmtId="0" fontId="22" fillId="22" borderId="12" xfId="95" applyFont="1" applyFill="1" applyBorder="1"/>
    <xf numFmtId="0" fontId="22" fillId="0" borderId="12" xfId="95" applyFont="1" applyFill="1" applyBorder="1"/>
    <xf numFmtId="164" fontId="22" fillId="0" borderId="12" xfId="44" applyNumberFormat="1" applyFont="1" applyFill="1" applyBorder="1"/>
    <xf numFmtId="164" fontId="22" fillId="0" borderId="12" xfId="95" applyNumberFormat="1" applyFont="1" applyFill="1" applyBorder="1"/>
    <xf numFmtId="0" fontId="22" fillId="0" borderId="31" xfId="95" applyFont="1" applyFill="1" applyBorder="1"/>
    <xf numFmtId="164" fontId="22" fillId="0" borderId="25" xfId="44" applyNumberFormat="1" applyFont="1" applyFill="1" applyBorder="1"/>
    <xf numFmtId="164" fontId="22" fillId="0" borderId="30" xfId="95" applyNumberFormat="1" applyFont="1" applyFill="1" applyBorder="1"/>
    <xf numFmtId="0" fontId="24" fillId="19" borderId="12" xfId="95" applyFont="1" applyFill="1" applyBorder="1"/>
    <xf numFmtId="167" fontId="24" fillId="19" borderId="12" xfId="44" applyNumberFormat="1" applyFont="1" applyFill="1" applyBorder="1"/>
    <xf numFmtId="0" fontId="38" fillId="0" borderId="0" xfId="95" applyFont="1" applyFill="1" applyBorder="1"/>
    <xf numFmtId="0" fontId="22" fillId="0" borderId="0" xfId="95" applyFont="1" applyFill="1" applyBorder="1"/>
    <xf numFmtId="0" fontId="26" fillId="21" borderId="0" xfId="95" applyFont="1" applyFill="1"/>
    <xf numFmtId="164" fontId="22" fillId="18" borderId="36" xfId="0" applyNumberFormat="1" applyFont="1" applyFill="1" applyBorder="1" applyAlignment="1">
      <alignment horizontal="right"/>
    </xf>
    <xf numFmtId="164" fontId="22" fillId="18" borderId="37" xfId="0" applyNumberFormat="1" applyFont="1" applyFill="1" applyBorder="1" applyAlignment="1">
      <alignment horizontal="right"/>
    </xf>
    <xf numFmtId="9" fontId="22" fillId="18" borderId="38" xfId="41" applyFont="1" applyFill="1" applyBorder="1" applyAlignment="1">
      <alignment horizontal="right"/>
    </xf>
    <xf numFmtId="0" fontId="24" fillId="18" borderId="12" xfId="95" applyFont="1" applyFill="1" applyBorder="1"/>
    <xf numFmtId="167" fontId="24" fillId="18" borderId="12" xfId="44" applyNumberFormat="1" applyFont="1" applyFill="1" applyBorder="1"/>
    <xf numFmtId="0" fontId="22" fillId="0" borderId="0" xfId="95" applyFont="1" applyFill="1" applyAlignment="1">
      <alignment horizontal="right"/>
    </xf>
    <xf numFmtId="0" fontId="24" fillId="0" borderId="0" xfId="95" applyFont="1" applyFill="1" applyAlignment="1"/>
    <xf numFmtId="0" fontId="35" fillId="0" borderId="0" xfId="95" applyFont="1" applyFill="1" applyAlignment="1">
      <alignment horizontal="left" vertical="center"/>
    </xf>
    <xf numFmtId="0" fontId="20" fillId="0" borderId="0" xfId="95" applyFont="1" applyFill="1" applyAlignment="1">
      <alignment horizontal="right"/>
    </xf>
    <xf numFmtId="0" fontId="32" fillId="0" borderId="0" xfId="95" applyFont="1" applyFill="1" applyAlignment="1"/>
    <xf numFmtId="49" fontId="36" fillId="0" borderId="0" xfId="95" applyNumberFormat="1" applyFont="1" applyFill="1" applyBorder="1" applyAlignment="1">
      <alignment horizontal="left" vertical="center"/>
    </xf>
    <xf numFmtId="0" fontId="36" fillId="0" borderId="0" xfId="95" applyFont="1" applyFill="1" applyBorder="1" applyAlignment="1">
      <alignment horizontal="left" vertical="center"/>
    </xf>
    <xf numFmtId="0" fontId="37" fillId="0" borderId="0" xfId="95" applyFont="1" applyFill="1" applyBorder="1" applyAlignment="1">
      <alignment horizontal="right"/>
    </xf>
    <xf numFmtId="0" fontId="37" fillId="0" borderId="0" xfId="95" applyFont="1" applyFill="1" applyBorder="1" applyAlignment="1">
      <alignment horizontal="left" vertical="center" indent="1"/>
    </xf>
    <xf numFmtId="0" fontId="36" fillId="0" borderId="0" xfId="95" applyFont="1" applyFill="1" applyBorder="1" applyAlignment="1"/>
    <xf numFmtId="0" fontId="36" fillId="0" borderId="0" xfId="95" applyFont="1" applyFill="1" applyBorder="1" applyAlignment="1">
      <alignment horizontal="right" vertical="center"/>
    </xf>
    <xf numFmtId="49" fontId="37" fillId="0" borderId="0" xfId="95" applyNumberFormat="1" applyFont="1" applyFill="1" applyBorder="1" applyAlignment="1">
      <alignment horizontal="left" vertical="center"/>
    </xf>
    <xf numFmtId="0" fontId="37" fillId="0" borderId="0" xfId="95" applyFont="1" applyFill="1" applyBorder="1" applyAlignment="1">
      <alignment horizontal="left" vertical="center"/>
    </xf>
    <xf numFmtId="0" fontId="37" fillId="0" borderId="0" xfId="95" applyFont="1" applyFill="1" applyBorder="1" applyAlignment="1">
      <alignment horizontal="right" vertical="center"/>
    </xf>
    <xf numFmtId="0" fontId="36" fillId="0" borderId="0" xfId="95" applyFont="1" applyFill="1" applyBorder="1"/>
    <xf numFmtId="0" fontId="36" fillId="0" borderId="0" xfId="95" applyFont="1" applyFill="1" applyBorder="1" applyAlignment="1">
      <alignment horizontal="left" vertical="center" indent="1"/>
    </xf>
    <xf numFmtId="0" fontId="54" fillId="0" borderId="0" xfId="95" applyFont="1" applyFill="1" applyBorder="1"/>
    <xf numFmtId="0" fontId="32" fillId="0" borderId="0" xfId="95" applyFont="1" applyFill="1"/>
    <xf numFmtId="0" fontId="24" fillId="0" borderId="0" xfId="95" applyFont="1" applyFill="1"/>
    <xf numFmtId="49" fontId="36" fillId="0" borderId="0" xfId="43" applyNumberFormat="1" applyFont="1" applyFill="1" applyBorder="1" applyAlignment="1">
      <alignment horizontal="left" vertical="center"/>
    </xf>
    <xf numFmtId="0" fontId="36" fillId="0" borderId="0" xfId="43" applyFont="1" applyFill="1" applyBorder="1" applyAlignment="1">
      <alignment horizontal="left" vertical="center"/>
    </xf>
    <xf numFmtId="0" fontId="36" fillId="0" borderId="0" xfId="43" applyFont="1" applyFill="1" applyBorder="1"/>
    <xf numFmtId="0" fontId="36" fillId="0" borderId="0" xfId="43" applyFont="1" applyFill="1" applyBorder="1" applyAlignment="1">
      <alignment horizontal="left" vertical="center" indent="1"/>
    </xf>
    <xf numFmtId="49" fontId="37" fillId="0" borderId="0" xfId="43" applyNumberFormat="1" applyFont="1" applyFill="1" applyBorder="1" applyAlignment="1">
      <alignment horizontal="left" vertical="center"/>
    </xf>
    <xf numFmtId="0" fontId="37" fillId="0" borderId="0" xfId="43" applyFont="1" applyFill="1" applyBorder="1" applyAlignment="1">
      <alignment horizontal="left" vertical="center"/>
    </xf>
    <xf numFmtId="0" fontId="37" fillId="0" borderId="0" xfId="43" applyFont="1" applyFill="1" applyBorder="1"/>
    <xf numFmtId="0" fontId="37" fillId="0" borderId="0" xfId="43" applyFont="1" applyFill="1" applyBorder="1" applyAlignment="1">
      <alignment horizontal="left" vertical="center" indent="1"/>
    </xf>
    <xf numFmtId="0" fontId="24" fillId="22" borderId="14" xfId="0" applyFont="1" applyFill="1" applyBorder="1" applyAlignment="1">
      <alignment horizontal="center" vertical="center"/>
    </xf>
    <xf numFmtId="0" fontId="24" fillId="22" borderId="17" xfId="0" applyFont="1" applyFill="1" applyBorder="1" applyAlignment="1">
      <alignment horizontal="center" vertical="center"/>
    </xf>
    <xf numFmtId="0" fontId="24" fillId="22" borderId="12" xfId="0" applyFont="1" applyFill="1" applyBorder="1" applyAlignment="1">
      <alignment horizontal="center" vertical="center"/>
    </xf>
    <xf numFmtId="0" fontId="24" fillId="22" borderId="18" xfId="0" applyFont="1" applyFill="1" applyBorder="1" applyAlignment="1">
      <alignment horizontal="center" vertical="center"/>
    </xf>
    <xf numFmtId="0" fontId="24" fillId="22" borderId="22" xfId="0" applyFont="1" applyFill="1" applyBorder="1" applyAlignment="1">
      <alignment horizontal="center" vertical="center"/>
    </xf>
    <xf numFmtId="0" fontId="24" fillId="22" borderId="17" xfId="0" applyFont="1" applyFill="1" applyBorder="1" applyAlignment="1">
      <alignment horizontal="center" vertical="center"/>
    </xf>
    <xf numFmtId="0" fontId="24" fillId="22" borderId="12" xfId="0" applyFont="1" applyFill="1" applyBorder="1" applyAlignment="1">
      <alignment horizontal="center" vertical="center"/>
    </xf>
    <xf numFmtId="0" fontId="24" fillId="22" borderId="18" xfId="0" applyFont="1" applyFill="1" applyBorder="1" applyAlignment="1">
      <alignment horizontal="center" vertical="center"/>
    </xf>
    <xf numFmtId="0" fontId="22" fillId="0" borderId="0" xfId="0" applyFont="1" applyFill="1" applyAlignment="1">
      <alignment horizontal="center"/>
    </xf>
    <xf numFmtId="0" fontId="22" fillId="0" borderId="0" xfId="0" applyFont="1" applyFill="1" applyAlignment="1"/>
    <xf numFmtId="9" fontId="22" fillId="0" borderId="0" xfId="41" applyFont="1" applyFill="1" applyAlignment="1"/>
    <xf numFmtId="0" fontId="24" fillId="0" borderId="0" xfId="0" applyFont="1" applyFill="1"/>
    <xf numFmtId="9" fontId="22" fillId="0" borderId="0" xfId="41" applyFont="1" applyFill="1"/>
    <xf numFmtId="0" fontId="59" fillId="0" borderId="0" xfId="0" applyFont="1" applyFill="1"/>
    <xf numFmtId="0" fontId="38" fillId="0" borderId="0" xfId="95" applyFont="1" applyFill="1" applyAlignment="1"/>
    <xf numFmtId="0" fontId="24" fillId="22" borderId="17" xfId="0" applyFont="1" applyFill="1" applyBorder="1" applyAlignment="1">
      <alignment horizontal="center" vertical="center"/>
    </xf>
    <xf numFmtId="0" fontId="24" fillId="22" borderId="12" xfId="0" applyFont="1" applyFill="1" applyBorder="1" applyAlignment="1">
      <alignment horizontal="center" vertical="center"/>
    </xf>
    <xf numFmtId="0" fontId="60" fillId="0" borderId="0" xfId="0" applyNumberFormat="1" applyFont="1" applyFill="1" applyBorder="1" applyAlignment="1"/>
    <xf numFmtId="0" fontId="24" fillId="22" borderId="12" xfId="0" applyFont="1" applyFill="1" applyBorder="1" applyAlignment="1">
      <alignment horizontal="center" vertical="center"/>
    </xf>
    <xf numFmtId="0" fontId="61" fillId="0" borderId="0" xfId="95" applyFont="1" applyFill="1"/>
    <xf numFmtId="0" fontId="22" fillId="0" borderId="0" xfId="95" applyFont="1" applyFill="1" applyAlignment="1"/>
    <xf numFmtId="164" fontId="22" fillId="0" borderId="0" xfId="95" applyNumberFormat="1" applyFont="1" applyFill="1"/>
    <xf numFmtId="0" fontId="22" fillId="0" borderId="0" xfId="95" applyFont="1"/>
    <xf numFmtId="4" fontId="22" fillId="0" borderId="0" xfId="0" applyNumberFormat="1" applyFont="1" applyFill="1"/>
    <xf numFmtId="169" fontId="22" fillId="0" borderId="0" xfId="0" applyNumberFormat="1" applyFont="1" applyFill="1"/>
    <xf numFmtId="0" fontId="24" fillId="0" borderId="0" xfId="0" applyFont="1" applyFill="1" applyBorder="1"/>
    <xf numFmtId="0" fontId="60" fillId="0" borderId="0" xfId="0" applyFont="1" applyFill="1" applyBorder="1"/>
    <xf numFmtId="0" fontId="22" fillId="0" borderId="0" xfId="0" applyFont="1"/>
    <xf numFmtId="0" fontId="24" fillId="22" borderId="12" xfId="95" applyFont="1" applyFill="1" applyBorder="1" applyAlignment="1">
      <alignment horizontal="right" vertical="center"/>
    </xf>
    <xf numFmtId="0" fontId="24" fillId="22" borderId="12" xfId="0" applyFont="1" applyFill="1" applyBorder="1" applyAlignment="1">
      <alignment horizontal="right" vertical="center" wrapText="1"/>
    </xf>
    <xf numFmtId="0" fontId="24" fillId="22" borderId="12" xfId="95" applyFont="1" applyFill="1" applyBorder="1"/>
    <xf numFmtId="164" fontId="26" fillId="0" borderId="12" xfId="0" applyNumberFormat="1" applyFont="1" applyFill="1" applyBorder="1" applyAlignment="1">
      <alignment horizontal="right"/>
    </xf>
    <xf numFmtId="164" fontId="26" fillId="0" borderId="17" xfId="0" applyNumberFormat="1" applyFont="1" applyFill="1" applyBorder="1" applyAlignment="1">
      <alignment horizontal="right"/>
    </xf>
    <xf numFmtId="164" fontId="26" fillId="0" borderId="18" xfId="0" applyNumberFormat="1" applyFont="1" applyFill="1" applyBorder="1" applyAlignment="1">
      <alignment horizontal="right"/>
    </xf>
    <xf numFmtId="164" fontId="26" fillId="0" borderId="24" xfId="0" applyNumberFormat="1" applyFont="1" applyFill="1" applyBorder="1" applyAlignment="1">
      <alignment horizontal="right"/>
    </xf>
    <xf numFmtId="164" fontId="26" fillId="0" borderId="25" xfId="0" applyNumberFormat="1" applyFont="1" applyFill="1" applyBorder="1" applyAlignment="1">
      <alignment horizontal="right"/>
    </xf>
    <xf numFmtId="164" fontId="26" fillId="0" borderId="26" xfId="0" applyNumberFormat="1" applyFont="1" applyFill="1" applyBorder="1" applyAlignment="1">
      <alignment horizontal="right"/>
    </xf>
    <xf numFmtId="164" fontId="62" fillId="18" borderId="17" xfId="0" applyNumberFormat="1" applyFont="1" applyFill="1" applyBorder="1" applyAlignment="1">
      <alignment horizontal="right"/>
    </xf>
    <xf numFmtId="164" fontId="62" fillId="18" borderId="12" xfId="0" applyNumberFormat="1" applyFont="1" applyFill="1" applyBorder="1" applyAlignment="1">
      <alignment horizontal="right"/>
    </xf>
    <xf numFmtId="164" fontId="62" fillId="18" borderId="18" xfId="0" applyNumberFormat="1" applyFont="1" applyFill="1" applyBorder="1" applyAlignment="1">
      <alignment horizontal="right"/>
    </xf>
    <xf numFmtId="164" fontId="62" fillId="18" borderId="17" xfId="0" applyNumberFormat="1" applyFont="1" applyFill="1" applyBorder="1"/>
    <xf numFmtId="164" fontId="62" fillId="18" borderId="12" xfId="0" applyNumberFormat="1" applyFont="1" applyFill="1" applyBorder="1"/>
    <xf numFmtId="164" fontId="62" fillId="18" borderId="18" xfId="0" applyNumberFormat="1" applyFont="1" applyFill="1" applyBorder="1"/>
    <xf numFmtId="164" fontId="26" fillId="0" borderId="17" xfId="0" applyNumberFormat="1" applyFont="1" applyFill="1" applyBorder="1"/>
    <xf numFmtId="164" fontId="26" fillId="0" borderId="12" xfId="0" applyNumberFormat="1" applyFont="1" applyFill="1" applyBorder="1"/>
    <xf numFmtId="164" fontId="26" fillId="0" borderId="18" xfId="0" applyNumberFormat="1" applyFont="1" applyFill="1" applyBorder="1"/>
    <xf numFmtId="164" fontId="26" fillId="0" borderId="24" xfId="0" applyNumberFormat="1" applyFont="1" applyFill="1" applyBorder="1" applyAlignment="1"/>
    <xf numFmtId="164" fontId="26" fillId="0" borderId="25" xfId="0" applyNumberFormat="1" applyFont="1" applyFill="1" applyBorder="1" applyAlignment="1"/>
    <xf numFmtId="164" fontId="26" fillId="0" borderId="26" xfId="0" applyNumberFormat="1" applyFont="1" applyFill="1" applyBorder="1" applyAlignment="1"/>
    <xf numFmtId="164" fontId="26" fillId="0" borderId="24" xfId="0" applyNumberFormat="1" applyFont="1" applyFill="1" applyBorder="1"/>
    <xf numFmtId="164" fontId="26" fillId="0" borderId="25" xfId="0" applyNumberFormat="1" applyFont="1" applyFill="1" applyBorder="1"/>
    <xf numFmtId="164" fontId="26" fillId="0" borderId="26" xfId="0" applyNumberFormat="1" applyFont="1" applyFill="1" applyBorder="1"/>
    <xf numFmtId="164" fontId="26" fillId="0" borderId="31" xfId="0" applyNumberFormat="1" applyFont="1" applyFill="1" applyBorder="1" applyAlignment="1"/>
    <xf numFmtId="164" fontId="26" fillId="0" borderId="30" xfId="0" applyNumberFormat="1" applyFont="1" applyFill="1" applyBorder="1" applyAlignment="1"/>
    <xf numFmtId="164" fontId="26" fillId="0" borderId="31" xfId="0" applyNumberFormat="1" applyFont="1" applyFill="1" applyBorder="1"/>
    <xf numFmtId="164" fontId="26" fillId="0" borderId="30" xfId="0" applyNumberFormat="1" applyFont="1" applyFill="1" applyBorder="1"/>
    <xf numFmtId="164" fontId="26" fillId="0" borderId="17" xfId="0" applyNumberFormat="1" applyFont="1" applyFill="1" applyBorder="1" applyAlignment="1"/>
    <xf numFmtId="164" fontId="26" fillId="0" borderId="12" xfId="0" applyNumberFormat="1" applyFont="1" applyFill="1" applyBorder="1" applyAlignment="1"/>
    <xf numFmtId="164" fontId="26" fillId="0" borderId="18" xfId="0" applyNumberFormat="1" applyFont="1" applyFill="1" applyBorder="1" applyAlignment="1"/>
    <xf numFmtId="164" fontId="26" fillId="0" borderId="25" xfId="44" applyNumberFormat="1" applyFont="1" applyFill="1" applyBorder="1"/>
    <xf numFmtId="164" fontId="26" fillId="0" borderId="30" xfId="95" applyNumberFormat="1" applyFont="1" applyFill="1" applyBorder="1"/>
    <xf numFmtId="164" fontId="26" fillId="0" borderId="12" xfId="95" applyNumberFormat="1" applyFont="1" applyFill="1" applyBorder="1"/>
    <xf numFmtId="167" fontId="62" fillId="18" borderId="12" xfId="44" applyNumberFormat="1" applyFont="1" applyFill="1" applyBorder="1"/>
    <xf numFmtId="164" fontId="26" fillId="0" borderId="30" xfId="44" applyNumberFormat="1" applyFont="1" applyFill="1" applyBorder="1"/>
    <xf numFmtId="164" fontId="26" fillId="0" borderId="25" xfId="95" applyNumberFormat="1" applyFont="1" applyFill="1" applyBorder="1"/>
    <xf numFmtId="1" fontId="22" fillId="0" borderId="0" xfId="41" applyNumberFormat="1" applyFont="1" applyFill="1" applyBorder="1"/>
    <xf numFmtId="0" fontId="52" fillId="0" borderId="0" xfId="43" applyFont="1" applyFill="1" applyBorder="1" applyAlignment="1">
      <alignment horizontal="center"/>
    </xf>
    <xf numFmtId="49" fontId="52" fillId="0" borderId="0" xfId="43" applyNumberFormat="1" applyFont="1" applyFill="1" applyBorder="1" applyAlignment="1">
      <alignment horizontal="center" vertical="center"/>
    </xf>
    <xf numFmtId="0" fontId="53" fillId="0" borderId="0" xfId="43" applyFont="1" applyFill="1" applyBorder="1" applyAlignment="1">
      <alignment horizontal="center"/>
    </xf>
    <xf numFmtId="49" fontId="31" fillId="0" borderId="0" xfId="43" applyNumberFormat="1" applyFont="1" applyFill="1" applyBorder="1" applyAlignment="1">
      <alignment horizontal="center" vertical="center"/>
    </xf>
    <xf numFmtId="0" fontId="55" fillId="0" borderId="0" xfId="95" applyFont="1" applyFill="1" applyBorder="1" applyAlignment="1">
      <alignment horizontal="justify" vertical="top" wrapText="1"/>
    </xf>
    <xf numFmtId="0" fontId="37" fillId="0" borderId="0" xfId="95" applyFont="1" applyFill="1" applyAlignment="1">
      <alignment horizontal="justify" vertical="top" wrapText="1"/>
    </xf>
    <xf numFmtId="0" fontId="37" fillId="0" borderId="0" xfId="95" applyFont="1" applyFill="1" applyAlignment="1">
      <alignment vertical="top" wrapText="1"/>
    </xf>
    <xf numFmtId="164" fontId="24" fillId="18" borderId="15" xfId="0" applyNumberFormat="1" applyFont="1" applyFill="1" applyBorder="1" applyAlignment="1">
      <alignment horizontal="right" vertical="center"/>
    </xf>
    <xf numFmtId="164" fontId="24" fillId="18" borderId="16" xfId="0" applyNumberFormat="1" applyFont="1" applyFill="1" applyBorder="1" applyAlignment="1">
      <alignment horizontal="right" vertical="center"/>
    </xf>
    <xf numFmtId="0" fontId="22" fillId="0" borderId="15" xfId="0" applyFont="1" applyFill="1" applyBorder="1" applyAlignment="1">
      <alignment horizontal="left" vertical="center" wrapText="1" indent="1"/>
    </xf>
    <xf numFmtId="0" fontId="22" fillId="0" borderId="16" xfId="0" applyFont="1" applyFill="1" applyBorder="1" applyAlignment="1">
      <alignment horizontal="left" vertical="center" wrapText="1" indent="1"/>
    </xf>
    <xf numFmtId="164" fontId="22" fillId="0" borderId="17" xfId="0" applyNumberFormat="1" applyFont="1" applyFill="1" applyBorder="1" applyAlignment="1">
      <alignment horizontal="center"/>
    </xf>
    <xf numFmtId="164" fontId="22" fillId="0" borderId="12" xfId="0" applyNumberFormat="1" applyFont="1" applyFill="1" applyBorder="1" applyAlignment="1">
      <alignment horizontal="center"/>
    </xf>
    <xf numFmtId="164" fontId="22" fillId="0" borderId="18" xfId="0" applyNumberFormat="1" applyFont="1" applyFill="1" applyBorder="1" applyAlignment="1">
      <alignment horizontal="center"/>
    </xf>
    <xf numFmtId="164" fontId="26" fillId="0" borderId="12" xfId="0" applyNumberFormat="1" applyFont="1" applyFill="1" applyBorder="1" applyAlignment="1">
      <alignment horizontal="center"/>
    </xf>
    <xf numFmtId="164" fontId="26" fillId="0" borderId="17" xfId="0" applyNumberFormat="1" applyFont="1" applyFill="1" applyBorder="1" applyAlignment="1">
      <alignment horizontal="center"/>
    </xf>
    <xf numFmtId="164" fontId="26" fillId="0" borderId="18" xfId="0" applyNumberFormat="1" applyFont="1" applyFill="1" applyBorder="1" applyAlignment="1">
      <alignment horizontal="center"/>
    </xf>
    <xf numFmtId="0" fontId="22" fillId="0" borderId="9" xfId="0" applyFont="1" applyFill="1" applyBorder="1" applyAlignment="1">
      <alignment horizontal="left" vertical="center" wrapText="1" indent="1"/>
    </xf>
    <xf numFmtId="0" fontId="22" fillId="0" borderId="10" xfId="0" applyFont="1" applyFill="1" applyBorder="1" applyAlignment="1">
      <alignment horizontal="left" vertical="center" wrapText="1" indent="1"/>
    </xf>
    <xf numFmtId="0" fontId="22" fillId="0" borderId="13"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4" fillId="22" borderId="13" xfId="0" applyFont="1" applyFill="1" applyBorder="1" applyAlignment="1">
      <alignment horizontal="center" vertical="center"/>
    </xf>
    <xf numFmtId="0" fontId="24" fillId="22" borderId="14" xfId="0" applyFont="1" applyFill="1" applyBorder="1" applyAlignment="1">
      <alignment horizontal="center" vertical="center"/>
    </xf>
    <xf numFmtId="0" fontId="24" fillId="22" borderId="17" xfId="0" applyFont="1" applyFill="1" applyBorder="1" applyAlignment="1">
      <alignment horizontal="center" vertical="center"/>
    </xf>
    <xf numFmtId="0" fontId="24" fillId="22" borderId="12" xfId="0" applyFont="1" applyFill="1" applyBorder="1" applyAlignment="1">
      <alignment horizontal="center" vertical="center"/>
    </xf>
    <xf numFmtId="0" fontId="24" fillId="22" borderId="18" xfId="0" applyFont="1" applyFill="1" applyBorder="1" applyAlignment="1">
      <alignment horizontal="center" vertical="center"/>
    </xf>
    <xf numFmtId="164" fontId="24" fillId="18" borderId="13" xfId="0" applyNumberFormat="1" applyFont="1" applyFill="1" applyBorder="1" applyAlignment="1">
      <alignment horizontal="right" vertical="center"/>
    </xf>
    <xf numFmtId="164" fontId="24" fillId="18" borderId="14" xfId="0" applyNumberFormat="1" applyFont="1" applyFill="1" applyBorder="1" applyAlignment="1">
      <alignment horizontal="right" vertical="center"/>
    </xf>
    <xf numFmtId="164" fontId="24" fillId="18" borderId="12" xfId="0" applyNumberFormat="1" applyFont="1" applyFill="1" applyBorder="1" applyAlignment="1">
      <alignment horizontal="right" vertical="center"/>
    </xf>
    <xf numFmtId="0" fontId="24" fillId="18" borderId="18" xfId="0" applyFont="1" applyFill="1" applyBorder="1" applyAlignment="1">
      <alignment horizontal="left" vertical="center" wrapText="1"/>
    </xf>
    <xf numFmtId="164" fontId="24" fillId="18" borderId="17" xfId="0" applyNumberFormat="1" applyFont="1" applyFill="1" applyBorder="1" applyAlignment="1">
      <alignment horizontal="center"/>
    </xf>
    <xf numFmtId="164" fontId="24" fillId="18" borderId="12" xfId="0" applyNumberFormat="1" applyFont="1" applyFill="1" applyBorder="1" applyAlignment="1">
      <alignment horizontal="center"/>
    </xf>
    <xf numFmtId="164" fontId="24" fillId="18" borderId="18" xfId="0" applyNumberFormat="1" applyFont="1" applyFill="1" applyBorder="1" applyAlignment="1">
      <alignment horizontal="center"/>
    </xf>
    <xf numFmtId="164" fontId="62" fillId="18" borderId="17" xfId="0" applyNumberFormat="1" applyFont="1" applyFill="1" applyBorder="1" applyAlignment="1">
      <alignment horizontal="center"/>
    </xf>
    <xf numFmtId="164" fontId="62" fillId="18" borderId="12" xfId="0" applyNumberFormat="1" applyFont="1" applyFill="1" applyBorder="1" applyAlignment="1">
      <alignment horizontal="center"/>
    </xf>
    <xf numFmtId="164" fontId="62" fillId="18" borderId="18" xfId="0" applyNumberFormat="1" applyFont="1" applyFill="1" applyBorder="1" applyAlignment="1">
      <alignment horizontal="center"/>
    </xf>
    <xf numFmtId="0" fontId="24" fillId="22" borderId="27" xfId="0" applyFont="1" applyFill="1" applyBorder="1" applyAlignment="1">
      <alignment horizontal="center" vertical="center"/>
    </xf>
    <xf numFmtId="0" fontId="24" fillId="22" borderId="23" xfId="0" applyFont="1" applyFill="1" applyBorder="1" applyAlignment="1">
      <alignment horizontal="center" vertical="center"/>
    </xf>
    <xf numFmtId="0" fontId="24" fillId="22" borderId="28" xfId="0" applyFont="1" applyFill="1" applyBorder="1" applyAlignment="1">
      <alignment horizontal="center" vertical="center"/>
    </xf>
    <xf numFmtId="164" fontId="24" fillId="18" borderId="19" xfId="0" applyNumberFormat="1" applyFont="1" applyFill="1" applyBorder="1" applyAlignment="1">
      <alignment horizontal="right" vertical="center"/>
    </xf>
    <xf numFmtId="164" fontId="24" fillId="18" borderId="20" xfId="0" applyNumberFormat="1" applyFont="1" applyFill="1" applyBorder="1" applyAlignment="1">
      <alignment horizontal="right" vertical="center"/>
    </xf>
    <xf numFmtId="0" fontId="24" fillId="22" borderId="21" xfId="0" applyFont="1" applyFill="1" applyBorder="1" applyAlignment="1">
      <alignment horizontal="center" vertical="center"/>
    </xf>
    <xf numFmtId="0" fontId="24" fillId="18" borderId="21" xfId="0" applyFont="1" applyFill="1" applyBorder="1" applyAlignment="1">
      <alignment horizontal="left" vertical="center" wrapText="1"/>
    </xf>
    <xf numFmtId="0" fontId="24" fillId="18" borderId="22" xfId="0" applyFont="1" applyFill="1" applyBorder="1" applyAlignment="1">
      <alignment horizontal="left" vertical="center" wrapText="1"/>
    </xf>
    <xf numFmtId="0" fontId="24" fillId="18" borderId="18" xfId="0" applyFont="1" applyFill="1" applyBorder="1" applyAlignment="1">
      <alignment horizontal="left" vertical="center"/>
    </xf>
    <xf numFmtId="0" fontId="25" fillId="22" borderId="18" xfId="0" applyFont="1" applyFill="1" applyBorder="1" applyAlignment="1">
      <alignment horizontal="center" vertical="center" wrapText="1"/>
    </xf>
    <xf numFmtId="0" fontId="24" fillId="22" borderId="32" xfId="0" applyFont="1" applyFill="1" applyBorder="1" applyAlignment="1">
      <alignment horizontal="center" vertical="center"/>
    </xf>
    <xf numFmtId="0" fontId="24" fillId="18" borderId="21" xfId="0" applyFont="1" applyFill="1" applyBorder="1" applyAlignment="1">
      <alignment horizontal="left" vertical="center"/>
    </xf>
    <xf numFmtId="0" fontId="24" fillId="18" borderId="22" xfId="0" applyFont="1" applyFill="1" applyBorder="1" applyAlignment="1">
      <alignment horizontal="left" vertical="center"/>
    </xf>
    <xf numFmtId="164" fontId="24" fillId="18" borderId="19" xfId="0" applyNumberFormat="1" applyFont="1" applyFill="1" applyBorder="1" applyAlignment="1">
      <alignment horizontal="center"/>
    </xf>
    <xf numFmtId="164" fontId="24" fillId="18" borderId="13" xfId="0" applyNumberFormat="1" applyFont="1" applyFill="1" applyBorder="1" applyAlignment="1">
      <alignment horizontal="center"/>
    </xf>
    <xf numFmtId="164" fontId="24" fillId="18" borderId="21" xfId="0" applyNumberFormat="1" applyFont="1" applyFill="1" applyBorder="1" applyAlignment="1">
      <alignment horizontal="center"/>
    </xf>
    <xf numFmtId="164" fontId="62" fillId="18" borderId="19" xfId="0" applyNumberFormat="1" applyFont="1" applyFill="1" applyBorder="1" applyAlignment="1">
      <alignment horizontal="center"/>
    </xf>
    <xf numFmtId="164" fontId="62" fillId="18" borderId="13" xfId="0" applyNumberFormat="1" applyFont="1" applyFill="1" applyBorder="1" applyAlignment="1">
      <alignment horizontal="center"/>
    </xf>
    <xf numFmtId="164" fontId="62" fillId="18" borderId="21" xfId="0" applyNumberFormat="1" applyFont="1" applyFill="1" applyBorder="1" applyAlignment="1">
      <alignment horizontal="center"/>
    </xf>
    <xf numFmtId="0" fontId="24" fillId="22" borderId="17" xfId="43" applyFont="1" applyFill="1" applyBorder="1" applyAlignment="1">
      <alignment horizontal="center"/>
    </xf>
    <xf numFmtId="0" fontId="24" fillId="22" borderId="18" xfId="43" applyFont="1" applyFill="1" applyBorder="1" applyAlignment="1">
      <alignment horizontal="center"/>
    </xf>
    <xf numFmtId="0" fontId="24" fillId="22" borderId="12" xfId="43" applyFont="1" applyFill="1" applyBorder="1" applyAlignment="1">
      <alignment horizontal="center"/>
    </xf>
    <xf numFmtId="0" fontId="26" fillId="0" borderId="0" xfId="0" applyFont="1" applyFill="1" applyAlignment="1">
      <alignment horizontal="center"/>
    </xf>
    <xf numFmtId="0" fontId="24" fillId="22" borderId="22" xfId="0" applyFont="1" applyFill="1" applyBorder="1" applyAlignment="1">
      <alignment horizontal="center" vertical="center"/>
    </xf>
  </cellXfs>
  <cellStyles count="130">
    <cellStyle name="$l0 Row" xfId="92" xr:uid="{00000000-0005-0000-0000-000000000000}"/>
    <cellStyle name="$l1 Row" xfId="93"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73" xr:uid="{00000000-0005-0000-0000-000014000000}"/>
    <cellStyle name="Datum" xfId="74" xr:uid="{00000000-0005-0000-0000-000015000000}"/>
    <cellStyle name="F2" xfId="75" xr:uid="{00000000-0005-0000-0000-000016000000}"/>
    <cellStyle name="F3" xfId="76" xr:uid="{00000000-0005-0000-0000-000017000000}"/>
    <cellStyle name="F4" xfId="77" xr:uid="{00000000-0005-0000-0000-000018000000}"/>
    <cellStyle name="F5" xfId="78" xr:uid="{00000000-0005-0000-0000-000019000000}"/>
    <cellStyle name="F6" xfId="79" xr:uid="{00000000-0005-0000-0000-00001A000000}"/>
    <cellStyle name="F7" xfId="80" xr:uid="{00000000-0005-0000-0000-00001B000000}"/>
    <cellStyle name="F8" xfId="81" xr:uid="{00000000-0005-0000-0000-00001C000000}"/>
    <cellStyle name="Finanční0" xfId="82" xr:uid="{00000000-0005-0000-0000-00001D000000}"/>
    <cellStyle name="Fixed" xfId="53" xr:uid="{00000000-0005-0000-0000-00001E000000}"/>
    <cellStyle name="HEADING1" xfId="83" xr:uid="{00000000-0005-0000-0000-00001F000000}"/>
    <cellStyle name="HEADING2" xfId="84" xr:uid="{00000000-0005-0000-0000-000020000000}"/>
    <cellStyle name="Hypertextový odkaz 2" xfId="46" xr:uid="{00000000-0005-0000-0000-000021000000}"/>
    <cellStyle name="Kontrolní buňka" xfId="20" builtinId="23" customBuiltin="1"/>
    <cellStyle name="Měna0" xfId="85"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86" xr:uid="{00000000-0005-0000-0000-00002B000000}"/>
    <cellStyle name="Normální" xfId="0" builtinId="0"/>
    <cellStyle name="Normální 10" xfId="62" xr:uid="{00000000-0005-0000-0000-00002D000000}"/>
    <cellStyle name="Normální 10 2" xfId="119" xr:uid="{00000000-0005-0000-0000-00002E000000}"/>
    <cellStyle name="Normální 10 3" xfId="102" xr:uid="{00000000-0005-0000-0000-00002F000000}"/>
    <cellStyle name="Normální 11" xfId="72" xr:uid="{00000000-0005-0000-0000-000030000000}"/>
    <cellStyle name="Normální 12" xfId="90" xr:uid="{00000000-0005-0000-0000-000031000000}"/>
    <cellStyle name="Normální 12 2" xfId="95" xr:uid="{00000000-0005-0000-0000-000032000000}"/>
    <cellStyle name="Normální 12 2 2" xfId="127" xr:uid="{00000000-0005-0000-0000-000033000000}"/>
    <cellStyle name="Normální 12 3" xfId="110" xr:uid="{00000000-0005-0000-0000-000034000000}"/>
    <cellStyle name="Normální 13" xfId="94" xr:uid="{00000000-0005-0000-0000-000035000000}"/>
    <cellStyle name="Normální 13 2" xfId="129" xr:uid="{00000000-0005-0000-0000-000036000000}"/>
    <cellStyle name="Normální 13 3" xfId="112" xr:uid="{00000000-0005-0000-0000-000037000000}"/>
    <cellStyle name="Normální 2" xfId="43" xr:uid="{00000000-0005-0000-0000-000038000000}"/>
    <cellStyle name="Normální 2 2" xfId="50" xr:uid="{00000000-0005-0000-0000-000039000000}"/>
    <cellStyle name="Normální 2 2 2" xfId="52" xr:uid="{00000000-0005-0000-0000-00003A000000}"/>
    <cellStyle name="Normální 2 3" xfId="56" xr:uid="{00000000-0005-0000-0000-00003B000000}"/>
    <cellStyle name="Normální 3" xfId="45" xr:uid="{00000000-0005-0000-0000-00003C000000}"/>
    <cellStyle name="Normální 3 2" xfId="47" xr:uid="{00000000-0005-0000-0000-00003D000000}"/>
    <cellStyle name="Normální 4" xfId="48" xr:uid="{00000000-0005-0000-0000-00003E000000}"/>
    <cellStyle name="Normální 4 2" xfId="63" xr:uid="{00000000-0005-0000-0000-00003F000000}"/>
    <cellStyle name="Normální 4 2 2" xfId="120" xr:uid="{00000000-0005-0000-0000-000040000000}"/>
    <cellStyle name="Normální 4 2 3" xfId="103" xr:uid="{00000000-0005-0000-0000-000041000000}"/>
    <cellStyle name="Normální 4 3" xfId="113" xr:uid="{00000000-0005-0000-0000-000042000000}"/>
    <cellStyle name="Normální 4 4" xfId="96" xr:uid="{00000000-0005-0000-0000-000043000000}"/>
    <cellStyle name="Normální 5" xfId="51" xr:uid="{00000000-0005-0000-0000-000044000000}"/>
    <cellStyle name="Normální 5 2" xfId="54" xr:uid="{00000000-0005-0000-0000-000045000000}"/>
    <cellStyle name="Normální 5 2 2" xfId="66" xr:uid="{00000000-0005-0000-0000-000046000000}"/>
    <cellStyle name="Normální 5 2 2 2" xfId="122" xr:uid="{00000000-0005-0000-0000-000047000000}"/>
    <cellStyle name="Normální 5 2 2 3" xfId="105" xr:uid="{00000000-0005-0000-0000-000048000000}"/>
    <cellStyle name="Normální 5 2 3" xfId="115" xr:uid="{00000000-0005-0000-0000-000049000000}"/>
    <cellStyle name="Normální 5 2 4" xfId="98" xr:uid="{00000000-0005-0000-0000-00004A000000}"/>
    <cellStyle name="Normální 5 3" xfId="57" xr:uid="{00000000-0005-0000-0000-00004B000000}"/>
    <cellStyle name="Normální 5 4" xfId="65" xr:uid="{00000000-0005-0000-0000-00004C000000}"/>
    <cellStyle name="Normální 5 4 2" xfId="121" xr:uid="{00000000-0005-0000-0000-00004D000000}"/>
    <cellStyle name="Normální 5 4 3" xfId="104" xr:uid="{00000000-0005-0000-0000-00004E000000}"/>
    <cellStyle name="Normální 5 5" xfId="114" xr:uid="{00000000-0005-0000-0000-00004F000000}"/>
    <cellStyle name="Normální 5 6" xfId="97" xr:uid="{00000000-0005-0000-0000-000050000000}"/>
    <cellStyle name="Normální 6" xfId="55" xr:uid="{00000000-0005-0000-0000-000051000000}"/>
    <cellStyle name="Normální 6 2" xfId="68" xr:uid="{00000000-0005-0000-0000-000052000000}"/>
    <cellStyle name="Normální 7" xfId="58" xr:uid="{00000000-0005-0000-0000-000053000000}"/>
    <cellStyle name="Normální 7 2" xfId="61" xr:uid="{00000000-0005-0000-0000-000054000000}"/>
    <cellStyle name="Normální 7 3" xfId="69" xr:uid="{00000000-0005-0000-0000-000055000000}"/>
    <cellStyle name="Normální 7 3 2" xfId="124" xr:uid="{00000000-0005-0000-0000-000056000000}"/>
    <cellStyle name="Normální 7 3 3" xfId="107" xr:uid="{00000000-0005-0000-0000-000057000000}"/>
    <cellStyle name="Normální 7 4" xfId="116" xr:uid="{00000000-0005-0000-0000-000058000000}"/>
    <cellStyle name="Normální 7 5" xfId="99" xr:uid="{00000000-0005-0000-0000-000059000000}"/>
    <cellStyle name="Normální 8" xfId="59" xr:uid="{00000000-0005-0000-0000-00005A000000}"/>
    <cellStyle name="Normální 8 2" xfId="70" xr:uid="{00000000-0005-0000-0000-00005B000000}"/>
    <cellStyle name="Normální 8 2 2" xfId="125" xr:uid="{00000000-0005-0000-0000-00005C000000}"/>
    <cellStyle name="Normální 8 2 3" xfId="108" xr:uid="{00000000-0005-0000-0000-00005D000000}"/>
    <cellStyle name="Normální 8 3" xfId="117" xr:uid="{00000000-0005-0000-0000-00005E000000}"/>
    <cellStyle name="Normální 8 4" xfId="100" xr:uid="{00000000-0005-0000-0000-00005F000000}"/>
    <cellStyle name="Normální 9" xfId="60" xr:uid="{00000000-0005-0000-0000-000060000000}"/>
    <cellStyle name="Normální 9 2" xfId="71" xr:uid="{00000000-0005-0000-0000-000061000000}"/>
    <cellStyle name="Normální 9 2 2" xfId="126" xr:uid="{00000000-0005-0000-0000-000062000000}"/>
    <cellStyle name="Normální 9 2 3" xfId="109" xr:uid="{00000000-0005-0000-0000-000063000000}"/>
    <cellStyle name="Normální 9 3" xfId="118" xr:uid="{00000000-0005-0000-0000-000064000000}"/>
    <cellStyle name="Normální 9 4" xfId="101" xr:uid="{00000000-0005-0000-0000-000065000000}"/>
    <cellStyle name="normální_meszpr 12_2011-draft pro úpravy" xfId="42" xr:uid="{00000000-0005-0000-0000-000066000000}"/>
    <cellStyle name="Pevný" xfId="87" xr:uid="{00000000-0005-0000-0000-000067000000}"/>
    <cellStyle name="Poznámka" xfId="27" builtinId="10" customBuiltin="1"/>
    <cellStyle name="Procenta" xfId="41" builtinId="5"/>
    <cellStyle name="Procenta 2" xfId="44" xr:uid="{00000000-0005-0000-0000-00006A000000}"/>
    <cellStyle name="Procenta 2 2" xfId="49" xr:uid="{00000000-0005-0000-0000-00006B000000}"/>
    <cellStyle name="Procenta 2 3" xfId="64" xr:uid="{00000000-0005-0000-0000-00006C000000}"/>
    <cellStyle name="Procenta 3" xfId="67" xr:uid="{00000000-0005-0000-0000-00006D000000}"/>
    <cellStyle name="Procenta 3 2" xfId="91" xr:uid="{00000000-0005-0000-0000-00006E000000}"/>
    <cellStyle name="Procenta 3 2 2" xfId="128" xr:uid="{00000000-0005-0000-0000-00006F000000}"/>
    <cellStyle name="Procenta 3 2 3" xfId="111" xr:uid="{00000000-0005-0000-0000-000070000000}"/>
    <cellStyle name="Procenta 3 3" xfId="123" xr:uid="{00000000-0005-0000-0000-000071000000}"/>
    <cellStyle name="Procenta 3 4" xfId="106" xr:uid="{00000000-0005-0000-0000-000072000000}"/>
    <cellStyle name="Propojená buňka" xfId="28" builtinId="24" customBuiltin="1"/>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88" xr:uid="{00000000-0005-0000-0000-00007A000000}"/>
    <cellStyle name="Záhlaví 2" xfId="89" xr:uid="{00000000-0005-0000-0000-00007B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04.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9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99.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0779-4755-AB24-EE4D7533CF30}"/>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0779-4755-AB24-EE4D7533CF30}"/>
            </c:ext>
          </c:extLst>
        </c:ser>
        <c:ser>
          <c:idx val="2"/>
          <c:order val="2"/>
          <c:tx>
            <c:strRef>
              <c:f>'3'!$O$7</c:f>
              <c:strCache>
                <c:ptCount val="1"/>
              </c:strCache>
            </c:strRef>
          </c:tx>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0779-4755-AB24-EE4D7533CF30}"/>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c:ext xmlns:c16="http://schemas.microsoft.com/office/drawing/2014/chart" uri="{C3380CC4-5D6E-409C-BE32-E72D297353CC}">
              <c16:uniqueId val="{00000003-0779-4755-AB24-EE4D7533CF30}"/>
            </c:ext>
          </c:extLst>
        </c:ser>
        <c:ser>
          <c:idx val="4"/>
          <c:order val="4"/>
          <c:tx>
            <c:strRef>
              <c:f>'3'!$O$9</c:f>
              <c:strCache>
                <c:ptCount val="1"/>
              </c:strCache>
            </c:strRef>
          </c:tx>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0779-4755-AB24-EE4D7533CF30}"/>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c:ext xmlns:c16="http://schemas.microsoft.com/office/drawing/2014/chart" uri="{C3380CC4-5D6E-409C-BE32-E72D297353CC}">
              <c16:uniqueId val="{00000005-0779-4755-AB24-EE4D7533CF30}"/>
            </c:ext>
          </c:extLst>
        </c:ser>
        <c:dLbls>
          <c:showLegendKey val="0"/>
          <c:showVal val="0"/>
          <c:showCatName val="0"/>
          <c:showSerName val="0"/>
          <c:showPercent val="0"/>
          <c:showBubbleSize val="0"/>
        </c:dLbls>
        <c:gapWidth val="150"/>
        <c:axId val="178032640"/>
        <c:axId val="178034176"/>
      </c:barChart>
      <c:catAx>
        <c:axId val="178032640"/>
        <c:scaling>
          <c:orientation val="minMax"/>
        </c:scaling>
        <c:delete val="1"/>
        <c:axPos val="b"/>
        <c:numFmt formatCode="General" sourceLinked="1"/>
        <c:majorTickMark val="out"/>
        <c:minorTickMark val="none"/>
        <c:tickLblPos val="nextTo"/>
        <c:crossAx val="178034176"/>
        <c:crosses val="autoZero"/>
        <c:auto val="1"/>
        <c:lblAlgn val="ctr"/>
        <c:lblOffset val="100"/>
        <c:noMultiLvlLbl val="0"/>
      </c:catAx>
      <c:valAx>
        <c:axId val="178034176"/>
        <c:scaling>
          <c:orientation val="minMax"/>
        </c:scaling>
        <c:delete val="1"/>
        <c:axPos val="l"/>
        <c:numFmt formatCode="General" sourceLinked="1"/>
        <c:majorTickMark val="out"/>
        <c:minorTickMark val="none"/>
        <c:tickLblPos val="nextTo"/>
        <c:crossAx val="178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1BD-4B1F-B424-250F2E25598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1BD-4B1F-B424-250F2E25598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1BD-4B1F-B424-250F2E25598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1BD-4B1F-B424-250F2E25598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1BD-4B1F-B424-250F2E25598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1BD-4B1F-B424-250F2E25598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1BD-4B1F-B424-250F2E25598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1BD-4B1F-B424-250F2E25598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1BD-4B1F-B424-250F2E25598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1BD-4B1F-B424-250F2E25598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1BD-4B1F-B424-250F2E25598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1BD-4B1F-B424-250F2E25598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1BD-4B1F-B424-250F2E25598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1BD-4B1F-B424-250F2E25598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1BD-4B1F-B424-250F2E25598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1BD-4B1F-B424-250F2E255984}"/>
            </c:ext>
          </c:extLst>
        </c:ser>
        <c:dLbls>
          <c:showLegendKey val="0"/>
          <c:showVal val="0"/>
          <c:showCatName val="0"/>
          <c:showSerName val="0"/>
          <c:showPercent val="0"/>
          <c:showBubbleSize val="0"/>
        </c:dLbls>
        <c:gapWidth val="150"/>
        <c:axId val="179649920"/>
        <c:axId val="179664000"/>
      </c:barChart>
      <c:catAx>
        <c:axId val="179649920"/>
        <c:scaling>
          <c:orientation val="minMax"/>
        </c:scaling>
        <c:delete val="1"/>
        <c:axPos val="b"/>
        <c:numFmt formatCode="General" sourceLinked="1"/>
        <c:majorTickMark val="out"/>
        <c:minorTickMark val="none"/>
        <c:tickLblPos val="nextTo"/>
        <c:crossAx val="179664000"/>
        <c:crosses val="autoZero"/>
        <c:auto val="1"/>
        <c:lblAlgn val="ctr"/>
        <c:lblOffset val="100"/>
        <c:noMultiLvlLbl val="0"/>
      </c:catAx>
      <c:valAx>
        <c:axId val="179664000"/>
        <c:scaling>
          <c:orientation val="minMax"/>
        </c:scaling>
        <c:delete val="1"/>
        <c:axPos val="l"/>
        <c:numFmt formatCode="0.0%" sourceLinked="1"/>
        <c:majorTickMark val="out"/>
        <c:minorTickMark val="none"/>
        <c:tickLblPos val="nextTo"/>
        <c:crossAx val="1796499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24C-45BC-8ED7-34C4642B9CAB}"/>
              </c:ext>
            </c:extLst>
          </c:dPt>
          <c:cat>
            <c:numRef>
              <c:f>'8.13'!$O$27:$O$34</c:f>
              <c:numCache>
                <c:formatCode>#\ ##0.0</c:formatCode>
                <c:ptCount val="8"/>
              </c:numCache>
            </c:numRef>
          </c:cat>
          <c:val>
            <c:numRef>
              <c:f>'8.13'!$J$27:$J$34</c:f>
              <c:numCache>
                <c:formatCode>0.0</c:formatCode>
                <c:ptCount val="8"/>
              </c:numCache>
            </c:numRef>
          </c:val>
          <c:extLst>
            <c:ext xmlns:c16="http://schemas.microsoft.com/office/drawing/2014/chart" uri="{C3380CC4-5D6E-409C-BE32-E72D297353CC}">
              <c16:uniqueId val="{00000001-024C-45BC-8ED7-34C4642B9CA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33679603068"/>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Leden</c:v>
                </c:pt>
                <c:pt idx="1">
                  <c:v>Únor</c:v>
                </c:pt>
                <c:pt idx="2">
                  <c:v>Březen</c:v>
                </c:pt>
              </c:strCache>
            </c:strRef>
          </c:cat>
          <c:val>
            <c:numRef>
              <c:f>'8.14'!$L$27:$N$27</c:f>
              <c:numCache>
                <c:formatCode>#\ ##0.0</c:formatCode>
                <c:ptCount val="3"/>
                <c:pt idx="0">
                  <c:v>240336.69700000001</c:v>
                </c:pt>
                <c:pt idx="1">
                  <c:v>240144.98300000001</c:v>
                </c:pt>
                <c:pt idx="2">
                  <c:v>223918.878</c:v>
                </c:pt>
              </c:numCache>
            </c:numRef>
          </c:val>
          <c:extLst>
            <c:ext xmlns:c16="http://schemas.microsoft.com/office/drawing/2014/chart" uri="{C3380CC4-5D6E-409C-BE32-E72D297353CC}">
              <c16:uniqueId val="{00000000-AB33-409C-9EEE-61D87B1AC120}"/>
            </c:ext>
          </c:extLst>
        </c:ser>
        <c:ser>
          <c:idx val="1"/>
          <c:order val="1"/>
          <c:tx>
            <c:strRef>
              <c:f>'8.14'!$K$28</c:f>
              <c:strCache>
                <c:ptCount val="1"/>
                <c:pt idx="0">
                  <c:v>Energetika</c:v>
                </c:pt>
              </c:strCache>
            </c:strRef>
          </c:tx>
          <c:invertIfNegative val="0"/>
          <c:cat>
            <c:strRef>
              <c:f>'8.14'!$L$26:$N$26</c:f>
              <c:strCache>
                <c:ptCount val="3"/>
                <c:pt idx="0">
                  <c:v>Leden</c:v>
                </c:pt>
                <c:pt idx="1">
                  <c:v>Únor</c:v>
                </c:pt>
                <c:pt idx="2">
                  <c:v>Březen</c:v>
                </c:pt>
              </c:strCache>
            </c:strRef>
          </c:cat>
          <c:val>
            <c:numRef>
              <c:f>'8.14'!$L$28:$N$28</c:f>
              <c:numCache>
                <c:formatCode>#\ ##0.0</c:formatCode>
                <c:ptCount val="3"/>
                <c:pt idx="0">
                  <c:v>209.864</c:v>
                </c:pt>
                <c:pt idx="1">
                  <c:v>199.31399999999999</c:v>
                </c:pt>
                <c:pt idx="2">
                  <c:v>212.92400000000001</c:v>
                </c:pt>
              </c:numCache>
            </c:numRef>
          </c:val>
          <c:extLst>
            <c:ext xmlns:c16="http://schemas.microsoft.com/office/drawing/2014/chart" uri="{C3380CC4-5D6E-409C-BE32-E72D297353CC}">
              <c16:uniqueId val="{00000001-AB33-409C-9EEE-61D87B1AC120}"/>
            </c:ext>
          </c:extLst>
        </c:ser>
        <c:ser>
          <c:idx val="2"/>
          <c:order val="2"/>
          <c:tx>
            <c:strRef>
              <c:f>'8.14'!$K$29</c:f>
              <c:strCache>
                <c:ptCount val="1"/>
                <c:pt idx="0">
                  <c:v>Doprava</c:v>
                </c:pt>
              </c:strCache>
            </c:strRef>
          </c:tx>
          <c:invertIfNegative val="0"/>
          <c:cat>
            <c:strRef>
              <c:f>'8.14'!$L$26:$N$26</c:f>
              <c:strCache>
                <c:ptCount val="3"/>
                <c:pt idx="0">
                  <c:v>Leden</c:v>
                </c:pt>
                <c:pt idx="1">
                  <c:v>Únor</c:v>
                </c:pt>
                <c:pt idx="2">
                  <c:v>Březen</c:v>
                </c:pt>
              </c:strCache>
            </c:strRef>
          </c:cat>
          <c:val>
            <c:numRef>
              <c:f>'8.14'!$L$29:$N$29</c:f>
              <c:numCache>
                <c:formatCode>#\ ##0.0</c:formatCode>
                <c:ptCount val="3"/>
                <c:pt idx="0">
                  <c:v>3611.8199999999997</c:v>
                </c:pt>
                <c:pt idx="1">
                  <c:v>3675.91</c:v>
                </c:pt>
                <c:pt idx="2">
                  <c:v>3185.7</c:v>
                </c:pt>
              </c:numCache>
            </c:numRef>
          </c:val>
          <c:extLst>
            <c:ext xmlns:c16="http://schemas.microsoft.com/office/drawing/2014/chart" uri="{C3380CC4-5D6E-409C-BE32-E72D297353CC}">
              <c16:uniqueId val="{00000002-AB33-409C-9EEE-61D87B1AC120}"/>
            </c:ext>
          </c:extLst>
        </c:ser>
        <c:ser>
          <c:idx val="3"/>
          <c:order val="3"/>
          <c:tx>
            <c:strRef>
              <c:f>'8.14'!$K$30</c:f>
              <c:strCache>
                <c:ptCount val="1"/>
                <c:pt idx="0">
                  <c:v>Stavebnictví</c:v>
                </c:pt>
              </c:strCache>
            </c:strRef>
          </c:tx>
          <c:invertIfNegative val="0"/>
          <c:cat>
            <c:strRef>
              <c:f>'8.14'!$L$26:$N$26</c:f>
              <c:strCache>
                <c:ptCount val="3"/>
                <c:pt idx="0">
                  <c:v>Leden</c:v>
                </c:pt>
                <c:pt idx="1">
                  <c:v>Únor</c:v>
                </c:pt>
                <c:pt idx="2">
                  <c:v>Březen</c:v>
                </c:pt>
              </c:strCache>
            </c:strRef>
          </c:cat>
          <c:val>
            <c:numRef>
              <c:f>'8.14'!$L$30:$N$30</c:f>
              <c:numCache>
                <c:formatCode>#\ ##0.0</c:formatCode>
                <c:ptCount val="3"/>
                <c:pt idx="0">
                  <c:v>2968.5230000000001</c:v>
                </c:pt>
                <c:pt idx="1">
                  <c:v>2973.8879999999999</c:v>
                </c:pt>
                <c:pt idx="2">
                  <c:v>2602.9299999999998</c:v>
                </c:pt>
              </c:numCache>
            </c:numRef>
          </c:val>
          <c:extLst>
            <c:ext xmlns:c16="http://schemas.microsoft.com/office/drawing/2014/chart" uri="{C3380CC4-5D6E-409C-BE32-E72D297353CC}">
              <c16:uniqueId val="{00000003-AB33-409C-9EEE-61D87B1AC120}"/>
            </c:ext>
          </c:extLst>
        </c:ser>
        <c:ser>
          <c:idx val="4"/>
          <c:order val="4"/>
          <c:tx>
            <c:strRef>
              <c:f>'8.14'!$K$31</c:f>
              <c:strCache>
                <c:ptCount val="1"/>
                <c:pt idx="0">
                  <c:v>Zemědělství a lesnictví</c:v>
                </c:pt>
              </c:strCache>
            </c:strRef>
          </c:tx>
          <c:invertIfNegative val="0"/>
          <c:cat>
            <c:strRef>
              <c:f>'8.14'!$L$26:$N$26</c:f>
              <c:strCache>
                <c:ptCount val="3"/>
                <c:pt idx="0">
                  <c:v>Leden</c:v>
                </c:pt>
                <c:pt idx="1">
                  <c:v>Únor</c:v>
                </c:pt>
                <c:pt idx="2">
                  <c:v>Březen</c:v>
                </c:pt>
              </c:strCache>
            </c:strRef>
          </c:cat>
          <c:val>
            <c:numRef>
              <c:f>'8.14'!$L$31:$N$31</c:f>
              <c:numCache>
                <c:formatCode>#\ ##0.0</c:formatCode>
                <c:ptCount val="3"/>
                <c:pt idx="0">
                  <c:v>1246.24</c:v>
                </c:pt>
                <c:pt idx="1">
                  <c:v>1472.0700000000002</c:v>
                </c:pt>
                <c:pt idx="2">
                  <c:v>1467.33</c:v>
                </c:pt>
              </c:numCache>
            </c:numRef>
          </c:val>
          <c:extLst>
            <c:ext xmlns:c16="http://schemas.microsoft.com/office/drawing/2014/chart" uri="{C3380CC4-5D6E-409C-BE32-E72D297353CC}">
              <c16:uniqueId val="{00000004-AB33-409C-9EEE-61D87B1AC120}"/>
            </c:ext>
          </c:extLst>
        </c:ser>
        <c:ser>
          <c:idx val="5"/>
          <c:order val="5"/>
          <c:tx>
            <c:strRef>
              <c:f>'8.14'!$K$32</c:f>
              <c:strCache>
                <c:ptCount val="1"/>
                <c:pt idx="0">
                  <c:v>Domácnosti</c:v>
                </c:pt>
              </c:strCache>
            </c:strRef>
          </c:tx>
          <c:invertIfNegative val="0"/>
          <c:cat>
            <c:strRef>
              <c:f>'8.14'!$L$26:$N$26</c:f>
              <c:strCache>
                <c:ptCount val="3"/>
                <c:pt idx="0">
                  <c:v>Leden</c:v>
                </c:pt>
                <c:pt idx="1">
                  <c:v>Únor</c:v>
                </c:pt>
                <c:pt idx="2">
                  <c:v>Březen</c:v>
                </c:pt>
              </c:strCache>
            </c:strRef>
          </c:cat>
          <c:val>
            <c:numRef>
              <c:f>'8.14'!$L$32:$N$32</c:f>
              <c:numCache>
                <c:formatCode>#\ ##0.0</c:formatCode>
                <c:ptCount val="3"/>
                <c:pt idx="0">
                  <c:v>203244.62999999998</c:v>
                </c:pt>
                <c:pt idx="1">
                  <c:v>194007.86800000002</c:v>
                </c:pt>
                <c:pt idx="2">
                  <c:v>170192.495</c:v>
                </c:pt>
              </c:numCache>
            </c:numRef>
          </c:val>
          <c:extLst>
            <c:ext xmlns:c16="http://schemas.microsoft.com/office/drawing/2014/chart" uri="{C3380CC4-5D6E-409C-BE32-E72D297353CC}">
              <c16:uniqueId val="{00000005-AB33-409C-9EEE-61D87B1AC120}"/>
            </c:ext>
          </c:extLst>
        </c:ser>
        <c:ser>
          <c:idx val="6"/>
          <c:order val="6"/>
          <c:tx>
            <c:strRef>
              <c:f>'8.14'!$K$33</c:f>
              <c:strCache>
                <c:ptCount val="1"/>
                <c:pt idx="0">
                  <c:v>Obchod, služby, školství, zdravotnictví</c:v>
                </c:pt>
              </c:strCache>
            </c:strRef>
          </c:tx>
          <c:invertIfNegative val="0"/>
          <c:cat>
            <c:strRef>
              <c:f>'8.14'!$L$26:$N$26</c:f>
              <c:strCache>
                <c:ptCount val="3"/>
                <c:pt idx="0">
                  <c:v>Leden</c:v>
                </c:pt>
                <c:pt idx="1">
                  <c:v>Únor</c:v>
                </c:pt>
                <c:pt idx="2">
                  <c:v>Březen</c:v>
                </c:pt>
              </c:strCache>
            </c:strRef>
          </c:cat>
          <c:val>
            <c:numRef>
              <c:f>'8.14'!$L$33:$N$33</c:f>
              <c:numCache>
                <c:formatCode>#\ ##0.0</c:formatCode>
                <c:ptCount val="3"/>
                <c:pt idx="0">
                  <c:v>102114.93399999998</c:v>
                </c:pt>
                <c:pt idx="1">
                  <c:v>96937.052999999985</c:v>
                </c:pt>
                <c:pt idx="2">
                  <c:v>83859.275000000009</c:v>
                </c:pt>
              </c:numCache>
            </c:numRef>
          </c:val>
          <c:extLst>
            <c:ext xmlns:c16="http://schemas.microsoft.com/office/drawing/2014/chart" uri="{C3380CC4-5D6E-409C-BE32-E72D297353CC}">
              <c16:uniqueId val="{00000006-AB33-409C-9EEE-61D87B1AC120}"/>
            </c:ext>
          </c:extLst>
        </c:ser>
        <c:ser>
          <c:idx val="7"/>
          <c:order val="7"/>
          <c:tx>
            <c:strRef>
              <c:f>'8.14'!$K$34</c:f>
              <c:strCache>
                <c:ptCount val="1"/>
                <c:pt idx="0">
                  <c:v>Ostatní</c:v>
                </c:pt>
              </c:strCache>
            </c:strRef>
          </c:tx>
          <c:invertIfNegative val="0"/>
          <c:cat>
            <c:strRef>
              <c:f>'8.14'!$L$26:$N$26</c:f>
              <c:strCache>
                <c:ptCount val="3"/>
                <c:pt idx="0">
                  <c:v>Leden</c:v>
                </c:pt>
                <c:pt idx="1">
                  <c:v>Únor</c:v>
                </c:pt>
                <c:pt idx="2">
                  <c:v>Březen</c:v>
                </c:pt>
              </c:strCache>
            </c:strRef>
          </c:cat>
          <c:val>
            <c:numRef>
              <c:f>'8.14'!$L$34:$N$34</c:f>
              <c:numCache>
                <c:formatCode>#\ ##0.0</c:formatCode>
                <c:ptCount val="3"/>
                <c:pt idx="0">
                  <c:v>754.77100000000007</c:v>
                </c:pt>
                <c:pt idx="1">
                  <c:v>703.47200000000009</c:v>
                </c:pt>
                <c:pt idx="2">
                  <c:v>592.1869999999999</c:v>
                </c:pt>
              </c:numCache>
            </c:numRef>
          </c:val>
          <c:extLst>
            <c:ext xmlns:c16="http://schemas.microsoft.com/office/drawing/2014/chart" uri="{C3380CC4-5D6E-409C-BE32-E72D297353CC}">
              <c16:uniqueId val="{00000007-AB33-409C-9EEE-61D87B1AC120}"/>
            </c:ext>
          </c:extLst>
        </c:ser>
        <c:dLbls>
          <c:showLegendKey val="0"/>
          <c:showVal val="0"/>
          <c:showCatName val="0"/>
          <c:showSerName val="0"/>
          <c:showPercent val="0"/>
          <c:showBubbleSize val="0"/>
        </c:dLbls>
        <c:gapWidth val="150"/>
        <c:overlap val="100"/>
        <c:axId val="207551872"/>
        <c:axId val="207557760"/>
      </c:barChart>
      <c:catAx>
        <c:axId val="207551872"/>
        <c:scaling>
          <c:orientation val="minMax"/>
        </c:scaling>
        <c:delete val="0"/>
        <c:axPos val="b"/>
        <c:numFmt formatCode="General" sourceLinked="1"/>
        <c:majorTickMark val="none"/>
        <c:minorTickMark val="none"/>
        <c:tickLblPos val="nextTo"/>
        <c:txPr>
          <a:bodyPr/>
          <a:lstStyle/>
          <a:p>
            <a:pPr>
              <a:defRPr sz="900"/>
            </a:pPr>
            <a:endParaRPr lang="cs-CZ"/>
          </a:p>
        </c:txPr>
        <c:crossAx val="207557760"/>
        <c:crosses val="autoZero"/>
        <c:auto val="1"/>
        <c:lblAlgn val="ctr"/>
        <c:lblOffset val="100"/>
        <c:noMultiLvlLbl val="0"/>
      </c:catAx>
      <c:valAx>
        <c:axId val="207557760"/>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55187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3.3569802195056446E-2</c:v>
                </c:pt>
              </c:numCache>
            </c:numRef>
          </c:val>
          <c:extLst>
            <c:ext xmlns:c16="http://schemas.microsoft.com/office/drawing/2014/chart" uri="{C3380CC4-5D6E-409C-BE32-E72D297353CC}">
              <c16:uniqueId val="{00000000-1F28-406A-A008-3492E7159D5D}"/>
            </c:ext>
          </c:extLst>
        </c:ser>
        <c:ser>
          <c:idx val="1"/>
          <c:order val="1"/>
          <c:tx>
            <c:strRef>
              <c:f>'8.14'!$L$40</c:f>
              <c:strCache>
                <c:ptCount val="1"/>
                <c:pt idx="0">
                  <c:v>Výroba tepla brutto</c:v>
                </c:pt>
              </c:strCache>
            </c:strRef>
          </c:tx>
          <c:invertIfNegative val="0"/>
          <c:val>
            <c:numRef>
              <c:f>'8.14'!$M$40</c:f>
              <c:numCache>
                <c:formatCode>0.0%</c:formatCode>
                <c:ptCount val="1"/>
                <c:pt idx="0">
                  <c:v>4.8263262147377278E-2</c:v>
                </c:pt>
              </c:numCache>
            </c:numRef>
          </c:val>
          <c:extLst>
            <c:ext xmlns:c16="http://schemas.microsoft.com/office/drawing/2014/chart" uri="{C3380CC4-5D6E-409C-BE32-E72D297353CC}">
              <c16:uniqueId val="{00000001-1F28-406A-A008-3492E7159D5D}"/>
            </c:ext>
          </c:extLst>
        </c:ser>
        <c:ser>
          <c:idx val="2"/>
          <c:order val="2"/>
          <c:tx>
            <c:strRef>
              <c:f>'8.14'!$L$41</c:f>
              <c:strCache>
                <c:ptCount val="1"/>
                <c:pt idx="0">
                  <c:v>Dodávky tepla</c:v>
                </c:pt>
              </c:strCache>
            </c:strRef>
          </c:tx>
          <c:invertIfNegative val="0"/>
          <c:val>
            <c:numRef>
              <c:f>'8.14'!$M$41</c:f>
              <c:numCache>
                <c:formatCode>0.0%</c:formatCode>
                <c:ptCount val="1"/>
                <c:pt idx="0">
                  <c:v>4.5083004792972052E-2</c:v>
                </c:pt>
              </c:numCache>
            </c:numRef>
          </c:val>
          <c:extLst>
            <c:ext xmlns:c16="http://schemas.microsoft.com/office/drawing/2014/chart" uri="{C3380CC4-5D6E-409C-BE32-E72D297353CC}">
              <c16:uniqueId val="{00000002-1F28-406A-A008-3492E7159D5D}"/>
            </c:ext>
          </c:extLst>
        </c:ser>
        <c:dLbls>
          <c:showLegendKey val="0"/>
          <c:showVal val="0"/>
          <c:showCatName val="0"/>
          <c:showSerName val="0"/>
          <c:showPercent val="0"/>
          <c:showBubbleSize val="0"/>
        </c:dLbls>
        <c:gapWidth val="150"/>
        <c:axId val="207580544"/>
        <c:axId val="207586432"/>
      </c:barChart>
      <c:catAx>
        <c:axId val="207580544"/>
        <c:scaling>
          <c:orientation val="maxMin"/>
        </c:scaling>
        <c:delete val="0"/>
        <c:axPos val="l"/>
        <c:numFmt formatCode="General" sourceLinked="1"/>
        <c:majorTickMark val="none"/>
        <c:minorTickMark val="none"/>
        <c:tickLblPos val="none"/>
        <c:crossAx val="207586432"/>
        <c:crosses val="autoZero"/>
        <c:auto val="1"/>
        <c:lblAlgn val="ctr"/>
        <c:lblOffset val="100"/>
        <c:noMultiLvlLbl val="0"/>
      </c:catAx>
      <c:valAx>
        <c:axId val="2075864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758054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Leden</c:v>
                </c:pt>
                <c:pt idx="1">
                  <c:v>Únor</c:v>
                </c:pt>
                <c:pt idx="2">
                  <c:v>Březen</c:v>
                </c:pt>
              </c:strCache>
            </c:strRef>
          </c:cat>
          <c:val>
            <c:numRef>
              <c:f>'8.14'!$L$10:$N$10</c:f>
              <c:numCache>
                <c:formatCode>#\ ##0.0</c:formatCode>
                <c:ptCount val="3"/>
                <c:pt idx="0">
                  <c:v>43214.54</c:v>
                </c:pt>
                <c:pt idx="1">
                  <c:v>41359.858999999997</c:v>
                </c:pt>
                <c:pt idx="2">
                  <c:v>46261.82</c:v>
                </c:pt>
              </c:numCache>
            </c:numRef>
          </c:val>
          <c:extLst>
            <c:ext xmlns:c16="http://schemas.microsoft.com/office/drawing/2014/chart" uri="{C3380CC4-5D6E-409C-BE32-E72D297353CC}">
              <c16:uniqueId val="{00000000-DB17-4C16-A5EC-73CBA5CB39C7}"/>
            </c:ext>
          </c:extLst>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Leden</c:v>
                </c:pt>
                <c:pt idx="1">
                  <c:v>Únor</c:v>
                </c:pt>
                <c:pt idx="2">
                  <c:v>Březen</c:v>
                </c:pt>
              </c:strCache>
            </c:strRef>
          </c:cat>
          <c:val>
            <c:numRef>
              <c:f>'8.14'!$L$11:$N$11</c:f>
              <c:numCache>
                <c:formatCode>#\ ##0.0</c:formatCode>
                <c:ptCount val="3"/>
                <c:pt idx="0">
                  <c:v>1202.24</c:v>
                </c:pt>
                <c:pt idx="1">
                  <c:v>1330.15</c:v>
                </c:pt>
                <c:pt idx="2">
                  <c:v>1027.33</c:v>
                </c:pt>
              </c:numCache>
            </c:numRef>
          </c:val>
          <c:extLst>
            <c:ext xmlns:c16="http://schemas.microsoft.com/office/drawing/2014/chart" uri="{C3380CC4-5D6E-409C-BE32-E72D297353CC}">
              <c16:uniqueId val="{00000001-DB17-4C16-A5EC-73CBA5CB39C7}"/>
            </c:ext>
          </c:extLst>
        </c:ser>
        <c:ser>
          <c:idx val="2"/>
          <c:order val="2"/>
          <c:tx>
            <c:strRef>
              <c:f>'8.14'!$K$12</c:f>
              <c:strCache>
                <c:ptCount val="1"/>
                <c:pt idx="0">
                  <c:v>Černé uhlí</c:v>
                </c:pt>
              </c:strCache>
            </c:strRef>
          </c:tx>
          <c:spPr>
            <a:solidFill>
              <a:schemeClr val="tx1"/>
            </a:solidFill>
          </c:spPr>
          <c:invertIfNegative val="0"/>
          <c:cat>
            <c:strRef>
              <c:f>'8.14'!$L$9:$N$9</c:f>
              <c:strCache>
                <c:ptCount val="3"/>
                <c:pt idx="0">
                  <c:v>Leden</c:v>
                </c:pt>
                <c:pt idx="1">
                  <c:v>Únor</c:v>
                </c:pt>
                <c:pt idx="2">
                  <c:v>Březen</c:v>
                </c:pt>
              </c:strCache>
            </c:strRef>
          </c:cat>
          <c:val>
            <c:numRef>
              <c:f>'8.14'!$L$12:$N$12</c:f>
              <c:numCache>
                <c:formatCode>#\ ##0.0</c:formatCode>
                <c:ptCount val="3"/>
                <c:pt idx="0">
                  <c:v>13402.47</c:v>
                </c:pt>
                <c:pt idx="1">
                  <c:v>40707.800000000003</c:v>
                </c:pt>
                <c:pt idx="2">
                  <c:v>20982.98</c:v>
                </c:pt>
              </c:numCache>
            </c:numRef>
          </c:val>
          <c:extLst>
            <c:ext xmlns:c16="http://schemas.microsoft.com/office/drawing/2014/chart" uri="{C3380CC4-5D6E-409C-BE32-E72D297353CC}">
              <c16:uniqueId val="{00000002-DB17-4C16-A5EC-73CBA5CB39C7}"/>
            </c:ext>
          </c:extLst>
        </c:ser>
        <c:ser>
          <c:idx val="3"/>
          <c:order val="3"/>
          <c:tx>
            <c:strRef>
              <c:f>'8.14'!$K$13</c:f>
              <c:strCache>
                <c:ptCount val="1"/>
                <c:pt idx="0">
                  <c:v>Elektrická energie</c:v>
                </c:pt>
              </c:strCache>
            </c:strRef>
          </c:tx>
          <c:invertIfNegative val="0"/>
          <c:cat>
            <c:strRef>
              <c:f>'8.14'!$L$9:$N$9</c:f>
              <c:strCache>
                <c:ptCount val="3"/>
                <c:pt idx="0">
                  <c:v>Leden</c:v>
                </c:pt>
                <c:pt idx="1">
                  <c:v>Únor</c:v>
                </c:pt>
                <c:pt idx="2">
                  <c:v>Březen</c:v>
                </c:pt>
              </c:strCache>
            </c:strRef>
          </c:cat>
          <c:val>
            <c:numRef>
              <c:f>'8.14'!$L$13:$N$13</c:f>
              <c:numCache>
                <c:formatCode>#\ ##0.0</c:formatCode>
                <c:ptCount val="3"/>
                <c:pt idx="0">
                  <c:v>0</c:v>
                </c:pt>
                <c:pt idx="1">
                  <c:v>0</c:v>
                </c:pt>
                <c:pt idx="2">
                  <c:v>0</c:v>
                </c:pt>
              </c:numCache>
            </c:numRef>
          </c:val>
          <c:extLst>
            <c:ext xmlns:c16="http://schemas.microsoft.com/office/drawing/2014/chart" uri="{C3380CC4-5D6E-409C-BE32-E72D297353CC}">
              <c16:uniqueId val="{00000003-DB17-4C16-A5EC-73CBA5CB39C7}"/>
            </c:ext>
          </c:extLst>
        </c:ser>
        <c:ser>
          <c:idx val="4"/>
          <c:order val="4"/>
          <c:tx>
            <c:strRef>
              <c:f>'8.14'!$K$14</c:f>
              <c:strCache>
                <c:ptCount val="1"/>
                <c:pt idx="0">
                  <c:v>Energie prostředí (tepelné čerpadlo)</c:v>
                </c:pt>
              </c:strCache>
            </c:strRef>
          </c:tx>
          <c:invertIfNegative val="0"/>
          <c:cat>
            <c:strRef>
              <c:f>'8.14'!$L$9:$N$9</c:f>
              <c:strCache>
                <c:ptCount val="3"/>
                <c:pt idx="0">
                  <c:v>Leden</c:v>
                </c:pt>
                <c:pt idx="1">
                  <c:v>Únor</c:v>
                </c:pt>
                <c:pt idx="2">
                  <c:v>Březen</c:v>
                </c:pt>
              </c:strCache>
            </c:strRef>
          </c:cat>
          <c:val>
            <c:numRef>
              <c:f>'8.14'!$L$14:$N$14</c:f>
              <c:numCache>
                <c:formatCode>#\ ##0.0</c:formatCode>
                <c:ptCount val="3"/>
                <c:pt idx="0">
                  <c:v>0</c:v>
                </c:pt>
                <c:pt idx="1">
                  <c:v>0</c:v>
                </c:pt>
                <c:pt idx="2">
                  <c:v>0</c:v>
                </c:pt>
              </c:numCache>
            </c:numRef>
          </c:val>
          <c:extLst>
            <c:ext xmlns:c16="http://schemas.microsoft.com/office/drawing/2014/chart" uri="{C3380CC4-5D6E-409C-BE32-E72D297353CC}">
              <c16:uniqueId val="{00000004-DB17-4C16-A5EC-73CBA5CB39C7}"/>
            </c:ext>
          </c:extLst>
        </c:ser>
        <c:ser>
          <c:idx val="5"/>
          <c:order val="5"/>
          <c:tx>
            <c:strRef>
              <c:f>'8.14'!$K$15</c:f>
              <c:strCache>
                <c:ptCount val="1"/>
                <c:pt idx="0">
                  <c:v>Energie Slunce (solární kolektor)</c:v>
                </c:pt>
              </c:strCache>
            </c:strRef>
          </c:tx>
          <c:invertIfNegative val="0"/>
          <c:cat>
            <c:strRef>
              <c:f>'8.14'!$L$9:$N$9</c:f>
              <c:strCache>
                <c:ptCount val="3"/>
                <c:pt idx="0">
                  <c:v>Leden</c:v>
                </c:pt>
                <c:pt idx="1">
                  <c:v>Únor</c:v>
                </c:pt>
                <c:pt idx="2">
                  <c:v>Březen</c:v>
                </c:pt>
              </c:strCache>
            </c:strRef>
          </c:cat>
          <c:val>
            <c:numRef>
              <c:f>'8.14'!$L$15:$N$15</c:f>
              <c:numCache>
                <c:formatCode>#\ ##0.0</c:formatCode>
                <c:ptCount val="3"/>
                <c:pt idx="0">
                  <c:v>0</c:v>
                </c:pt>
                <c:pt idx="1">
                  <c:v>0</c:v>
                </c:pt>
                <c:pt idx="2">
                  <c:v>0</c:v>
                </c:pt>
              </c:numCache>
            </c:numRef>
          </c:val>
          <c:extLst>
            <c:ext xmlns:c16="http://schemas.microsoft.com/office/drawing/2014/chart" uri="{C3380CC4-5D6E-409C-BE32-E72D297353CC}">
              <c16:uniqueId val="{00000005-DB17-4C16-A5EC-73CBA5CB39C7}"/>
            </c:ext>
          </c:extLst>
        </c:ser>
        <c:ser>
          <c:idx val="6"/>
          <c:order val="6"/>
          <c:tx>
            <c:strRef>
              <c:f>'8.14'!$K$16</c:f>
              <c:strCache>
                <c:ptCount val="1"/>
                <c:pt idx="0">
                  <c:v>Hnědé uhlí</c:v>
                </c:pt>
              </c:strCache>
            </c:strRef>
          </c:tx>
          <c:spPr>
            <a:solidFill>
              <a:srgbClr val="6E4932"/>
            </a:solidFill>
          </c:spPr>
          <c:invertIfNegative val="0"/>
          <c:cat>
            <c:strRef>
              <c:f>'8.14'!$L$9:$N$9</c:f>
              <c:strCache>
                <c:ptCount val="3"/>
                <c:pt idx="0">
                  <c:v>Leden</c:v>
                </c:pt>
                <c:pt idx="1">
                  <c:v>Únor</c:v>
                </c:pt>
                <c:pt idx="2">
                  <c:v>Březen</c:v>
                </c:pt>
              </c:strCache>
            </c:strRef>
          </c:cat>
          <c:val>
            <c:numRef>
              <c:f>'8.14'!$L$16:$N$16</c:f>
              <c:numCache>
                <c:formatCode>#\ ##0.0</c:formatCode>
                <c:ptCount val="3"/>
                <c:pt idx="0">
                  <c:v>335200.72100000002</c:v>
                </c:pt>
                <c:pt idx="1">
                  <c:v>299649.34700000001</c:v>
                </c:pt>
                <c:pt idx="2">
                  <c:v>245239.45499999999</c:v>
                </c:pt>
              </c:numCache>
            </c:numRef>
          </c:val>
          <c:extLst>
            <c:ext xmlns:c16="http://schemas.microsoft.com/office/drawing/2014/chart" uri="{C3380CC4-5D6E-409C-BE32-E72D297353CC}">
              <c16:uniqueId val="{00000006-DB17-4C16-A5EC-73CBA5CB39C7}"/>
            </c:ext>
          </c:extLst>
        </c:ser>
        <c:ser>
          <c:idx val="7"/>
          <c:order val="7"/>
          <c:tx>
            <c:strRef>
              <c:f>'8.14'!$K$17</c:f>
              <c:strCache>
                <c:ptCount val="1"/>
                <c:pt idx="0">
                  <c:v>Jaderné palivo</c:v>
                </c:pt>
              </c:strCache>
            </c:strRef>
          </c:tx>
          <c:invertIfNegative val="0"/>
          <c:cat>
            <c:strRef>
              <c:f>'8.14'!$L$9:$N$9</c:f>
              <c:strCache>
                <c:ptCount val="3"/>
                <c:pt idx="0">
                  <c:v>Leden</c:v>
                </c:pt>
                <c:pt idx="1">
                  <c:v>Únor</c:v>
                </c:pt>
                <c:pt idx="2">
                  <c:v>Březen</c:v>
                </c:pt>
              </c:strCache>
            </c:strRef>
          </c:cat>
          <c:val>
            <c:numRef>
              <c:f>'8.14'!$L$17:$N$17</c:f>
              <c:numCache>
                <c:formatCode>#\ ##0.0</c:formatCode>
                <c:ptCount val="3"/>
                <c:pt idx="0">
                  <c:v>0</c:v>
                </c:pt>
                <c:pt idx="1">
                  <c:v>0</c:v>
                </c:pt>
                <c:pt idx="2">
                  <c:v>0</c:v>
                </c:pt>
              </c:numCache>
            </c:numRef>
          </c:val>
          <c:extLst>
            <c:ext xmlns:c16="http://schemas.microsoft.com/office/drawing/2014/chart" uri="{C3380CC4-5D6E-409C-BE32-E72D297353CC}">
              <c16:uniqueId val="{00000007-DB17-4C16-A5EC-73CBA5CB39C7}"/>
            </c:ext>
          </c:extLst>
        </c:ser>
        <c:ser>
          <c:idx val="8"/>
          <c:order val="8"/>
          <c:tx>
            <c:strRef>
              <c:f>'8.14'!$K$18</c:f>
              <c:strCache>
                <c:ptCount val="1"/>
                <c:pt idx="0">
                  <c:v>Koks</c:v>
                </c:pt>
              </c:strCache>
            </c:strRef>
          </c:tx>
          <c:invertIfNegative val="0"/>
          <c:cat>
            <c:strRef>
              <c:f>'8.14'!$L$9:$N$9</c:f>
              <c:strCache>
                <c:ptCount val="3"/>
                <c:pt idx="0">
                  <c:v>Leden</c:v>
                </c:pt>
                <c:pt idx="1">
                  <c:v>Únor</c:v>
                </c:pt>
                <c:pt idx="2">
                  <c:v>Březen</c:v>
                </c:pt>
              </c:strCache>
            </c:strRef>
          </c:cat>
          <c:val>
            <c:numRef>
              <c:f>'8.14'!$L$18:$N$18</c:f>
              <c:numCache>
                <c:formatCode>#\ ##0.0</c:formatCode>
                <c:ptCount val="3"/>
                <c:pt idx="0">
                  <c:v>0</c:v>
                </c:pt>
                <c:pt idx="1">
                  <c:v>0</c:v>
                </c:pt>
                <c:pt idx="2">
                  <c:v>0</c:v>
                </c:pt>
              </c:numCache>
            </c:numRef>
          </c:val>
          <c:extLst>
            <c:ext xmlns:c16="http://schemas.microsoft.com/office/drawing/2014/chart" uri="{C3380CC4-5D6E-409C-BE32-E72D297353CC}">
              <c16:uniqueId val="{00000008-DB17-4C16-A5EC-73CBA5CB39C7}"/>
            </c:ext>
          </c:extLst>
        </c:ser>
        <c:ser>
          <c:idx val="9"/>
          <c:order val="9"/>
          <c:tx>
            <c:strRef>
              <c:f>'8.14'!$K$19</c:f>
              <c:strCache>
                <c:ptCount val="1"/>
                <c:pt idx="0">
                  <c:v>Odpadní teplo</c:v>
                </c:pt>
              </c:strCache>
            </c:strRef>
          </c:tx>
          <c:invertIfNegative val="0"/>
          <c:cat>
            <c:strRef>
              <c:f>'8.14'!$L$9:$N$9</c:f>
              <c:strCache>
                <c:ptCount val="3"/>
                <c:pt idx="0">
                  <c:v>Leden</c:v>
                </c:pt>
                <c:pt idx="1">
                  <c:v>Únor</c:v>
                </c:pt>
                <c:pt idx="2">
                  <c:v>Březen</c:v>
                </c:pt>
              </c:strCache>
            </c:strRef>
          </c:cat>
          <c:val>
            <c:numRef>
              <c:f>'8.14'!$L$19:$N$19</c:f>
              <c:numCache>
                <c:formatCode>#\ ##0.0</c:formatCode>
                <c:ptCount val="3"/>
                <c:pt idx="0">
                  <c:v>1570</c:v>
                </c:pt>
                <c:pt idx="1">
                  <c:v>1238</c:v>
                </c:pt>
                <c:pt idx="2">
                  <c:v>1627</c:v>
                </c:pt>
              </c:numCache>
            </c:numRef>
          </c:val>
          <c:extLst>
            <c:ext xmlns:c16="http://schemas.microsoft.com/office/drawing/2014/chart" uri="{C3380CC4-5D6E-409C-BE32-E72D297353CC}">
              <c16:uniqueId val="{00000009-DB17-4C16-A5EC-73CBA5CB39C7}"/>
            </c:ext>
          </c:extLst>
        </c:ser>
        <c:ser>
          <c:idx val="10"/>
          <c:order val="10"/>
          <c:tx>
            <c:strRef>
              <c:f>'8.14'!$K$20</c:f>
              <c:strCache>
                <c:ptCount val="1"/>
                <c:pt idx="0">
                  <c:v>Ostatní kapalná paliva</c:v>
                </c:pt>
              </c:strCache>
            </c:strRef>
          </c:tx>
          <c:invertIfNegative val="0"/>
          <c:cat>
            <c:strRef>
              <c:f>'8.14'!$L$9:$N$9</c:f>
              <c:strCache>
                <c:ptCount val="3"/>
                <c:pt idx="0">
                  <c:v>Leden</c:v>
                </c:pt>
                <c:pt idx="1">
                  <c:v>Únor</c:v>
                </c:pt>
                <c:pt idx="2">
                  <c:v>Březen</c:v>
                </c:pt>
              </c:strCache>
            </c:strRef>
          </c:cat>
          <c:val>
            <c:numRef>
              <c:f>'8.14'!$L$20:$N$20</c:f>
              <c:numCache>
                <c:formatCode>#\ ##0.0</c:formatCode>
                <c:ptCount val="3"/>
                <c:pt idx="0">
                  <c:v>10914</c:v>
                </c:pt>
                <c:pt idx="1">
                  <c:v>9379</c:v>
                </c:pt>
                <c:pt idx="2">
                  <c:v>3665</c:v>
                </c:pt>
              </c:numCache>
            </c:numRef>
          </c:val>
          <c:extLst>
            <c:ext xmlns:c16="http://schemas.microsoft.com/office/drawing/2014/chart" uri="{C3380CC4-5D6E-409C-BE32-E72D297353CC}">
              <c16:uniqueId val="{0000000A-DB17-4C16-A5EC-73CBA5CB39C7}"/>
            </c:ext>
          </c:extLst>
        </c:ser>
        <c:ser>
          <c:idx val="11"/>
          <c:order val="11"/>
          <c:tx>
            <c:strRef>
              <c:f>'8.14'!$K$21</c:f>
              <c:strCache>
                <c:ptCount val="1"/>
                <c:pt idx="0">
                  <c:v>Ostatní pevná paliva</c:v>
                </c:pt>
              </c:strCache>
            </c:strRef>
          </c:tx>
          <c:invertIfNegative val="0"/>
          <c:cat>
            <c:strRef>
              <c:f>'8.14'!$L$9:$N$9</c:f>
              <c:strCache>
                <c:ptCount val="3"/>
                <c:pt idx="0">
                  <c:v>Leden</c:v>
                </c:pt>
                <c:pt idx="1">
                  <c:v>Únor</c:v>
                </c:pt>
                <c:pt idx="2">
                  <c:v>Březen</c:v>
                </c:pt>
              </c:strCache>
            </c:strRef>
          </c:cat>
          <c:val>
            <c:numRef>
              <c:f>'8.14'!$L$21:$N$21</c:f>
              <c:numCache>
                <c:formatCode>#\ ##0.0</c:formatCode>
                <c:ptCount val="3"/>
                <c:pt idx="0">
                  <c:v>2454</c:v>
                </c:pt>
                <c:pt idx="1">
                  <c:v>2244</c:v>
                </c:pt>
                <c:pt idx="2">
                  <c:v>1948</c:v>
                </c:pt>
              </c:numCache>
            </c:numRef>
          </c:val>
          <c:extLst>
            <c:ext xmlns:c16="http://schemas.microsoft.com/office/drawing/2014/chart" uri="{C3380CC4-5D6E-409C-BE32-E72D297353CC}">
              <c16:uniqueId val="{0000000B-DB17-4C16-A5EC-73CBA5CB39C7}"/>
            </c:ext>
          </c:extLst>
        </c:ser>
        <c:ser>
          <c:idx val="12"/>
          <c:order val="12"/>
          <c:tx>
            <c:strRef>
              <c:f>'8.14'!$K$22</c:f>
              <c:strCache>
                <c:ptCount val="1"/>
                <c:pt idx="0">
                  <c:v>Ostatní plyny</c:v>
                </c:pt>
              </c:strCache>
            </c:strRef>
          </c:tx>
          <c:invertIfNegative val="0"/>
          <c:cat>
            <c:strRef>
              <c:f>'8.14'!$L$9:$N$9</c:f>
              <c:strCache>
                <c:ptCount val="3"/>
                <c:pt idx="0">
                  <c:v>Leden</c:v>
                </c:pt>
                <c:pt idx="1">
                  <c:v>Únor</c:v>
                </c:pt>
                <c:pt idx="2">
                  <c:v>Březen</c:v>
                </c:pt>
              </c:strCache>
            </c:strRef>
          </c:cat>
          <c:val>
            <c:numRef>
              <c:f>'8.14'!$L$22:$N$22</c:f>
              <c:numCache>
                <c:formatCode>#\ ##0.0</c:formatCode>
                <c:ptCount val="3"/>
                <c:pt idx="0">
                  <c:v>12825</c:v>
                </c:pt>
                <c:pt idx="1">
                  <c:v>12304</c:v>
                </c:pt>
                <c:pt idx="2">
                  <c:v>11514</c:v>
                </c:pt>
              </c:numCache>
            </c:numRef>
          </c:val>
          <c:extLst>
            <c:ext xmlns:c16="http://schemas.microsoft.com/office/drawing/2014/chart" uri="{C3380CC4-5D6E-409C-BE32-E72D297353CC}">
              <c16:uniqueId val="{0000000C-DB17-4C16-A5EC-73CBA5CB39C7}"/>
            </c:ext>
          </c:extLst>
        </c:ser>
        <c:ser>
          <c:idx val="13"/>
          <c:order val="13"/>
          <c:tx>
            <c:strRef>
              <c:f>'8.14'!$K$23</c:f>
              <c:strCache>
                <c:ptCount val="1"/>
                <c:pt idx="0">
                  <c:v>Ostatní</c:v>
                </c:pt>
              </c:strCache>
            </c:strRef>
          </c:tx>
          <c:invertIfNegative val="0"/>
          <c:cat>
            <c:strRef>
              <c:f>'8.14'!$L$9:$N$9</c:f>
              <c:strCache>
                <c:ptCount val="3"/>
                <c:pt idx="0">
                  <c:v>Leden</c:v>
                </c:pt>
                <c:pt idx="1">
                  <c:v>Únor</c:v>
                </c:pt>
                <c:pt idx="2">
                  <c:v>Březen</c:v>
                </c:pt>
              </c:strCache>
            </c:strRef>
          </c:cat>
          <c:val>
            <c:numRef>
              <c:f>'8.14'!$L$23:$N$23</c:f>
              <c:numCache>
                <c:formatCode>#\ ##0.0</c:formatCode>
                <c:ptCount val="3"/>
                <c:pt idx="0">
                  <c:v>0</c:v>
                </c:pt>
                <c:pt idx="1">
                  <c:v>0</c:v>
                </c:pt>
                <c:pt idx="2">
                  <c:v>0</c:v>
                </c:pt>
              </c:numCache>
            </c:numRef>
          </c:val>
          <c:extLst>
            <c:ext xmlns:c16="http://schemas.microsoft.com/office/drawing/2014/chart" uri="{C3380CC4-5D6E-409C-BE32-E72D297353CC}">
              <c16:uniqueId val="{0000000D-DB17-4C16-A5EC-73CBA5CB39C7}"/>
            </c:ext>
          </c:extLst>
        </c:ser>
        <c:ser>
          <c:idx val="14"/>
          <c:order val="14"/>
          <c:tx>
            <c:strRef>
              <c:f>'8.14'!$K$24</c:f>
              <c:strCache>
                <c:ptCount val="1"/>
                <c:pt idx="0">
                  <c:v>Topné oleje</c:v>
                </c:pt>
              </c:strCache>
            </c:strRef>
          </c:tx>
          <c:invertIfNegative val="0"/>
          <c:cat>
            <c:strRef>
              <c:f>'8.14'!$L$9:$N$9</c:f>
              <c:strCache>
                <c:ptCount val="3"/>
                <c:pt idx="0">
                  <c:v>Leden</c:v>
                </c:pt>
                <c:pt idx="1">
                  <c:v>Únor</c:v>
                </c:pt>
                <c:pt idx="2">
                  <c:v>Březen</c:v>
                </c:pt>
              </c:strCache>
            </c:strRef>
          </c:cat>
          <c:val>
            <c:numRef>
              <c:f>'8.14'!$L$24:$N$24</c:f>
              <c:numCache>
                <c:formatCode>#\ ##0.0</c:formatCode>
                <c:ptCount val="3"/>
                <c:pt idx="0">
                  <c:v>213.1</c:v>
                </c:pt>
                <c:pt idx="1">
                  <c:v>559.29999999999995</c:v>
                </c:pt>
                <c:pt idx="2">
                  <c:v>153.13</c:v>
                </c:pt>
              </c:numCache>
            </c:numRef>
          </c:val>
          <c:extLst>
            <c:ext xmlns:c16="http://schemas.microsoft.com/office/drawing/2014/chart" uri="{C3380CC4-5D6E-409C-BE32-E72D297353CC}">
              <c16:uniqueId val="{0000000E-DB17-4C16-A5EC-73CBA5CB39C7}"/>
            </c:ext>
          </c:extLst>
        </c:ser>
        <c:ser>
          <c:idx val="15"/>
          <c:order val="15"/>
          <c:tx>
            <c:strRef>
              <c:f>'8.14'!$K$25</c:f>
              <c:strCache>
                <c:ptCount val="1"/>
                <c:pt idx="0">
                  <c:v>Zemní plyn</c:v>
                </c:pt>
              </c:strCache>
            </c:strRef>
          </c:tx>
          <c:spPr>
            <a:solidFill>
              <a:srgbClr val="EBE600"/>
            </a:solidFill>
          </c:spPr>
          <c:invertIfNegative val="0"/>
          <c:cat>
            <c:strRef>
              <c:f>'8.14'!$L$9:$N$9</c:f>
              <c:strCache>
                <c:ptCount val="3"/>
                <c:pt idx="0">
                  <c:v>Leden</c:v>
                </c:pt>
                <c:pt idx="1">
                  <c:v>Únor</c:v>
                </c:pt>
                <c:pt idx="2">
                  <c:v>Březen</c:v>
                </c:pt>
              </c:strCache>
            </c:strRef>
          </c:cat>
          <c:val>
            <c:numRef>
              <c:f>'8.14'!$L$25:$N$25</c:f>
              <c:numCache>
                <c:formatCode>#\ ##0.0</c:formatCode>
                <c:ptCount val="3"/>
                <c:pt idx="0">
                  <c:v>138512.43099999998</c:v>
                </c:pt>
                <c:pt idx="1">
                  <c:v>135447.96600000001</c:v>
                </c:pt>
                <c:pt idx="2">
                  <c:v>158030.97099999996</c:v>
                </c:pt>
              </c:numCache>
            </c:numRef>
          </c:val>
          <c:extLst>
            <c:ext xmlns:c16="http://schemas.microsoft.com/office/drawing/2014/chart" uri="{C3380CC4-5D6E-409C-BE32-E72D297353CC}">
              <c16:uniqueId val="{0000000F-DB17-4C16-A5EC-73CBA5CB39C7}"/>
            </c:ext>
          </c:extLst>
        </c:ser>
        <c:dLbls>
          <c:showLegendKey val="0"/>
          <c:showVal val="0"/>
          <c:showCatName val="0"/>
          <c:showSerName val="0"/>
          <c:showPercent val="0"/>
          <c:showBubbleSize val="0"/>
        </c:dLbls>
        <c:gapWidth val="150"/>
        <c:overlap val="100"/>
        <c:axId val="207883648"/>
        <c:axId val="207897728"/>
      </c:barChart>
      <c:catAx>
        <c:axId val="207883648"/>
        <c:scaling>
          <c:orientation val="minMax"/>
        </c:scaling>
        <c:delete val="0"/>
        <c:axPos val="b"/>
        <c:numFmt formatCode="General" sourceLinked="1"/>
        <c:majorTickMark val="none"/>
        <c:minorTickMark val="none"/>
        <c:tickLblPos val="nextTo"/>
        <c:txPr>
          <a:bodyPr/>
          <a:lstStyle/>
          <a:p>
            <a:pPr>
              <a:defRPr sz="900"/>
            </a:pPr>
            <a:endParaRPr lang="cs-CZ"/>
          </a:p>
        </c:txPr>
        <c:crossAx val="207897728"/>
        <c:crosses val="autoZero"/>
        <c:auto val="1"/>
        <c:lblAlgn val="ctr"/>
        <c:lblOffset val="100"/>
        <c:noMultiLvlLbl val="0"/>
      </c:catAx>
      <c:valAx>
        <c:axId val="207897728"/>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88364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991A-4203-9B27-61F99E6DBCFB}"/>
              </c:ext>
            </c:extLst>
          </c:dPt>
          <c:dPt>
            <c:idx val="1"/>
            <c:bubble3D val="0"/>
            <c:spPr>
              <a:solidFill>
                <a:srgbClr val="EEECE1">
                  <a:lumMod val="50000"/>
                </a:srgbClr>
              </a:solidFill>
            </c:spPr>
            <c:extLst>
              <c:ext xmlns:c16="http://schemas.microsoft.com/office/drawing/2014/chart" uri="{C3380CC4-5D6E-409C-BE32-E72D297353CC}">
                <c16:uniqueId val="{00000003-991A-4203-9B27-61F99E6DBCFB}"/>
              </c:ext>
            </c:extLst>
          </c:dPt>
          <c:dPt>
            <c:idx val="2"/>
            <c:bubble3D val="0"/>
            <c:spPr>
              <a:solidFill>
                <a:sysClr val="windowText" lastClr="000000"/>
              </a:solidFill>
            </c:spPr>
            <c:extLst>
              <c:ext xmlns:c16="http://schemas.microsoft.com/office/drawing/2014/chart" uri="{C3380CC4-5D6E-409C-BE32-E72D297353CC}">
                <c16:uniqueId val="{00000005-991A-4203-9B27-61F99E6DBCFB}"/>
              </c:ext>
            </c:extLst>
          </c:dPt>
          <c:dPt>
            <c:idx val="5"/>
            <c:bubble3D val="0"/>
            <c:extLst>
              <c:ext xmlns:c16="http://schemas.microsoft.com/office/drawing/2014/chart" uri="{C3380CC4-5D6E-409C-BE32-E72D297353CC}">
                <c16:uniqueId val="{00000006-991A-4203-9B27-61F99E6DBCFB}"/>
              </c:ext>
            </c:extLst>
          </c:dPt>
          <c:dPt>
            <c:idx val="6"/>
            <c:bubble3D val="0"/>
            <c:spPr>
              <a:solidFill>
                <a:srgbClr val="6E4932"/>
              </a:solidFill>
            </c:spPr>
            <c:extLst>
              <c:ext xmlns:c16="http://schemas.microsoft.com/office/drawing/2014/chart" uri="{C3380CC4-5D6E-409C-BE32-E72D297353CC}">
                <c16:uniqueId val="{00000008-991A-4203-9B27-61F99E6DBCFB}"/>
              </c:ext>
            </c:extLst>
          </c:dPt>
          <c:dPt>
            <c:idx val="7"/>
            <c:bubble3D val="0"/>
            <c:extLst>
              <c:ext xmlns:c16="http://schemas.microsoft.com/office/drawing/2014/chart" uri="{C3380CC4-5D6E-409C-BE32-E72D297353CC}">
                <c16:uniqueId val="{00000009-991A-4203-9B27-61F99E6DBCFB}"/>
              </c:ext>
            </c:extLst>
          </c:dPt>
          <c:dPt>
            <c:idx val="15"/>
            <c:bubble3D val="0"/>
            <c:spPr>
              <a:solidFill>
                <a:srgbClr val="EBE600"/>
              </a:solidFill>
            </c:spPr>
            <c:extLst>
              <c:ext xmlns:c16="http://schemas.microsoft.com/office/drawing/2014/chart" uri="{C3380CC4-5D6E-409C-BE32-E72D297353CC}">
                <c16:uniqueId val="{0000000B-991A-4203-9B27-61F99E6DBCFB}"/>
              </c:ext>
            </c:extLst>
          </c:dPt>
          <c:cat>
            <c:numRef>
              <c:f>'8.14'!$O$10:$O$25</c:f>
              <c:numCache>
                <c:formatCode>0.0%</c:formatCode>
                <c:ptCount val="16"/>
              </c:numCache>
            </c:numRef>
          </c:cat>
          <c:val>
            <c:numRef>
              <c:f>'8.14'!$J$10:$J$25</c:f>
              <c:numCache>
                <c:formatCode>0.0</c:formatCode>
                <c:ptCount val="16"/>
              </c:numCache>
            </c:numRef>
          </c:val>
          <c:extLst>
            <c:ext xmlns:c16="http://schemas.microsoft.com/office/drawing/2014/chart" uri="{C3380CC4-5D6E-409C-BE32-E72D297353CC}">
              <c16:uniqueId val="{0000000C-991A-4203-9B27-61F99E6DBCF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CD2-4D39-91EB-F12191D3D3D4}"/>
              </c:ext>
            </c:extLst>
          </c:dPt>
          <c:cat>
            <c:numRef>
              <c:f>'8.14'!$O$27:$O$34</c:f>
              <c:numCache>
                <c:formatCode>#\ ##0.0</c:formatCode>
                <c:ptCount val="8"/>
              </c:numCache>
            </c:numRef>
          </c:cat>
          <c:val>
            <c:numRef>
              <c:f>'8.14'!$J$27:$J$34</c:f>
              <c:numCache>
                <c:formatCode>0.0</c:formatCode>
                <c:ptCount val="8"/>
              </c:numCache>
            </c:numRef>
          </c:val>
          <c:extLst>
            <c:ext xmlns:c16="http://schemas.microsoft.com/office/drawing/2014/chart" uri="{C3380CC4-5D6E-409C-BE32-E72D297353CC}">
              <c16:uniqueId val="{00000001-0CD2-4D39-91EB-F12191D3D3D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8E60-46B5-A6F6-F6181C57A585}"/>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8E60-46B5-A6F6-F6181C57A585}"/>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8E60-46B5-A6F6-F6181C57A585}"/>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8E60-46B5-A6F6-F6181C57A585}"/>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8E60-46B5-A6F6-F6181C57A585}"/>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8E60-46B5-A6F6-F6181C57A585}"/>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8E60-46B5-A6F6-F6181C57A585}"/>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8E60-46B5-A6F6-F6181C57A585}"/>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8E60-46B5-A6F6-F6181C57A585}"/>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8E60-46B5-A6F6-F6181C57A585}"/>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8E60-46B5-A6F6-F6181C57A585}"/>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8E60-46B5-A6F6-F6181C57A585}"/>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8E60-46B5-A6F6-F6181C57A585}"/>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8E60-46B5-A6F6-F6181C57A585}"/>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8E60-46B5-A6F6-F6181C57A585}"/>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8E60-46B5-A6F6-F6181C57A585}"/>
            </c:ext>
          </c:extLst>
        </c:ser>
        <c:dLbls>
          <c:showLegendKey val="0"/>
          <c:showVal val="0"/>
          <c:showCatName val="0"/>
          <c:showSerName val="0"/>
          <c:showPercent val="0"/>
          <c:showBubbleSize val="0"/>
        </c:dLbls>
        <c:gapWidth val="150"/>
        <c:axId val="209385344"/>
        <c:axId val="209386880"/>
      </c:barChart>
      <c:catAx>
        <c:axId val="209385344"/>
        <c:scaling>
          <c:orientation val="minMax"/>
        </c:scaling>
        <c:delete val="1"/>
        <c:axPos val="b"/>
        <c:numFmt formatCode="General" sourceLinked="1"/>
        <c:majorTickMark val="out"/>
        <c:minorTickMark val="none"/>
        <c:tickLblPos val="nextTo"/>
        <c:crossAx val="209386880"/>
        <c:crosses val="autoZero"/>
        <c:auto val="1"/>
        <c:lblAlgn val="ctr"/>
        <c:lblOffset val="100"/>
        <c:noMultiLvlLbl val="0"/>
      </c:catAx>
      <c:valAx>
        <c:axId val="209386880"/>
        <c:scaling>
          <c:orientation val="minMax"/>
        </c:scaling>
        <c:delete val="1"/>
        <c:axPos val="l"/>
        <c:numFmt formatCode="0.0%" sourceLinked="1"/>
        <c:majorTickMark val="out"/>
        <c:minorTickMark val="none"/>
        <c:tickLblPos val="nextTo"/>
        <c:crossAx val="2093853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('9'!$B$6:$C$6,'9'!$E$6:$F$6,'9'!$H$6:$I$6)</c:f>
              <c:numCache>
                <c:formatCode>#\ ##0.0</c:formatCode>
                <c:ptCount val="6"/>
                <c:pt idx="0">
                  <c:v>2239.8575690000002</c:v>
                </c:pt>
                <c:pt idx="1">
                  <c:v>1572.4063510000001</c:v>
                </c:pt>
                <c:pt idx="2">
                  <c:v>1991.9269310000004</c:v>
                </c:pt>
                <c:pt idx="3">
                  <c:v>1344.8901220000002</c:v>
                </c:pt>
                <c:pt idx="4">
                  <c:v>2171.3454680000004</c:v>
                </c:pt>
                <c:pt idx="5">
                  <c:v>1574.0323569999998</c:v>
                </c:pt>
              </c:numCache>
            </c:numRef>
          </c:val>
          <c:extLst>
            <c:ext xmlns:c16="http://schemas.microsoft.com/office/drawing/2014/chart" uri="{C3380CC4-5D6E-409C-BE32-E72D297353CC}">
              <c16:uniqueId val="{00000000-712B-4D9F-9B14-7755BA9103BC}"/>
            </c:ext>
          </c:extLst>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('9'!$B$7:$C$7,'9'!$E$7:$F$7,'9'!$H$7:$I$7)</c:f>
              <c:numCache>
                <c:formatCode>#\ ##0.0</c:formatCode>
                <c:ptCount val="6"/>
                <c:pt idx="0">
                  <c:v>232.25316999999984</c:v>
                </c:pt>
                <c:pt idx="1">
                  <c:v>218.77205599999996</c:v>
                </c:pt>
                <c:pt idx="2">
                  <c:v>203.24570600000007</c:v>
                </c:pt>
                <c:pt idx="3">
                  <c:v>193.17858500000006</c:v>
                </c:pt>
                <c:pt idx="4">
                  <c:v>215.17526500000002</c:v>
                </c:pt>
                <c:pt idx="5">
                  <c:v>208.65012399999998</c:v>
                </c:pt>
              </c:numCache>
            </c:numRef>
          </c:val>
          <c:extLst>
            <c:ext xmlns:c16="http://schemas.microsoft.com/office/drawing/2014/chart" uri="{C3380CC4-5D6E-409C-BE32-E72D297353CC}">
              <c16:uniqueId val="{00000001-712B-4D9F-9B14-7755BA9103BC}"/>
            </c:ext>
          </c:extLst>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('9'!$B$8:$C$8,'9'!$E$8:$F$8,'9'!$H$8:$I$8)</c:f>
              <c:numCache>
                <c:formatCode>#\ ##0.0</c:formatCode>
                <c:ptCount val="6"/>
                <c:pt idx="0">
                  <c:v>2047.2733840000001</c:v>
                </c:pt>
                <c:pt idx="1">
                  <c:v>1735.8339510000001</c:v>
                </c:pt>
                <c:pt idx="2">
                  <c:v>1818.5270809999997</c:v>
                </c:pt>
                <c:pt idx="3">
                  <c:v>1521.412133</c:v>
                </c:pt>
                <c:pt idx="4">
                  <c:v>1543.2844259999999</c:v>
                </c:pt>
                <c:pt idx="5">
                  <c:v>1209.4385579999998</c:v>
                </c:pt>
              </c:numCache>
            </c:numRef>
          </c:val>
          <c:extLst>
            <c:ext xmlns:c16="http://schemas.microsoft.com/office/drawing/2014/chart" uri="{C3380CC4-5D6E-409C-BE32-E72D297353CC}">
              <c16:uniqueId val="{00000002-712B-4D9F-9B14-7755BA9103BC}"/>
            </c:ext>
          </c:extLst>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('9'!$B$9:$C$9,'9'!$E$9:$F$9,'9'!$H$9:$I$9)</c:f>
              <c:numCache>
                <c:formatCode>#\ ##0.0</c:formatCode>
                <c:ptCount val="6"/>
                <c:pt idx="0">
                  <c:v>2.22417</c:v>
                </c:pt>
                <c:pt idx="1">
                  <c:v>0</c:v>
                </c:pt>
                <c:pt idx="2">
                  <c:v>2.50345</c:v>
                </c:pt>
                <c:pt idx="3">
                  <c:v>0</c:v>
                </c:pt>
                <c:pt idx="4">
                  <c:v>2.6713300000000002</c:v>
                </c:pt>
                <c:pt idx="5">
                  <c:v>0</c:v>
                </c:pt>
              </c:numCache>
            </c:numRef>
          </c:val>
          <c:extLst>
            <c:ext xmlns:c16="http://schemas.microsoft.com/office/drawing/2014/chart" uri="{C3380CC4-5D6E-409C-BE32-E72D297353CC}">
              <c16:uniqueId val="{00000003-712B-4D9F-9B14-7755BA9103BC}"/>
            </c:ext>
          </c:extLst>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('9'!$B$10:$C$10,'9'!$E$10:$F$10,'9'!$H$10:$I$10)</c:f>
              <c:numCache>
                <c:formatCode>#\ ##0.0</c:formatCode>
                <c:ptCount val="6"/>
                <c:pt idx="0">
                  <c:v>1.4593099999999999</c:v>
                </c:pt>
                <c:pt idx="1">
                  <c:v>0</c:v>
                </c:pt>
                <c:pt idx="2">
                  <c:v>1.1757599999999999</c:v>
                </c:pt>
                <c:pt idx="3">
                  <c:v>0</c:v>
                </c:pt>
                <c:pt idx="4">
                  <c:v>0.70523999999999998</c:v>
                </c:pt>
                <c:pt idx="5">
                  <c:v>0</c:v>
                </c:pt>
              </c:numCache>
            </c:numRef>
          </c:val>
          <c:extLst>
            <c:ext xmlns:c16="http://schemas.microsoft.com/office/drawing/2014/chart" uri="{C3380CC4-5D6E-409C-BE32-E72D297353CC}">
              <c16:uniqueId val="{00000004-712B-4D9F-9B14-7755BA9103BC}"/>
            </c:ext>
          </c:extLst>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('9'!$B$11:$C$11,'9'!$E$11:$F$11,'9'!$H$11:$I$11)</c:f>
              <c:numCache>
                <c:formatCode>#\ ##0.0</c:formatCode>
                <c:ptCount val="6"/>
                <c:pt idx="0">
                  <c:v>1.0129000000000001E-2</c:v>
                </c:pt>
                <c:pt idx="1">
                  <c:v>0</c:v>
                </c:pt>
                <c:pt idx="2">
                  <c:v>2.0753999999999998E-2</c:v>
                </c:pt>
                <c:pt idx="3">
                  <c:v>0</c:v>
                </c:pt>
                <c:pt idx="4">
                  <c:v>3.7942999999999998E-2</c:v>
                </c:pt>
                <c:pt idx="5">
                  <c:v>0</c:v>
                </c:pt>
              </c:numCache>
            </c:numRef>
          </c:val>
          <c:extLst>
            <c:ext xmlns:c16="http://schemas.microsoft.com/office/drawing/2014/chart" uri="{C3380CC4-5D6E-409C-BE32-E72D297353CC}">
              <c16:uniqueId val="{00000005-712B-4D9F-9B14-7755BA9103BC}"/>
            </c:ext>
          </c:extLst>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('9'!$B$12:$C$12,'9'!$E$12:$F$12,'9'!$H$12:$I$12)</c:f>
              <c:numCache>
                <c:formatCode>#\ ##0.0</c:formatCode>
                <c:ptCount val="6"/>
                <c:pt idx="0">
                  <c:v>7908.6789459999982</c:v>
                </c:pt>
                <c:pt idx="1">
                  <c:v>6533.0943319999997</c:v>
                </c:pt>
                <c:pt idx="2">
                  <c:v>7189.5863040000022</c:v>
                </c:pt>
                <c:pt idx="3">
                  <c:v>6147.3274419999998</c:v>
                </c:pt>
                <c:pt idx="4">
                  <c:v>6790.7560930000018</c:v>
                </c:pt>
                <c:pt idx="5">
                  <c:v>5810.3606810000001</c:v>
                </c:pt>
              </c:numCache>
            </c:numRef>
          </c:val>
          <c:extLst>
            <c:ext xmlns:c16="http://schemas.microsoft.com/office/drawing/2014/chart" uri="{C3380CC4-5D6E-409C-BE32-E72D297353CC}">
              <c16:uniqueId val="{00000006-712B-4D9F-9B14-7755BA9103BC}"/>
            </c:ext>
          </c:extLst>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('9'!$B$13:$C$13,'9'!$E$13:$F$13,'9'!$H$13:$I$13)</c:f>
              <c:numCache>
                <c:formatCode>#\ ##0.0</c:formatCode>
                <c:ptCount val="6"/>
                <c:pt idx="0">
                  <c:v>145.821</c:v>
                </c:pt>
                <c:pt idx="1">
                  <c:v>0</c:v>
                </c:pt>
                <c:pt idx="2">
                  <c:v>124.426</c:v>
                </c:pt>
                <c:pt idx="3">
                  <c:v>0</c:v>
                </c:pt>
                <c:pt idx="4">
                  <c:v>107.92100000000001</c:v>
                </c:pt>
                <c:pt idx="5">
                  <c:v>0</c:v>
                </c:pt>
              </c:numCache>
            </c:numRef>
          </c:val>
          <c:extLst>
            <c:ext xmlns:c16="http://schemas.microsoft.com/office/drawing/2014/chart" uri="{C3380CC4-5D6E-409C-BE32-E72D297353CC}">
              <c16:uniqueId val="{00000007-712B-4D9F-9B14-7755BA9103BC}"/>
            </c:ext>
          </c:extLst>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('9'!$B$14:$C$14,'9'!$E$14:$F$14,'9'!$H$14:$I$14)</c:f>
              <c:numCache>
                <c:formatCode>#\ ##0.0</c:formatCode>
                <c:ptCount val="6"/>
                <c:pt idx="0">
                  <c:v>9.0999999999999998E-2</c:v>
                </c:pt>
                <c:pt idx="1">
                  <c:v>0</c:v>
                </c:pt>
                <c:pt idx="2">
                  <c:v>0</c:v>
                </c:pt>
                <c:pt idx="3">
                  <c:v>0</c:v>
                </c:pt>
                <c:pt idx="4">
                  <c:v>0</c:v>
                </c:pt>
                <c:pt idx="5">
                  <c:v>0</c:v>
                </c:pt>
              </c:numCache>
            </c:numRef>
          </c:val>
          <c:extLst>
            <c:ext xmlns:c16="http://schemas.microsoft.com/office/drawing/2014/chart" uri="{C3380CC4-5D6E-409C-BE32-E72D297353CC}">
              <c16:uniqueId val="{00000008-712B-4D9F-9B14-7755BA9103BC}"/>
            </c:ext>
          </c:extLst>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('9'!$B$15:$C$15,'9'!$E$15:$F$15,'9'!$H$15:$I$15)</c:f>
              <c:numCache>
                <c:formatCode>#\ ##0.0</c:formatCode>
                <c:ptCount val="6"/>
                <c:pt idx="0">
                  <c:v>668.49377400000003</c:v>
                </c:pt>
                <c:pt idx="1">
                  <c:v>89.236070000000012</c:v>
                </c:pt>
                <c:pt idx="2">
                  <c:v>612.18204099999991</c:v>
                </c:pt>
                <c:pt idx="3">
                  <c:v>71.935880000000012</c:v>
                </c:pt>
                <c:pt idx="4">
                  <c:v>672.5545800000001</c:v>
                </c:pt>
                <c:pt idx="5">
                  <c:v>72.924089999999993</c:v>
                </c:pt>
              </c:numCache>
            </c:numRef>
          </c:val>
          <c:extLst>
            <c:ext xmlns:c16="http://schemas.microsoft.com/office/drawing/2014/chart" uri="{C3380CC4-5D6E-409C-BE32-E72D297353CC}">
              <c16:uniqueId val="{00000009-712B-4D9F-9B14-7755BA9103BC}"/>
            </c:ext>
          </c:extLst>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('9'!$B$16:$C$16,'9'!$E$16:$F$16,'9'!$H$16:$I$16)</c:f>
              <c:numCache>
                <c:formatCode>#\ ##0.0</c:formatCode>
                <c:ptCount val="6"/>
                <c:pt idx="0">
                  <c:v>70.663900999999996</c:v>
                </c:pt>
                <c:pt idx="1">
                  <c:v>61.167615999999995</c:v>
                </c:pt>
                <c:pt idx="2">
                  <c:v>60.593726000000004</c:v>
                </c:pt>
                <c:pt idx="3">
                  <c:v>49.467130999999995</c:v>
                </c:pt>
                <c:pt idx="4">
                  <c:v>23.827147</c:v>
                </c:pt>
                <c:pt idx="5">
                  <c:v>21.517907999999998</c:v>
                </c:pt>
              </c:numCache>
            </c:numRef>
          </c:val>
          <c:extLst>
            <c:ext xmlns:c16="http://schemas.microsoft.com/office/drawing/2014/chart" uri="{C3380CC4-5D6E-409C-BE32-E72D297353CC}">
              <c16:uniqueId val="{0000000A-712B-4D9F-9B14-7755BA9103BC}"/>
            </c:ext>
          </c:extLst>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('9'!$B$17:$C$17,'9'!$E$17:$F$17,'9'!$H$17:$I$17)</c:f>
              <c:numCache>
                <c:formatCode>#\ ##0.0</c:formatCode>
                <c:ptCount val="6"/>
                <c:pt idx="0">
                  <c:v>340.11115000000001</c:v>
                </c:pt>
                <c:pt idx="1">
                  <c:v>268.332112</c:v>
                </c:pt>
                <c:pt idx="2">
                  <c:v>291.571574</c:v>
                </c:pt>
                <c:pt idx="3">
                  <c:v>221.499898</c:v>
                </c:pt>
                <c:pt idx="4">
                  <c:v>282.96923900000002</c:v>
                </c:pt>
                <c:pt idx="5">
                  <c:v>206.96881099999999</c:v>
                </c:pt>
              </c:numCache>
            </c:numRef>
          </c:val>
          <c:extLst>
            <c:ext xmlns:c16="http://schemas.microsoft.com/office/drawing/2014/chart" uri="{C3380CC4-5D6E-409C-BE32-E72D297353CC}">
              <c16:uniqueId val="{0000000B-712B-4D9F-9B14-7755BA9103BC}"/>
            </c:ext>
          </c:extLst>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('9'!$B$18:$C$18,'9'!$E$18:$F$18,'9'!$H$18:$I$18)</c:f>
              <c:numCache>
                <c:formatCode>#\ ##0.0</c:formatCode>
                <c:ptCount val="6"/>
                <c:pt idx="0">
                  <c:v>823.60284899999988</c:v>
                </c:pt>
                <c:pt idx="1">
                  <c:v>509.56705499999998</c:v>
                </c:pt>
                <c:pt idx="2">
                  <c:v>697.47232399999996</c:v>
                </c:pt>
                <c:pt idx="3">
                  <c:v>458.25993999999997</c:v>
                </c:pt>
                <c:pt idx="4">
                  <c:v>788.76332899999989</c:v>
                </c:pt>
                <c:pt idx="5">
                  <c:v>511.08265499999993</c:v>
                </c:pt>
              </c:numCache>
            </c:numRef>
          </c:val>
          <c:extLst>
            <c:ext xmlns:c16="http://schemas.microsoft.com/office/drawing/2014/chart" uri="{C3380CC4-5D6E-409C-BE32-E72D297353CC}">
              <c16:uniqueId val="{0000000C-712B-4D9F-9B14-7755BA9103BC}"/>
            </c:ext>
          </c:extLst>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('9'!$B$19:$C$19,'9'!$E$19:$F$19,'9'!$H$19:$I$19)</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712B-4D9F-9B14-7755BA9103BC}"/>
            </c:ext>
          </c:extLst>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('9'!$B$20:$C$20,'9'!$E$20:$F$20,'9'!$H$20:$I$20)</c:f>
              <c:numCache>
                <c:formatCode>#\ ##0.0</c:formatCode>
                <c:ptCount val="6"/>
                <c:pt idx="0">
                  <c:v>58.098490000000005</c:v>
                </c:pt>
                <c:pt idx="1">
                  <c:v>1.3120480000000001</c:v>
                </c:pt>
                <c:pt idx="2">
                  <c:v>63.665838999999998</c:v>
                </c:pt>
                <c:pt idx="3">
                  <c:v>1.6628780000000003</c:v>
                </c:pt>
                <c:pt idx="4">
                  <c:v>24.456336999999998</c:v>
                </c:pt>
                <c:pt idx="5">
                  <c:v>1.3663300000000003</c:v>
                </c:pt>
              </c:numCache>
            </c:numRef>
          </c:val>
          <c:extLst>
            <c:ext xmlns:c16="http://schemas.microsoft.com/office/drawing/2014/chart" uri="{C3380CC4-5D6E-409C-BE32-E72D297353CC}">
              <c16:uniqueId val="{0000000E-712B-4D9F-9B14-7755BA9103BC}"/>
            </c:ext>
          </c:extLst>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('9'!$B$21:$C$21,'9'!$E$21:$F$21,'9'!$H$21:$I$21)</c:f>
              <c:numCache>
                <c:formatCode>#\ ##0.0</c:formatCode>
                <c:ptCount val="6"/>
                <c:pt idx="0">
                  <c:v>4434.9276809999956</c:v>
                </c:pt>
                <c:pt idx="1">
                  <c:v>1451.9441179999999</c:v>
                </c:pt>
                <c:pt idx="2">
                  <c:v>4020.5271319999974</c:v>
                </c:pt>
                <c:pt idx="3">
                  <c:v>1129.5592899999997</c:v>
                </c:pt>
                <c:pt idx="4">
                  <c:v>3567.7441309999972</c:v>
                </c:pt>
                <c:pt idx="5">
                  <c:v>1153.9403069999992</c:v>
                </c:pt>
              </c:numCache>
            </c:numRef>
          </c:val>
          <c:extLst>
            <c:ext xmlns:c16="http://schemas.microsoft.com/office/drawing/2014/chart" uri="{C3380CC4-5D6E-409C-BE32-E72D297353CC}">
              <c16:uniqueId val="{0000000F-712B-4D9F-9B14-7755BA9103BC}"/>
            </c:ext>
          </c:extLst>
        </c:ser>
        <c:dLbls>
          <c:showLegendKey val="0"/>
          <c:showVal val="0"/>
          <c:showCatName val="0"/>
          <c:showSerName val="0"/>
          <c:showPercent val="0"/>
          <c:showBubbleSize val="0"/>
        </c:dLbls>
        <c:gapWidth val="104"/>
        <c:overlap val="100"/>
        <c:axId val="209413632"/>
        <c:axId val="209415168"/>
      </c:barChart>
      <c:catAx>
        <c:axId val="209413632"/>
        <c:scaling>
          <c:orientation val="minMax"/>
        </c:scaling>
        <c:delete val="0"/>
        <c:axPos val="b"/>
        <c:numFmt formatCode="General" sourceLinked="0"/>
        <c:majorTickMark val="none"/>
        <c:minorTickMark val="none"/>
        <c:tickLblPos val="nextTo"/>
        <c:txPr>
          <a:bodyPr/>
          <a:lstStyle/>
          <a:p>
            <a:pPr>
              <a:defRPr sz="900"/>
            </a:pPr>
            <a:endParaRPr lang="cs-CZ"/>
          </a:p>
        </c:txPr>
        <c:crossAx val="209415168"/>
        <c:crosses val="autoZero"/>
        <c:auto val="1"/>
        <c:lblAlgn val="ctr"/>
        <c:lblOffset val="100"/>
        <c:noMultiLvlLbl val="0"/>
      </c:catAx>
      <c:valAx>
        <c:axId val="2094151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94136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3AE9-42E9-9449-18684A7231C3}"/>
              </c:ext>
            </c:extLst>
          </c:dPt>
          <c:dPt>
            <c:idx val="1"/>
            <c:bubble3D val="0"/>
            <c:spPr>
              <a:solidFill>
                <a:schemeClr val="bg2">
                  <a:lumMod val="50000"/>
                </a:schemeClr>
              </a:solidFill>
            </c:spPr>
            <c:extLst>
              <c:ext xmlns:c16="http://schemas.microsoft.com/office/drawing/2014/chart" uri="{C3380CC4-5D6E-409C-BE32-E72D297353CC}">
                <c16:uniqueId val="{00000003-3AE9-42E9-9449-18684A7231C3}"/>
              </c:ext>
            </c:extLst>
          </c:dPt>
          <c:dPt>
            <c:idx val="2"/>
            <c:bubble3D val="0"/>
            <c:spPr>
              <a:solidFill>
                <a:schemeClr val="tx1"/>
              </a:solidFill>
            </c:spPr>
            <c:extLst>
              <c:ext xmlns:c16="http://schemas.microsoft.com/office/drawing/2014/chart" uri="{C3380CC4-5D6E-409C-BE32-E72D297353CC}">
                <c16:uniqueId val="{00000005-3AE9-42E9-9449-18684A7231C3}"/>
              </c:ext>
            </c:extLst>
          </c:dPt>
          <c:dPt>
            <c:idx val="6"/>
            <c:bubble3D val="0"/>
            <c:spPr>
              <a:solidFill>
                <a:srgbClr val="6E4932"/>
              </a:solidFill>
            </c:spPr>
            <c:extLst>
              <c:ext xmlns:c16="http://schemas.microsoft.com/office/drawing/2014/chart" uri="{C3380CC4-5D6E-409C-BE32-E72D297353CC}">
                <c16:uniqueId val="{00000007-3AE9-42E9-9449-18684A7231C3}"/>
              </c:ext>
            </c:extLst>
          </c:dPt>
          <c:dPt>
            <c:idx val="15"/>
            <c:bubble3D val="0"/>
            <c:spPr>
              <a:solidFill>
                <a:srgbClr val="EBE600"/>
              </a:solidFill>
            </c:spPr>
            <c:extLst>
              <c:ext xmlns:c16="http://schemas.microsoft.com/office/drawing/2014/chart" uri="{C3380CC4-5D6E-409C-BE32-E72D297353CC}">
                <c16:uniqueId val="{00000009-3AE9-42E9-9449-18684A7231C3}"/>
              </c:ext>
            </c:extLst>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E9-42E9-9449-18684A7231C3}"/>
                </c:ext>
              </c:extLst>
            </c:dLbl>
            <c:dLbl>
              <c:idx val="1"/>
              <c:layout>
                <c:manualLayout>
                  <c:x val="1.1739678948971157E-2"/>
                  <c:y val="-7.417708698986461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AE9-42E9-9449-18684A7231C3}"/>
                </c:ext>
              </c:extLst>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AE9-42E9-9449-18684A7231C3}"/>
                </c:ext>
              </c:extLst>
            </c:dLbl>
            <c:dLbl>
              <c:idx val="3"/>
              <c:delete val="1"/>
              <c:extLst>
                <c:ext xmlns:c15="http://schemas.microsoft.com/office/drawing/2012/chart" uri="{CE6537A1-D6FC-4f65-9D91-7224C49458BB}"/>
                <c:ext xmlns:c16="http://schemas.microsoft.com/office/drawing/2014/chart" uri="{C3380CC4-5D6E-409C-BE32-E72D297353CC}">
                  <c16:uniqueId val="{0000000A-3AE9-42E9-9449-18684A7231C3}"/>
                </c:ext>
              </c:extLst>
            </c:dLbl>
            <c:dLbl>
              <c:idx val="4"/>
              <c:delete val="1"/>
              <c:extLst>
                <c:ext xmlns:c15="http://schemas.microsoft.com/office/drawing/2012/chart" uri="{CE6537A1-D6FC-4f65-9D91-7224C49458BB}"/>
                <c:ext xmlns:c16="http://schemas.microsoft.com/office/drawing/2014/chart" uri="{C3380CC4-5D6E-409C-BE32-E72D297353CC}">
                  <c16:uniqueId val="{0000000B-3AE9-42E9-9449-18684A7231C3}"/>
                </c:ext>
              </c:extLst>
            </c:dLbl>
            <c:dLbl>
              <c:idx val="5"/>
              <c:delete val="1"/>
              <c:extLst>
                <c:ext xmlns:c15="http://schemas.microsoft.com/office/drawing/2012/chart" uri="{CE6537A1-D6FC-4f65-9D91-7224C49458BB}"/>
                <c:ext xmlns:c16="http://schemas.microsoft.com/office/drawing/2014/chart" uri="{C3380CC4-5D6E-409C-BE32-E72D297353CC}">
                  <c16:uniqueId val="{0000000C-3AE9-42E9-9449-18684A7231C3}"/>
                </c:ext>
              </c:extLst>
            </c:dLbl>
            <c:dLbl>
              <c:idx val="6"/>
              <c:layout>
                <c:manualLayout>
                  <c:x val="6.8479355488418936E-2"/>
                  <c:y val="-1.1126563048479692E-2"/>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AE9-42E9-9449-18684A7231C3}"/>
                </c:ext>
              </c:extLst>
            </c:dLbl>
            <c:dLbl>
              <c:idx val="7"/>
              <c:delete val="1"/>
              <c:extLst>
                <c:ext xmlns:c15="http://schemas.microsoft.com/office/drawing/2012/chart" uri="{CE6537A1-D6FC-4f65-9D91-7224C49458BB}"/>
                <c:ext xmlns:c16="http://schemas.microsoft.com/office/drawing/2014/chart" uri="{C3380CC4-5D6E-409C-BE32-E72D297353CC}">
                  <c16:uniqueId val="{0000000D-3AE9-42E9-9449-18684A7231C3}"/>
                </c:ext>
              </c:extLst>
            </c:dLbl>
            <c:dLbl>
              <c:idx val="8"/>
              <c:delete val="1"/>
              <c:extLst>
                <c:ext xmlns:c15="http://schemas.microsoft.com/office/drawing/2012/chart" uri="{CE6537A1-D6FC-4f65-9D91-7224C49458BB}"/>
                <c:ext xmlns:c16="http://schemas.microsoft.com/office/drawing/2014/chart" uri="{C3380CC4-5D6E-409C-BE32-E72D297353CC}">
                  <c16:uniqueId val="{0000000E-3AE9-42E9-9449-18684A7231C3}"/>
                </c:ext>
              </c:extLst>
            </c:dLbl>
            <c:dLbl>
              <c:idx val="9"/>
              <c:layout>
                <c:manualLayout>
                  <c:x val="-0.14800887458128506"/>
                  <c:y val="-3.708854349493230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AE9-42E9-9449-18684A7231C3}"/>
                </c:ext>
              </c:extLst>
            </c:dLbl>
            <c:dLbl>
              <c:idx val="10"/>
              <c:layout>
                <c:manualLayout>
                  <c:x val="-0.13926248169255087"/>
                  <c:y val="-4.821510654341199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AE9-42E9-9449-18684A7231C3}"/>
                </c:ext>
              </c:extLst>
            </c:dLbl>
            <c:dLbl>
              <c:idx val="11"/>
              <c:layout>
                <c:manualLayout>
                  <c:x val="-1.2084592145015106E-2"/>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AE9-42E9-9449-18684A7231C3}"/>
                </c:ext>
              </c:extLst>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AE9-42E9-9449-18684A7231C3}"/>
                </c:ext>
              </c:extLst>
            </c:dLbl>
            <c:dLbl>
              <c:idx val="13"/>
              <c:delete val="1"/>
              <c:extLst>
                <c:ext xmlns:c15="http://schemas.microsoft.com/office/drawing/2012/chart" uri="{CE6537A1-D6FC-4f65-9D91-7224C49458BB}"/>
                <c:ext xmlns:c16="http://schemas.microsoft.com/office/drawing/2014/chart" uri="{C3380CC4-5D6E-409C-BE32-E72D297353CC}">
                  <c16:uniqueId val="{00000013-3AE9-42E9-9449-18684A7231C3}"/>
                </c:ext>
              </c:extLst>
            </c:dLbl>
            <c:dLbl>
              <c:idx val="14"/>
              <c:delete val="1"/>
              <c:extLst>
                <c:ext xmlns:c15="http://schemas.microsoft.com/office/drawing/2012/chart" uri="{CE6537A1-D6FC-4f65-9D91-7224C49458BB}"/>
                <c:ext xmlns:c16="http://schemas.microsoft.com/office/drawing/2014/chart" uri="{C3380CC4-5D6E-409C-BE32-E72D297353CC}">
                  <c16:uniqueId val="{00000014-3AE9-42E9-9449-18684A7231C3}"/>
                </c:ext>
              </c:extLst>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E9-42E9-9449-18684A7231C3}"/>
                </c:ext>
              </c:extLst>
            </c:dLbl>
            <c:numFmt formatCode="0.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 ##0.0</c:formatCode>
                <c:ptCount val="16"/>
                <c:pt idx="0">
                  <c:v>4491.3288300000004</c:v>
                </c:pt>
                <c:pt idx="1">
                  <c:v>620.60076500000002</c:v>
                </c:pt>
                <c:pt idx="2">
                  <c:v>4466.6846420000002</c:v>
                </c:pt>
                <c:pt idx="3">
                  <c:v>0</c:v>
                </c:pt>
                <c:pt idx="4">
                  <c:v>0</c:v>
                </c:pt>
                <c:pt idx="5">
                  <c:v>0</c:v>
                </c:pt>
                <c:pt idx="6">
                  <c:v>18490.782455</c:v>
                </c:pt>
                <c:pt idx="7">
                  <c:v>0</c:v>
                </c:pt>
                <c:pt idx="8">
                  <c:v>0</c:v>
                </c:pt>
                <c:pt idx="9">
                  <c:v>234.09604000000002</c:v>
                </c:pt>
                <c:pt idx="10">
                  <c:v>132.15265499999998</c:v>
                </c:pt>
                <c:pt idx="11">
                  <c:v>696.80082099999993</c:v>
                </c:pt>
                <c:pt idx="12">
                  <c:v>1478.9096499999998</c:v>
                </c:pt>
                <c:pt idx="13">
                  <c:v>0</c:v>
                </c:pt>
                <c:pt idx="14">
                  <c:v>4.3412560000000004</c:v>
                </c:pt>
                <c:pt idx="15">
                  <c:v>3735.4437149999985</c:v>
                </c:pt>
              </c:numCache>
            </c:numRef>
          </c:val>
          <c:extLst>
            <c:ext xmlns:c16="http://schemas.microsoft.com/office/drawing/2014/chart" uri="{C3380CC4-5D6E-409C-BE32-E72D297353CC}">
              <c16:uniqueId val="{00000015-3AE9-42E9-9449-18684A7231C3}"/>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59492.390079999997</c:v>
                </c:pt>
                <c:pt idx="1">
                  <c:v>33647.194624999996</c:v>
                </c:pt>
                <c:pt idx="2">
                  <c:v>26175.937772000001</c:v>
                </c:pt>
                <c:pt idx="3">
                  <c:v>50852.251840000004</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59760.704269999995</c:v>
                </c:pt>
                <c:pt idx="1">
                  <c:v>28688.566620000005</c:v>
                </c:pt>
                <c:pt idx="2">
                  <c:v>24452.443356</c:v>
                </c:pt>
                <c:pt idx="3">
                  <c:v>50022.549169999998</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55805.660349999998</c:v>
                </c:pt>
                <c:pt idx="1">
                  <c:v>32752.193618000001</c:v>
                </c:pt>
                <c:pt idx="2">
                  <c:v>24975.849622999998</c:v>
                </c:pt>
                <c:pt idx="3">
                  <c:v>48371.097999999998</c:v>
                </c:pt>
              </c:numCache>
            </c:numRef>
          </c:val>
          <c:extLst>
            <c:ext xmlns:c16="http://schemas.microsoft.com/office/drawing/2014/chart" uri="{C3380CC4-5D6E-409C-BE32-E72D297353CC}">
              <c16:uniqueId val="{00000002-60D1-4FA4-8A90-31289B13B312}"/>
            </c:ext>
          </c:extLst>
        </c:ser>
        <c:ser>
          <c:idx val="4"/>
          <c:order val="3"/>
          <c:tx>
            <c:v>2020</c:v>
          </c:tx>
          <c:invertIfNegative val="0"/>
          <c:val>
            <c:numRef>
              <c:f>'10.1'!$B$8:$E$8</c:f>
              <c:numCache>
                <c:formatCode>#\ ##0.0</c:formatCode>
                <c:ptCount val="4"/>
                <c:pt idx="0">
                  <c:v>53528.76771</c:v>
                </c:pt>
                <c:pt idx="1">
                  <c:v>31489.553687</c:v>
                </c:pt>
                <c:pt idx="2">
                  <c:v>24527.664056000001</c:v>
                </c:pt>
                <c:pt idx="3">
                  <c:v>47371.722840000002</c:v>
                </c:pt>
              </c:numCache>
            </c:numRef>
          </c:val>
          <c:extLst>
            <c:ext xmlns:c16="http://schemas.microsoft.com/office/drawing/2014/chart" uri="{C3380CC4-5D6E-409C-BE32-E72D297353CC}">
              <c16:uniqueId val="{00000000-A964-4569-9A9A-2EFC4CC047D8}"/>
            </c:ext>
          </c:extLst>
        </c:ser>
        <c:ser>
          <c:idx val="3"/>
          <c:order val="4"/>
          <c:tx>
            <c:v>2021</c:v>
          </c:tx>
          <c:invertIfNegative val="0"/>
          <c:val>
            <c:numRef>
              <c:f>'10.1'!$B$9:$E$9</c:f>
              <c:numCache>
                <c:formatCode>#\ ##0.0</c:formatCode>
                <c:ptCount val="4"/>
                <c:pt idx="0">
                  <c:v>54995.984832000002</c:v>
                </c:pt>
                <c:pt idx="1">
                  <c:v>0</c:v>
                </c:pt>
                <c:pt idx="2">
                  <c:v>0</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209665408"/>
        <c:axId val="209667200"/>
      </c:barChart>
      <c:catAx>
        <c:axId val="209665408"/>
        <c:scaling>
          <c:orientation val="minMax"/>
        </c:scaling>
        <c:delete val="0"/>
        <c:axPos val="b"/>
        <c:numFmt formatCode="General" sourceLinked="1"/>
        <c:majorTickMark val="none"/>
        <c:minorTickMark val="none"/>
        <c:tickLblPos val="low"/>
        <c:txPr>
          <a:bodyPr/>
          <a:lstStyle/>
          <a:p>
            <a:pPr>
              <a:defRPr sz="900"/>
            </a:pPr>
            <a:endParaRPr lang="cs-CZ"/>
          </a:p>
        </c:txPr>
        <c:crossAx val="209667200"/>
        <c:crosses val="autoZero"/>
        <c:auto val="1"/>
        <c:lblAlgn val="ctr"/>
        <c:lblOffset val="100"/>
        <c:noMultiLvlLbl val="0"/>
      </c:catAx>
      <c:valAx>
        <c:axId val="209667200"/>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20966540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 ##0.0</c:formatCode>
                <c:ptCount val="12"/>
                <c:pt idx="0">
                  <c:v>1053.7660549999996</c:v>
                </c:pt>
                <c:pt idx="1">
                  <c:v>891.40413000000001</c:v>
                </c:pt>
                <c:pt idx="2">
                  <c:v>964.15168099999983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C3E-41FA-A8D2-07E265A0CD11}"/>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 ##0.0</c:formatCode>
                <c:ptCount val="12"/>
                <c:pt idx="0">
                  <c:v>69.445363999999998</c:v>
                </c:pt>
                <c:pt idx="1">
                  <c:v>60.549637000000018</c:v>
                </c:pt>
                <c:pt idx="2">
                  <c:v>62.647367999999986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C3E-41FA-A8D2-07E265A0CD11}"/>
            </c:ext>
          </c:extLst>
        </c:ser>
        <c:ser>
          <c:idx val="2"/>
          <c:order val="2"/>
          <c:tx>
            <c:strRef>
              <c:f>'5.1'!$A$10</c:f>
              <c:strCache>
                <c:ptCount val="1"/>
                <c:pt idx="0">
                  <c:v>Černé uhlí</c:v>
                </c:pt>
              </c:strCache>
            </c:strRef>
          </c:tx>
          <c:spPr>
            <a:solidFill>
              <a:schemeClr val="tx1"/>
            </a:solidFill>
          </c:spPr>
          <c:invertIfNegative val="0"/>
          <c:val>
            <c:numRef>
              <c:f>'5.1'!$B$10:$M$10</c:f>
              <c:numCache>
                <c:formatCode>#\ ##0.0</c:formatCode>
                <c:ptCount val="12"/>
                <c:pt idx="0">
                  <c:v>1510.2598869999999</c:v>
                </c:pt>
                <c:pt idx="1">
                  <c:v>1456.8636059999999</c:v>
                </c:pt>
                <c:pt idx="2">
                  <c:v>1203.1186279999999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C3E-41FA-A8D2-07E265A0CD11}"/>
            </c:ext>
          </c:extLst>
        </c:ser>
        <c:ser>
          <c:idx val="3"/>
          <c:order val="3"/>
          <c:tx>
            <c:strRef>
              <c:f>'5.1'!$A$11</c:f>
              <c:strCache>
                <c:ptCount val="1"/>
                <c:pt idx="0">
                  <c:v>Elektrická energie</c:v>
                </c:pt>
              </c:strCache>
            </c:strRef>
          </c:tx>
          <c:invertIfNegative val="0"/>
          <c:val>
            <c:numRef>
              <c:f>'5.1'!$B$11:$M$11</c:f>
              <c:numCache>
                <c:formatCode>#\ ##0.0</c:formatCode>
                <c:ptCount val="12"/>
                <c:pt idx="0">
                  <c:v>1.88645</c:v>
                </c:pt>
                <c:pt idx="1">
                  <c:v>2.2386500000000003</c:v>
                </c:pt>
                <c:pt idx="2">
                  <c:v>2.3788100000000001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C3E-41FA-A8D2-07E265A0CD11}"/>
            </c:ext>
          </c:extLst>
        </c:ser>
        <c:ser>
          <c:idx val="4"/>
          <c:order val="4"/>
          <c:tx>
            <c:strRef>
              <c:f>'5.1'!$A$12</c:f>
              <c:strCache>
                <c:ptCount val="1"/>
                <c:pt idx="0">
                  <c:v>Energie prostředí (tepelné čerpadlo)</c:v>
                </c:pt>
              </c:strCache>
            </c:strRef>
          </c:tx>
          <c:invertIfNegative val="0"/>
          <c:val>
            <c:numRef>
              <c:f>'5.1'!$B$12:$M$12</c:f>
              <c:numCache>
                <c:formatCode>#\ ##0.0</c:formatCode>
                <c:ptCount val="12"/>
                <c:pt idx="0">
                  <c:v>1.17231</c:v>
                </c:pt>
                <c:pt idx="1">
                  <c:v>0.97575999999999996</c:v>
                </c:pt>
                <c:pt idx="2">
                  <c:v>0.70523999999999998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C3E-41FA-A8D2-07E265A0CD11}"/>
            </c:ext>
          </c:extLst>
        </c:ser>
        <c:ser>
          <c:idx val="5"/>
          <c:order val="5"/>
          <c:tx>
            <c:strRef>
              <c:f>'5.1'!$A$13</c:f>
              <c:strCache>
                <c:ptCount val="1"/>
                <c:pt idx="0">
                  <c:v>Energie Slunce (solární kolektor)</c:v>
                </c:pt>
              </c:strCache>
            </c:strRef>
          </c:tx>
          <c:invertIfNegative val="0"/>
          <c:val>
            <c:numRef>
              <c:f>'5.1'!$B$13:$M$13</c:f>
              <c:numCache>
                <c:formatCode>#\ ##0.0</c:formatCode>
                <c:ptCount val="12"/>
                <c:pt idx="0">
                  <c:v>1.0129000000000001E-2</c:v>
                </c:pt>
                <c:pt idx="1">
                  <c:v>2.0753999999999998E-2</c:v>
                </c:pt>
                <c:pt idx="2">
                  <c:v>3.7942999999999998E-2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C3E-41FA-A8D2-07E265A0CD11}"/>
            </c:ext>
          </c:extLst>
        </c:ser>
        <c:ser>
          <c:idx val="6"/>
          <c:order val="6"/>
          <c:tx>
            <c:strRef>
              <c:f>'5.1'!$A$14</c:f>
              <c:strCache>
                <c:ptCount val="1"/>
                <c:pt idx="0">
                  <c:v>Hnědé uhlí</c:v>
                </c:pt>
              </c:strCache>
            </c:strRef>
          </c:tx>
          <c:spPr>
            <a:solidFill>
              <a:srgbClr val="6E4932"/>
            </a:solidFill>
          </c:spPr>
          <c:invertIfNegative val="0"/>
          <c:val>
            <c:numRef>
              <c:f>'5.1'!$B$14:$M$14</c:f>
              <c:numCache>
                <c:formatCode>#\ ##0.0</c:formatCode>
                <c:ptCount val="12"/>
                <c:pt idx="0">
                  <c:v>5763.3474639999968</c:v>
                </c:pt>
                <c:pt idx="1">
                  <c:v>5305.5294059999987</c:v>
                </c:pt>
                <c:pt idx="2">
                  <c:v>4843.506491000001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C3E-41FA-A8D2-07E265A0CD11}"/>
            </c:ext>
          </c:extLst>
        </c:ser>
        <c:ser>
          <c:idx val="7"/>
          <c:order val="7"/>
          <c:tx>
            <c:strRef>
              <c:f>'5.1'!$A$15</c:f>
              <c:strCache>
                <c:ptCount val="1"/>
                <c:pt idx="0">
                  <c:v>Jaderné palivo</c:v>
                </c:pt>
              </c:strCache>
            </c:strRef>
          </c:tx>
          <c:invertIfNegative val="0"/>
          <c:val>
            <c:numRef>
              <c:f>'5.1'!$B$15:$M$15</c:f>
              <c:numCache>
                <c:formatCode>#\ ##0.0</c:formatCode>
                <c:ptCount val="12"/>
                <c:pt idx="0">
                  <c:v>39.560950000000005</c:v>
                </c:pt>
                <c:pt idx="1">
                  <c:v>30.579789999999999</c:v>
                </c:pt>
                <c:pt idx="2">
                  <c:v>24.95355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C3E-41FA-A8D2-07E265A0CD11}"/>
            </c:ext>
          </c:extLst>
        </c:ser>
        <c:ser>
          <c:idx val="8"/>
          <c:order val="8"/>
          <c:tx>
            <c:strRef>
              <c:f>'5.1'!$A$16</c:f>
              <c:strCache>
                <c:ptCount val="1"/>
                <c:pt idx="0">
                  <c:v>Koks</c:v>
                </c:pt>
              </c:strCache>
            </c:strRef>
          </c:tx>
          <c:invertIfNegative val="0"/>
          <c:val>
            <c:numRef>
              <c:f>'5.1'!$B$16:$M$16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C3E-41FA-A8D2-07E265A0CD11}"/>
            </c:ext>
          </c:extLst>
        </c:ser>
        <c:ser>
          <c:idx val="9"/>
          <c:order val="9"/>
          <c:tx>
            <c:strRef>
              <c:f>'5.1'!$A$17</c:f>
              <c:strCache>
                <c:ptCount val="1"/>
                <c:pt idx="0">
                  <c:v>Odpadní teplo</c:v>
                </c:pt>
              </c:strCache>
            </c:strRef>
          </c:tx>
          <c:invertIfNegative val="0"/>
          <c:val>
            <c:numRef>
              <c:f>'5.1'!$B$17:$M$17</c:f>
              <c:numCache>
                <c:formatCode>#\ ##0.0</c:formatCode>
                <c:ptCount val="12"/>
                <c:pt idx="0">
                  <c:v>93.838949999999997</c:v>
                </c:pt>
                <c:pt idx="1">
                  <c:v>83.308513000000005</c:v>
                </c:pt>
                <c:pt idx="2">
                  <c:v>86.440765999999996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5C3E-41FA-A8D2-07E265A0CD11}"/>
            </c:ext>
          </c:extLst>
        </c:ser>
        <c:ser>
          <c:idx val="10"/>
          <c:order val="10"/>
          <c:tx>
            <c:strRef>
              <c:f>'5.1'!$A$18</c:f>
              <c:strCache>
                <c:ptCount val="1"/>
                <c:pt idx="0">
                  <c:v>Ostatní kapalná paliva</c:v>
                </c:pt>
              </c:strCache>
            </c:strRef>
          </c:tx>
          <c:invertIfNegative val="0"/>
          <c:val>
            <c:numRef>
              <c:f>'5.1'!$B$18:$M$18</c:f>
              <c:numCache>
                <c:formatCode>#\ ##0.0</c:formatCode>
                <c:ptCount val="12"/>
                <c:pt idx="0">
                  <c:v>18.640791</c:v>
                </c:pt>
                <c:pt idx="1">
                  <c:v>19.432047999999998</c:v>
                </c:pt>
                <c:pt idx="2">
                  <c:v>5.5088710000000001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C3E-41FA-A8D2-07E265A0CD11}"/>
            </c:ext>
          </c:extLst>
        </c:ser>
        <c:ser>
          <c:idx val="11"/>
          <c:order val="11"/>
          <c:tx>
            <c:strRef>
              <c:f>'5.1'!$A$19</c:f>
              <c:strCache>
                <c:ptCount val="1"/>
                <c:pt idx="0">
                  <c:v>Ostatní pevná paliva</c:v>
                </c:pt>
              </c:strCache>
            </c:strRef>
          </c:tx>
          <c:invertIfNegative val="0"/>
          <c:val>
            <c:numRef>
              <c:f>'5.1'!$B$19:$M$19</c:f>
              <c:numCache>
                <c:formatCode>#\ ##0.0</c:formatCode>
                <c:ptCount val="12"/>
                <c:pt idx="0">
                  <c:v>298.66571399999998</c:v>
                </c:pt>
                <c:pt idx="1">
                  <c:v>252.92496800000001</c:v>
                </c:pt>
                <c:pt idx="2">
                  <c:v>242.16855799999999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5C3E-41FA-A8D2-07E265A0CD11}"/>
            </c:ext>
          </c:extLst>
        </c:ser>
        <c:ser>
          <c:idx val="12"/>
          <c:order val="12"/>
          <c:tx>
            <c:strRef>
              <c:f>'5.1'!$A$20</c:f>
              <c:strCache>
                <c:ptCount val="1"/>
                <c:pt idx="0">
                  <c:v>Ostatní plyny</c:v>
                </c:pt>
              </c:strCache>
            </c:strRef>
          </c:tx>
          <c:invertIfNegative val="0"/>
          <c:val>
            <c:numRef>
              <c:f>'5.1'!$B$20:$M$20</c:f>
              <c:numCache>
                <c:formatCode>#\ ##0.0</c:formatCode>
                <c:ptCount val="12"/>
                <c:pt idx="0">
                  <c:v>414.81414499999994</c:v>
                </c:pt>
                <c:pt idx="1">
                  <c:v>381.71306600000003</c:v>
                </c:pt>
                <c:pt idx="2">
                  <c:v>392.94813599999992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C3E-41FA-A8D2-07E265A0CD11}"/>
            </c:ext>
          </c:extLst>
        </c:ser>
        <c:ser>
          <c:idx val="13"/>
          <c:order val="13"/>
          <c:tx>
            <c:strRef>
              <c:f>'5.1'!$A$21</c:f>
              <c:strCache>
                <c:ptCount val="1"/>
                <c:pt idx="0">
                  <c:v>Ostatní</c:v>
                </c:pt>
              </c:strCache>
            </c:strRef>
          </c:tx>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C3E-41FA-A8D2-07E265A0CD11}"/>
            </c:ext>
          </c:extLst>
        </c:ser>
        <c:ser>
          <c:idx val="14"/>
          <c:order val="14"/>
          <c:tx>
            <c:strRef>
              <c:f>'5.1'!$A$22</c:f>
              <c:strCache>
                <c:ptCount val="1"/>
                <c:pt idx="0">
                  <c:v>Topné oleje</c:v>
                </c:pt>
              </c:strCache>
            </c:strRef>
          </c:tx>
          <c:invertIfNegative val="0"/>
          <c:val>
            <c:numRef>
              <c:f>'5.1'!$B$22:$M$22</c:f>
              <c:numCache>
                <c:formatCode>#\ ##0.0</c:formatCode>
                <c:ptCount val="12"/>
                <c:pt idx="0">
                  <c:v>49.940384999999999</c:v>
                </c:pt>
                <c:pt idx="1">
                  <c:v>55.756058000000003</c:v>
                </c:pt>
                <c:pt idx="2">
                  <c:v>20.603513999999997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5C3E-41FA-A8D2-07E265A0CD11}"/>
            </c:ext>
          </c:extLst>
        </c:ser>
        <c:ser>
          <c:idx val="15"/>
          <c:order val="15"/>
          <c:tx>
            <c:strRef>
              <c:f>'5.1'!$A$23</c:f>
              <c:strCache>
                <c:ptCount val="1"/>
                <c:pt idx="0">
                  <c:v>Zemní plyn</c:v>
                </c:pt>
              </c:strCache>
            </c:strRef>
          </c:tx>
          <c:spPr>
            <a:solidFill>
              <a:srgbClr val="EBE600"/>
            </a:solidFill>
          </c:spPr>
          <c:invertIfNegative val="0"/>
          <c:val>
            <c:numRef>
              <c:f>'5.1'!$B$23:$M$23</c:f>
              <c:numCache>
                <c:formatCode>#\ ##0.0</c:formatCode>
                <c:ptCount val="12"/>
                <c:pt idx="0">
                  <c:v>3514.2963320000026</c:v>
                </c:pt>
                <c:pt idx="1">
                  <c:v>3301.4816999999966</c:v>
                </c:pt>
                <c:pt idx="2">
                  <c:v>2839.2604799999995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5C3E-41FA-A8D2-07E265A0CD11}"/>
            </c:ext>
          </c:extLst>
        </c:ser>
        <c:dLbls>
          <c:showLegendKey val="0"/>
          <c:showVal val="0"/>
          <c:showCatName val="0"/>
          <c:showSerName val="0"/>
          <c:showPercent val="0"/>
          <c:showBubbleSize val="0"/>
        </c:dLbls>
        <c:gapWidth val="104"/>
        <c:overlap val="100"/>
        <c:axId val="179858816"/>
        <c:axId val="179864704"/>
      </c:barChart>
      <c:catAx>
        <c:axId val="179858816"/>
        <c:scaling>
          <c:orientation val="minMax"/>
        </c:scaling>
        <c:delete val="0"/>
        <c:axPos val="b"/>
        <c:majorTickMark val="none"/>
        <c:minorTickMark val="none"/>
        <c:tickLblPos val="low"/>
        <c:txPr>
          <a:bodyPr/>
          <a:lstStyle/>
          <a:p>
            <a:pPr>
              <a:defRPr sz="900"/>
            </a:pPr>
            <a:endParaRPr lang="cs-CZ"/>
          </a:p>
        </c:txPr>
        <c:crossAx val="179864704"/>
        <c:crosses val="autoZero"/>
        <c:auto val="1"/>
        <c:lblAlgn val="ctr"/>
        <c:lblOffset val="100"/>
        <c:noMultiLvlLbl val="0"/>
      </c:catAx>
      <c:valAx>
        <c:axId val="179864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985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 ##0.0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 ##0.0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 ##0.0</c:formatCode>
                <c:ptCount val="4"/>
                <c:pt idx="0">
                  <c:v>34395.786870000004</c:v>
                </c:pt>
                <c:pt idx="1">
                  <c:v>15803.19463</c:v>
                </c:pt>
                <c:pt idx="2">
                  <c:v>10045.009110999999</c:v>
                </c:pt>
                <c:pt idx="3">
                  <c:v>27515.391414999998</c:v>
                </c:pt>
              </c:numCache>
            </c:numRef>
          </c:val>
          <c:extLst>
            <c:ext xmlns:c16="http://schemas.microsoft.com/office/drawing/2014/chart" uri="{C3380CC4-5D6E-409C-BE32-E72D297353CC}">
              <c16:uniqueId val="{00000002-3B03-45FB-A5FA-CD79BCEC54C0}"/>
            </c:ext>
          </c:extLst>
        </c:ser>
        <c:ser>
          <c:idx val="4"/>
          <c:order val="3"/>
          <c:tx>
            <c:v>2020</c:v>
          </c:tx>
          <c:invertIfNegative val="0"/>
          <c:val>
            <c:numRef>
              <c:f>'10.1'!$B$15:$E$15</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0AD5-45AB-BDB4-1010906DA4AE}"/>
            </c:ext>
          </c:extLst>
        </c:ser>
        <c:ser>
          <c:idx val="3"/>
          <c:order val="4"/>
          <c:tx>
            <c:v>2021</c:v>
          </c:tx>
          <c:invertIfNegative val="0"/>
          <c:val>
            <c:numRef>
              <c:f>'10.1'!$B$16:$E$16</c:f>
              <c:numCache>
                <c:formatCode>#\ ##0.0</c:formatCode>
                <c:ptCount val="4"/>
                <c:pt idx="0">
                  <c:v>35360.94404799999</c:v>
                </c:pt>
                <c:pt idx="1">
                  <c:v>0</c:v>
                </c:pt>
                <c:pt idx="2">
                  <c:v>0</c:v>
                </c:pt>
                <c:pt idx="3">
                  <c:v>0</c:v>
                </c:pt>
              </c:numCache>
            </c:numRef>
          </c:val>
          <c:extLst>
            <c:ext xmlns:c16="http://schemas.microsoft.com/office/drawing/2014/chart" uri="{C3380CC4-5D6E-409C-BE32-E72D297353CC}">
              <c16:uniqueId val="{00000000-B35F-40E8-9246-4A7E89083092}"/>
            </c:ext>
          </c:extLst>
        </c:ser>
        <c:dLbls>
          <c:showLegendKey val="0"/>
          <c:showVal val="0"/>
          <c:showCatName val="0"/>
          <c:showSerName val="0"/>
          <c:showPercent val="0"/>
          <c:showBubbleSize val="0"/>
        </c:dLbls>
        <c:gapWidth val="100"/>
        <c:overlap val="-10"/>
        <c:axId val="209785984"/>
        <c:axId val="209787520"/>
      </c:barChart>
      <c:catAx>
        <c:axId val="209785984"/>
        <c:scaling>
          <c:orientation val="minMax"/>
        </c:scaling>
        <c:delete val="0"/>
        <c:axPos val="b"/>
        <c:numFmt formatCode="General" sourceLinked="1"/>
        <c:majorTickMark val="none"/>
        <c:minorTickMark val="none"/>
        <c:tickLblPos val="low"/>
        <c:txPr>
          <a:bodyPr/>
          <a:lstStyle/>
          <a:p>
            <a:pPr>
              <a:defRPr sz="900"/>
            </a:pPr>
            <a:endParaRPr lang="cs-CZ"/>
          </a:p>
        </c:txPr>
        <c:crossAx val="209787520"/>
        <c:crosses val="autoZero"/>
        <c:auto val="1"/>
        <c:lblAlgn val="ctr"/>
        <c:lblOffset val="100"/>
        <c:noMultiLvlLbl val="0"/>
      </c:catAx>
      <c:valAx>
        <c:axId val="209787520"/>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20978598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 ##0.0</c:formatCode>
                <c:ptCount val="12"/>
                <c:pt idx="0">
                  <c:v>24789.614329999997</c:v>
                </c:pt>
                <c:pt idx="1">
                  <c:v>18587.654649999997</c:v>
                </c:pt>
                <c:pt idx="2">
                  <c:v>16115.1211</c:v>
                </c:pt>
                <c:pt idx="3">
                  <c:v>14166.977929999999</c:v>
                </c:pt>
                <c:pt idx="4">
                  <c:v>11027.894619999999</c:v>
                </c:pt>
                <c:pt idx="5">
                  <c:v>8452.322075</c:v>
                </c:pt>
                <c:pt idx="6">
                  <c:v>7792.7375029999994</c:v>
                </c:pt>
                <c:pt idx="7">
                  <c:v>8048.3981189999995</c:v>
                </c:pt>
                <c:pt idx="8">
                  <c:v>10334.80215</c:v>
                </c:pt>
                <c:pt idx="9">
                  <c:v>13440.56381</c:v>
                </c:pt>
                <c:pt idx="10">
                  <c:v>17328.765500000001</c:v>
                </c:pt>
                <c:pt idx="11">
                  <c:v>20082.92253</c:v>
                </c:pt>
              </c:numCache>
            </c:numRef>
          </c:val>
          <c:smooth val="0"/>
          <c:extLs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 ##0.0</c:formatCode>
                <c:ptCount val="12"/>
                <c:pt idx="0">
                  <c:v>20205.211440000003</c:v>
                </c:pt>
                <c:pt idx="1">
                  <c:v>19893.166390000002</c:v>
                </c:pt>
                <c:pt idx="2">
                  <c:v>19662.326440000001</c:v>
                </c:pt>
                <c:pt idx="3">
                  <c:v>11150.511060000001</c:v>
                </c:pt>
                <c:pt idx="4">
                  <c:v>9168.122096000001</c:v>
                </c:pt>
                <c:pt idx="5">
                  <c:v>8369.9334639999997</c:v>
                </c:pt>
                <c:pt idx="6">
                  <c:v>7962.9605089999995</c:v>
                </c:pt>
                <c:pt idx="7">
                  <c:v>7784.6699979999994</c:v>
                </c:pt>
                <c:pt idx="8">
                  <c:v>8704.8128489999999</c:v>
                </c:pt>
                <c:pt idx="9">
                  <c:v>13135.075859999999</c:v>
                </c:pt>
                <c:pt idx="10">
                  <c:v>16756.354490000002</c:v>
                </c:pt>
                <c:pt idx="11">
                  <c:v>20131.11882</c:v>
                </c:pt>
              </c:numCache>
            </c:numRef>
          </c:val>
          <c:smooth val="0"/>
          <c:extLs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 ##0.0</c:formatCode>
                <c:ptCount val="12"/>
                <c:pt idx="0">
                  <c:v>22055.28255</c:v>
                </c:pt>
                <c:pt idx="1">
                  <c:v>17611.139940000001</c:v>
                </c:pt>
                <c:pt idx="2">
                  <c:v>16139.237859999999</c:v>
                </c:pt>
                <c:pt idx="3">
                  <c:v>12700.07538</c:v>
                </c:pt>
                <c:pt idx="4">
                  <c:v>11948.05927</c:v>
                </c:pt>
                <c:pt idx="5">
                  <c:v>8104.0589680000003</c:v>
                </c:pt>
                <c:pt idx="6">
                  <c:v>7551.9348600000003</c:v>
                </c:pt>
                <c:pt idx="7">
                  <c:v>7912.3546059999999</c:v>
                </c:pt>
                <c:pt idx="8">
                  <c:v>9511.5601569999999</c:v>
                </c:pt>
                <c:pt idx="9">
                  <c:v>13235.615029999999</c:v>
                </c:pt>
                <c:pt idx="10">
                  <c:v>16157.453589999999</c:v>
                </c:pt>
                <c:pt idx="11">
                  <c:v>18978.02938</c:v>
                </c:pt>
              </c:numCache>
            </c:numRef>
          </c:val>
          <c:smooth val="0"/>
          <c:extLst>
            <c:ext xmlns:c16="http://schemas.microsoft.com/office/drawing/2014/chart" uri="{C3380CC4-5D6E-409C-BE32-E72D297353CC}">
              <c16:uniqueId val="{00000001-EC6C-4268-AFAA-314D6B11CB3C}"/>
            </c:ext>
          </c:extLst>
        </c:ser>
        <c:ser>
          <c:idx val="8"/>
          <c:order val="3"/>
          <c:tx>
            <c:strRef>
              <c:f>'10.2'!$A$7</c:f>
              <c:strCache>
                <c:ptCount val="1"/>
                <c:pt idx="0">
                  <c:v>Výroba tepla brutto 2020</c:v>
                </c:pt>
              </c:strCache>
            </c:strRef>
          </c:tx>
          <c:marker>
            <c:symbol val="none"/>
          </c:marker>
          <c:val>
            <c:numRef>
              <c:f>'10.2'!$B$7:$M$7</c:f>
              <c:numCache>
                <c:formatCode>#\ ##0.0</c:formatCode>
                <c:ptCount val="12"/>
                <c:pt idx="0">
                  <c:v>20414.6957</c:v>
                </c:pt>
                <c:pt idx="1">
                  <c:v>16681.781300000002</c:v>
                </c:pt>
                <c:pt idx="2">
                  <c:v>16432.290710000001</c:v>
                </c:pt>
                <c:pt idx="3">
                  <c:v>12068.09152</c:v>
                </c:pt>
                <c:pt idx="4">
                  <c:v>10838.722609999999</c:v>
                </c:pt>
                <c:pt idx="5">
                  <c:v>8582.7395570000008</c:v>
                </c:pt>
                <c:pt idx="6">
                  <c:v>8024.1053860000002</c:v>
                </c:pt>
                <c:pt idx="7">
                  <c:v>7694.3480820000004</c:v>
                </c:pt>
                <c:pt idx="8">
                  <c:v>8809.2105879999999</c:v>
                </c:pt>
                <c:pt idx="9">
                  <c:v>13094.0666</c:v>
                </c:pt>
                <c:pt idx="10">
                  <c:v>16139.09165</c:v>
                </c:pt>
                <c:pt idx="11">
                  <c:v>18138.564589999998</c:v>
                </c:pt>
              </c:numCache>
            </c:numRef>
          </c:val>
          <c:smooth val="0"/>
          <c:extLst>
            <c:ext xmlns:c16="http://schemas.microsoft.com/office/drawing/2014/chart" uri="{C3380CC4-5D6E-409C-BE32-E72D297353CC}">
              <c16:uniqueId val="{00000000-22A0-49AC-A221-C608E1E46D46}"/>
            </c:ext>
          </c:extLst>
        </c:ser>
        <c:ser>
          <c:idx val="6"/>
          <c:order val="4"/>
          <c:tx>
            <c:strRef>
              <c:f>'10.2'!$A$8</c:f>
              <c:strCache>
                <c:ptCount val="1"/>
                <c:pt idx="0">
                  <c:v>Výroba tepla brutto 2021</c:v>
                </c:pt>
              </c:strCache>
            </c:strRef>
          </c:tx>
          <c:marker>
            <c:symbol val="none"/>
          </c:marker>
          <c:val>
            <c:numRef>
              <c:f>'10.2'!$B$8:$G$8</c:f>
              <c:numCache>
                <c:formatCode>#\ ##0.0</c:formatCode>
                <c:ptCount val="6"/>
                <c:pt idx="0">
                  <c:v>19974.818443999997</c:v>
                </c:pt>
                <c:pt idx="1">
                  <c:v>17990.604906</c:v>
                </c:pt>
                <c:pt idx="2">
                  <c:v>17030.561482000001</c:v>
                </c:pt>
              </c:numCache>
            </c:numRef>
          </c:val>
          <c:smooth val="0"/>
          <c:extLst>
            <c:ext xmlns:c16="http://schemas.microsoft.com/office/drawing/2014/chart" uri="{C3380CC4-5D6E-409C-BE32-E72D297353CC}">
              <c16:uniqueId val="{00000000-37A6-4E52-A703-52CEB34A6552}"/>
            </c:ext>
          </c:extLst>
        </c:ser>
        <c:ser>
          <c:idx val="2"/>
          <c:order val="5"/>
          <c:tx>
            <c:strRef>
              <c:f>'10.2'!$A$11</c:f>
              <c:strCache>
                <c:ptCount val="1"/>
                <c:pt idx="0">
                  <c:v>Dodávky tepla 2017</c:v>
                </c:pt>
              </c:strCache>
            </c:strRef>
          </c:tx>
          <c:marker>
            <c:symbol val="none"/>
          </c:marker>
          <c:val>
            <c:numRef>
              <c:f>'10.2'!$B$11:$M$11</c:f>
              <c:numCache>
                <c:formatCode>#\ ##0.0</c:formatCode>
                <c:ptCount val="12"/>
                <c:pt idx="0">
                  <c:v>16476.822179999999</c:v>
                </c:pt>
                <c:pt idx="1">
                  <c:v>11652.65742</c:v>
                </c:pt>
                <c:pt idx="2">
                  <c:v>9380.6852699999999</c:v>
                </c:pt>
                <c:pt idx="3">
                  <c:v>7846.1932240000006</c:v>
                </c:pt>
                <c:pt idx="4">
                  <c:v>5061.2887709999995</c:v>
                </c:pt>
                <c:pt idx="5">
                  <c:v>3193.7768569999998</c:v>
                </c:pt>
                <c:pt idx="6">
                  <c:v>3007.044367</c:v>
                </c:pt>
                <c:pt idx="7">
                  <c:v>3096.8376860000003</c:v>
                </c:pt>
                <c:pt idx="8">
                  <c:v>4788.216445</c:v>
                </c:pt>
                <c:pt idx="9">
                  <c:v>7068.3588329999993</c:v>
                </c:pt>
                <c:pt idx="10">
                  <c:v>10311.594859999999</c:v>
                </c:pt>
                <c:pt idx="11">
                  <c:v>12429.309359999999</c:v>
                </c:pt>
              </c:numCache>
            </c:numRef>
          </c:val>
          <c:smooth val="0"/>
          <c:extLst>
            <c:ext xmlns:c16="http://schemas.microsoft.com/office/drawing/2014/chart" uri="{C3380CC4-5D6E-409C-BE32-E72D297353CC}">
              <c16:uniqueId val="{00000002-EC6C-4268-AFAA-314D6B11CB3C}"/>
            </c:ext>
          </c:extLst>
        </c:ser>
        <c:ser>
          <c:idx val="5"/>
          <c:order val="6"/>
          <c:tx>
            <c:strRef>
              <c:f>'10.2'!$A$12</c:f>
              <c:strCache>
                <c:ptCount val="1"/>
                <c:pt idx="0">
                  <c:v>Dodávky tepla 2018</c:v>
                </c:pt>
              </c:strCache>
            </c:strRef>
          </c:tx>
          <c:marker>
            <c:symbol val="none"/>
          </c:marker>
          <c:val>
            <c:numRef>
              <c:f>'10.2'!$B$12:$M$12</c:f>
              <c:numCache>
                <c:formatCode>#\ ##0.0</c:formatCode>
                <c:ptCount val="12"/>
                <c:pt idx="0">
                  <c:v>12397.06983</c:v>
                </c:pt>
                <c:pt idx="1">
                  <c:v>13087.221869999999</c:v>
                </c:pt>
                <c:pt idx="2">
                  <c:v>12575.416380000001</c:v>
                </c:pt>
                <c:pt idx="3">
                  <c:v>5467.8344289999995</c:v>
                </c:pt>
                <c:pt idx="4">
                  <c:v>3743.242471</c:v>
                </c:pt>
                <c:pt idx="5">
                  <c:v>3165.3654919999999</c:v>
                </c:pt>
                <c:pt idx="6">
                  <c:v>3043.6241650000002</c:v>
                </c:pt>
                <c:pt idx="7">
                  <c:v>2999.7638299999999</c:v>
                </c:pt>
                <c:pt idx="8">
                  <c:v>3661.220468</c:v>
                </c:pt>
                <c:pt idx="9">
                  <c:v>6796.5151679999999</c:v>
                </c:pt>
                <c:pt idx="10">
                  <c:v>9833.6370210000005</c:v>
                </c:pt>
                <c:pt idx="11">
                  <c:v>12263.302250000001</c:v>
                </c:pt>
              </c:numCache>
            </c:numRef>
          </c:val>
          <c:smooth val="0"/>
          <c:extLst>
            <c:ext xmlns:c16="http://schemas.microsoft.com/office/drawing/2014/chart" uri="{C3380CC4-5D6E-409C-BE32-E72D297353CC}">
              <c16:uniqueId val="{00000001-F72C-4282-81E6-D0FBEDABB315}"/>
            </c:ext>
          </c:extLst>
        </c:ser>
        <c:ser>
          <c:idx val="3"/>
          <c:order val="7"/>
          <c:tx>
            <c:strRef>
              <c:f>'10.2'!$A$13</c:f>
              <c:strCache>
                <c:ptCount val="1"/>
                <c:pt idx="0">
                  <c:v>Dodávky tepla 2019</c:v>
                </c:pt>
              </c:strCache>
            </c:strRef>
          </c:tx>
          <c:marker>
            <c:symbol val="none"/>
          </c:marker>
          <c:val>
            <c:numRef>
              <c:f>'10.2'!$B$13:$M$13</c:f>
              <c:numCache>
                <c:formatCode>#\ ##0.0</c:formatCode>
                <c:ptCount val="12"/>
                <c:pt idx="0">
                  <c:v>14045.05731</c:v>
                </c:pt>
                <c:pt idx="1">
                  <c:v>10949.893169999999</c:v>
                </c:pt>
                <c:pt idx="2">
                  <c:v>9400.8363900000004</c:v>
                </c:pt>
                <c:pt idx="3">
                  <c:v>6672.0772619999998</c:v>
                </c:pt>
                <c:pt idx="4">
                  <c:v>6033.6550930000003</c:v>
                </c:pt>
                <c:pt idx="5">
                  <c:v>3097.4622749999999</c:v>
                </c:pt>
                <c:pt idx="6">
                  <c:v>2995.3719489999999</c:v>
                </c:pt>
                <c:pt idx="7">
                  <c:v>2997.8343650000002</c:v>
                </c:pt>
                <c:pt idx="8">
                  <c:v>4051.8027969999998</c:v>
                </c:pt>
                <c:pt idx="9">
                  <c:v>6856.4012860000003</c:v>
                </c:pt>
                <c:pt idx="10">
                  <c:v>9198.4051190000009</c:v>
                </c:pt>
                <c:pt idx="11">
                  <c:v>11460.585009999999</c:v>
                </c:pt>
              </c:numCache>
            </c:numRef>
          </c:val>
          <c:smooth val="0"/>
          <c:extLst>
            <c:ext xmlns:c16="http://schemas.microsoft.com/office/drawing/2014/chart" uri="{C3380CC4-5D6E-409C-BE32-E72D297353CC}">
              <c16:uniqueId val="{00000003-EC6C-4268-AFAA-314D6B11CB3C}"/>
            </c:ext>
          </c:extLst>
        </c:ser>
        <c:ser>
          <c:idx val="9"/>
          <c:order val="8"/>
          <c:tx>
            <c:strRef>
              <c:f>'10.2'!$A$14</c:f>
              <c:strCache>
                <c:ptCount val="1"/>
                <c:pt idx="0">
                  <c:v>Dodávky tepla 2020</c:v>
                </c:pt>
              </c:strCache>
            </c:strRef>
          </c:tx>
          <c:marker>
            <c:symbol val="none"/>
          </c:marker>
          <c:val>
            <c:numRef>
              <c:f>'10.2'!$B$14:$M$14</c:f>
              <c:numCache>
                <c:formatCode>#\ ##0.0</c:formatCode>
                <c:ptCount val="12"/>
                <c:pt idx="0">
                  <c:v>12828.653282152001</c:v>
                </c:pt>
                <c:pt idx="1">
                  <c:v>10230.655329161164</c:v>
                </c:pt>
                <c:pt idx="2">
                  <c:v>9811.6371772054445</c:v>
                </c:pt>
                <c:pt idx="3">
                  <c:v>6347.7918524037395</c:v>
                </c:pt>
                <c:pt idx="4">
                  <c:v>5236.2863215845528</c:v>
                </c:pt>
                <c:pt idx="5">
                  <c:v>3234.8364849425575</c:v>
                </c:pt>
                <c:pt idx="6">
                  <c:v>3001.1451649450755</c:v>
                </c:pt>
                <c:pt idx="7">
                  <c:v>2961.1161144077792</c:v>
                </c:pt>
                <c:pt idx="8">
                  <c:v>3737.8987321997274</c:v>
                </c:pt>
                <c:pt idx="9">
                  <c:v>7281.3866980098837</c:v>
                </c:pt>
                <c:pt idx="10">
                  <c:v>9737.8378540964059</c:v>
                </c:pt>
                <c:pt idx="11">
                  <c:v>11519.251238123004</c:v>
                </c:pt>
              </c:numCache>
            </c:numRef>
          </c:val>
          <c:smooth val="0"/>
          <c:extLst>
            <c:ext xmlns:c16="http://schemas.microsoft.com/office/drawing/2014/chart" uri="{C3380CC4-5D6E-409C-BE32-E72D297353CC}">
              <c16:uniqueId val="{00000001-22A0-49AC-A221-C608E1E46D46}"/>
            </c:ext>
          </c:extLst>
        </c:ser>
        <c:ser>
          <c:idx val="7"/>
          <c:order val="9"/>
          <c:tx>
            <c:strRef>
              <c:f>'10.2'!$A$15</c:f>
              <c:strCache>
                <c:ptCount val="1"/>
                <c:pt idx="0">
                  <c:v>Dodávky tepla 2021</c:v>
                </c:pt>
              </c:strCache>
            </c:strRef>
          </c:tx>
          <c:marker>
            <c:symbol val="none"/>
          </c:marker>
          <c:val>
            <c:numRef>
              <c:f>'10.2'!$B$15:$G$15</c:f>
              <c:numCache>
                <c:formatCode>#\ ##0.0</c:formatCode>
                <c:ptCount val="6"/>
                <c:pt idx="0">
                  <c:v>12829.735925999998</c:v>
                </c:pt>
                <c:pt idx="1">
                  <c:v>11842.778085999995</c:v>
                </c:pt>
                <c:pt idx="2">
                  <c:v>10688.430036</c:v>
                </c:pt>
              </c:numCache>
            </c:numRef>
          </c:val>
          <c:smooth val="0"/>
          <c:extLst>
            <c:ext xmlns:c16="http://schemas.microsoft.com/office/drawing/2014/chart" uri="{C3380CC4-5D6E-409C-BE32-E72D297353CC}">
              <c16:uniqueId val="{00000001-37A6-4E52-A703-52CEB34A6552}"/>
            </c:ext>
          </c:extLst>
        </c:ser>
        <c:dLbls>
          <c:showLegendKey val="0"/>
          <c:showVal val="0"/>
          <c:showCatName val="0"/>
          <c:showSerName val="0"/>
          <c:showPercent val="0"/>
          <c:showBubbleSize val="0"/>
        </c:dLbls>
        <c:smooth val="0"/>
        <c:axId val="196111744"/>
        <c:axId val="196121728"/>
      </c:lineChart>
      <c:catAx>
        <c:axId val="196111744"/>
        <c:scaling>
          <c:orientation val="minMax"/>
        </c:scaling>
        <c:delete val="0"/>
        <c:axPos val="b"/>
        <c:numFmt formatCode="General" sourceLinked="0"/>
        <c:majorTickMark val="none"/>
        <c:minorTickMark val="none"/>
        <c:tickLblPos val="nextTo"/>
        <c:crossAx val="196121728"/>
        <c:crosses val="autoZero"/>
        <c:auto val="1"/>
        <c:lblAlgn val="ctr"/>
        <c:lblOffset val="100"/>
        <c:noMultiLvlLbl val="0"/>
      </c:catAx>
      <c:valAx>
        <c:axId val="196121728"/>
        <c:scaling>
          <c:orientation val="minMax"/>
        </c:scaling>
        <c:delete val="0"/>
        <c:axPos val="l"/>
        <c:majorGridlines/>
        <c:numFmt formatCode="#,##0" sourceLinked="0"/>
        <c:majorTickMark val="out"/>
        <c:minorTickMark val="none"/>
        <c:tickLblPos val="nextTo"/>
        <c:spPr>
          <a:ln>
            <a:noFill/>
          </a:ln>
        </c:spPr>
        <c:crossAx val="196111744"/>
        <c:crosses val="autoZero"/>
        <c:crossBetween val="between"/>
      </c:valAx>
    </c:plotArea>
    <c:legend>
      <c:legendPos val="b"/>
      <c:layout>
        <c:manualLayout>
          <c:xMode val="edge"/>
          <c:yMode val="edge"/>
          <c:x val="0"/>
          <c:y val="0.79408570541593926"/>
          <c:w val="0.99586683074369009"/>
          <c:h val="0.2059141713880689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'10.2'!$A$10</c:f>
              <c:strCache>
                <c:ptCount val="1"/>
                <c:pt idx="0">
                  <c:v>Meziroční změna-výroba tepla brutto</c:v>
                </c:pt>
              </c:strCache>
            </c:strRef>
          </c:tx>
          <c:invertIfNegative val="0"/>
          <c:val>
            <c:numRef>
              <c:f>'10.2'!$B$10:$M$10</c:f>
              <c:numCache>
                <c:formatCode>0.0%</c:formatCode>
                <c:ptCount val="12"/>
                <c:pt idx="0">
                  <c:v>-2.1547088551508674E-2</c:v>
                </c:pt>
                <c:pt idx="1">
                  <c:v>7.8458264286200535E-2</c:v>
                </c:pt>
                <c:pt idx="2">
                  <c:v>3.6408239274632444E-2</c:v>
                </c:pt>
              </c:numCache>
            </c:numRef>
          </c:val>
          <c:extLst>
            <c:ext xmlns:c16="http://schemas.microsoft.com/office/drawing/2014/chart" uri="{C3380CC4-5D6E-409C-BE32-E72D297353CC}">
              <c16:uniqueId val="{00000000-DD71-4267-BCC9-0ED9F1BA0328}"/>
            </c:ext>
          </c:extLst>
        </c:ser>
        <c:ser>
          <c:idx val="1"/>
          <c:order val="1"/>
          <c:tx>
            <c:strRef>
              <c:f>'10.2'!$A$17</c:f>
              <c:strCache>
                <c:ptCount val="1"/>
                <c:pt idx="0">
                  <c:v>Meziroční změna-dodávky tepla</c:v>
                </c:pt>
              </c:strCache>
            </c:strRef>
          </c:tx>
          <c:invertIfNegative val="0"/>
          <c:val>
            <c:numRef>
              <c:f>'10.2'!$B$17:$M$17</c:f>
              <c:numCache>
                <c:formatCode>0.0%</c:formatCode>
                <c:ptCount val="12"/>
                <c:pt idx="0">
                  <c:v>8.4392634533389646E-5</c:v>
                </c:pt>
                <c:pt idx="1">
                  <c:v>0.15757766291311595</c:v>
                </c:pt>
                <c:pt idx="2">
                  <c:v>8.9362543983132064E-2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196139648"/>
        <c:axId val="196145536"/>
      </c:barChart>
      <c:catAx>
        <c:axId val="196139648"/>
        <c:scaling>
          <c:orientation val="minMax"/>
        </c:scaling>
        <c:delete val="0"/>
        <c:axPos val="b"/>
        <c:numFmt formatCode="General" sourceLinked="1"/>
        <c:majorTickMark val="none"/>
        <c:minorTickMark val="none"/>
        <c:tickLblPos val="low"/>
        <c:txPr>
          <a:bodyPr/>
          <a:lstStyle/>
          <a:p>
            <a:pPr>
              <a:defRPr sz="900"/>
            </a:pPr>
            <a:endParaRPr lang="cs-CZ"/>
          </a:p>
        </c:txPr>
        <c:crossAx val="196145536"/>
        <c:crosses val="autoZero"/>
        <c:auto val="1"/>
        <c:lblAlgn val="ctr"/>
        <c:lblOffset val="100"/>
        <c:noMultiLvlLbl val="0"/>
      </c:catAx>
      <c:valAx>
        <c:axId val="1961455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613964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A62-4EB1-9E4A-78A9349EE9A2}"/>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A62-4EB1-9E4A-78A9349EE9A2}"/>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A62-4EB1-9E4A-78A9349EE9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A62-4EB1-9E4A-78A9349EE9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A62-4EB1-9E4A-78A9349EE9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A62-4EB1-9E4A-78A9349EE9A2}"/>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A62-4EB1-9E4A-78A9349EE9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A62-4EB1-9E4A-78A9349EE9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A62-4EB1-9E4A-78A9349EE9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A62-4EB1-9E4A-78A9349EE9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A62-4EB1-9E4A-78A9349EE9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A62-4EB1-9E4A-78A9349EE9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A62-4EB1-9E4A-78A9349EE9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A62-4EB1-9E4A-78A9349EE9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A62-4EB1-9E4A-78A9349EE9A2}"/>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A62-4EB1-9E4A-78A9349EE9A2}"/>
            </c:ext>
          </c:extLst>
        </c:ser>
        <c:dLbls>
          <c:showLegendKey val="0"/>
          <c:showVal val="0"/>
          <c:showCatName val="0"/>
          <c:showSerName val="0"/>
          <c:showPercent val="0"/>
          <c:showBubbleSize val="0"/>
        </c:dLbls>
        <c:gapWidth val="150"/>
        <c:axId val="210185216"/>
        <c:axId val="210191104"/>
      </c:barChart>
      <c:catAx>
        <c:axId val="210185216"/>
        <c:scaling>
          <c:orientation val="minMax"/>
        </c:scaling>
        <c:delete val="1"/>
        <c:axPos val="b"/>
        <c:numFmt formatCode="General" sourceLinked="1"/>
        <c:majorTickMark val="out"/>
        <c:minorTickMark val="none"/>
        <c:tickLblPos val="nextTo"/>
        <c:crossAx val="210191104"/>
        <c:crosses val="autoZero"/>
        <c:auto val="1"/>
        <c:lblAlgn val="ctr"/>
        <c:lblOffset val="100"/>
        <c:noMultiLvlLbl val="0"/>
      </c:catAx>
      <c:valAx>
        <c:axId val="210191104"/>
        <c:scaling>
          <c:orientation val="minMax"/>
        </c:scaling>
        <c:delete val="1"/>
        <c:axPos val="l"/>
        <c:numFmt formatCode="0.0%" sourceLinked="1"/>
        <c:majorTickMark val="out"/>
        <c:minorTickMark val="none"/>
        <c:tickLblPos val="nextTo"/>
        <c:crossAx val="21018521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4B55-4F6C-A411-58AA9463942B}"/>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4B55-4F6C-A411-58AA9463942B}"/>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4B55-4F6C-A411-58AA9463942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4B55-4F6C-A411-58AA9463942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4B55-4F6C-A411-58AA9463942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4B55-4F6C-A411-58AA9463942B}"/>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4B55-4F6C-A411-58AA9463942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4B55-4F6C-A411-58AA9463942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4B55-4F6C-A411-58AA9463942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4B55-4F6C-A411-58AA9463942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4B55-4F6C-A411-58AA9463942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4B55-4F6C-A411-58AA9463942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4B55-4F6C-A411-58AA9463942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4B55-4F6C-A411-58AA9463942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4B55-4F6C-A411-58AA9463942B}"/>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4B55-4F6C-A411-58AA9463942B}"/>
            </c:ext>
          </c:extLst>
        </c:ser>
        <c:dLbls>
          <c:showLegendKey val="0"/>
          <c:showVal val="0"/>
          <c:showCatName val="0"/>
          <c:showSerName val="0"/>
          <c:showPercent val="0"/>
          <c:showBubbleSize val="0"/>
        </c:dLbls>
        <c:gapWidth val="150"/>
        <c:axId val="210258176"/>
        <c:axId val="210276352"/>
      </c:barChart>
      <c:catAx>
        <c:axId val="210258176"/>
        <c:scaling>
          <c:orientation val="minMax"/>
        </c:scaling>
        <c:delete val="1"/>
        <c:axPos val="b"/>
        <c:numFmt formatCode="General" sourceLinked="1"/>
        <c:majorTickMark val="out"/>
        <c:minorTickMark val="none"/>
        <c:tickLblPos val="nextTo"/>
        <c:crossAx val="210276352"/>
        <c:crosses val="autoZero"/>
        <c:auto val="1"/>
        <c:lblAlgn val="ctr"/>
        <c:lblOffset val="100"/>
        <c:noMultiLvlLbl val="0"/>
      </c:catAx>
      <c:valAx>
        <c:axId val="210276352"/>
        <c:scaling>
          <c:orientation val="minMax"/>
        </c:scaling>
        <c:delete val="1"/>
        <c:axPos val="l"/>
        <c:numFmt formatCode="0.0%" sourceLinked="1"/>
        <c:majorTickMark val="out"/>
        <c:minorTickMark val="none"/>
        <c:tickLblPos val="nextTo"/>
        <c:crossAx val="21025817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průmysl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'10.5'!$H$4</c:f>
              <c:strCache>
                <c:ptCount val="1"/>
                <c:pt idx="0">
                  <c:v>2019</c:v>
                </c:pt>
              </c:strCache>
            </c:strRef>
          </c:tx>
          <c:spPr>
            <a:solidFill>
              <a:schemeClr val="bg1">
                <a:lumMod val="85000"/>
              </a:schemeClr>
            </a:solidFill>
          </c:spPr>
          <c:invertIfNegative val="0"/>
          <c:cat>
            <c:strRef>
              <c:f>'10.5'!$B$3:$E$3</c:f>
              <c:strCache>
                <c:ptCount val="4"/>
                <c:pt idx="0">
                  <c:v>I. čtvrtletí</c:v>
                </c:pt>
                <c:pt idx="1">
                  <c:v>II. čtvrtletí</c:v>
                </c:pt>
                <c:pt idx="2">
                  <c:v>III. čtvrtletí</c:v>
                </c:pt>
                <c:pt idx="3">
                  <c:v>IV. čtvrtletí</c:v>
                </c:pt>
              </c:strCache>
            </c:strRef>
          </c:cat>
          <c:val>
            <c:numRef>
              <c:f>'10.5'!$B$4:$E$4</c:f>
              <c:numCache>
                <c:formatCode>#\ ##0.0</c:formatCode>
                <c:ptCount val="4"/>
                <c:pt idx="0">
                  <c:v>7671.9</c:v>
                </c:pt>
                <c:pt idx="1">
                  <c:v>4634</c:v>
                </c:pt>
                <c:pt idx="2">
                  <c:v>3745.8</c:v>
                </c:pt>
                <c:pt idx="3">
                  <c:v>6136.4</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'10.5'!$B$5:$E$5</c:f>
              <c:numCache>
                <c:formatCode>#\ ##0.0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0-EF24-479A-84D9-E1DD6EC0E891}"/>
            </c:ext>
          </c:extLst>
        </c:ser>
        <c:ser>
          <c:idx val="3"/>
          <c:order val="2"/>
          <c:tx>
            <c:v>2021</c:v>
          </c:tx>
          <c:spPr>
            <a:solidFill>
              <a:schemeClr val="accent1"/>
            </a:solidFill>
          </c:spPr>
          <c:invertIfNegative val="0"/>
          <c:val>
            <c:numRef>
              <c:f>'10.5'!$B$6:$E$6</c:f>
              <c:numCache>
                <c:formatCode>#\ ##0.0</c:formatCode>
                <c:ptCount val="4"/>
                <c:pt idx="0">
                  <c:v>7596.6996909999998</c:v>
                </c:pt>
                <c:pt idx="1">
                  <c:v>0</c:v>
                </c:pt>
                <c:pt idx="2">
                  <c:v>0</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209982592"/>
        <c:axId val="209984128"/>
      </c:barChart>
      <c:catAx>
        <c:axId val="209982592"/>
        <c:scaling>
          <c:orientation val="minMax"/>
        </c:scaling>
        <c:delete val="0"/>
        <c:axPos val="b"/>
        <c:numFmt formatCode="General" sourceLinked="1"/>
        <c:majorTickMark val="none"/>
        <c:minorTickMark val="none"/>
        <c:tickLblPos val="low"/>
        <c:txPr>
          <a:bodyPr/>
          <a:lstStyle/>
          <a:p>
            <a:pPr>
              <a:defRPr sz="900"/>
            </a:pPr>
            <a:endParaRPr lang="cs-CZ"/>
          </a:p>
        </c:txPr>
        <c:crossAx val="209984128"/>
        <c:crosses val="autoZero"/>
        <c:auto val="1"/>
        <c:lblAlgn val="ctr"/>
        <c:lblOffset val="100"/>
        <c:noMultiLvlLbl val="0"/>
      </c:catAx>
      <c:valAx>
        <c:axId val="2099841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998259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domácnosti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'10.5'!$H$4</c:f>
              <c:strCache>
                <c:ptCount val="1"/>
                <c:pt idx="0">
                  <c:v>2019</c:v>
                </c:pt>
              </c:strCache>
            </c:strRef>
          </c:tx>
          <c:spPr>
            <a:solidFill>
              <a:schemeClr val="bg1">
                <a:lumMod val="85000"/>
              </a:schemeClr>
            </a:solidFill>
          </c:spPr>
          <c:invertIfNegative val="0"/>
          <c:cat>
            <c:strRef>
              <c:f>'10.5'!$B$3:$E$3</c:f>
              <c:strCache>
                <c:ptCount val="4"/>
                <c:pt idx="0">
                  <c:v>I. čtvrtletí</c:v>
                </c:pt>
                <c:pt idx="1">
                  <c:v>II. čtvrtletí</c:v>
                </c:pt>
                <c:pt idx="2">
                  <c:v>III. čtvrtletí</c:v>
                </c:pt>
                <c:pt idx="3">
                  <c:v>IV. čtvrtletí</c:v>
                </c:pt>
              </c:strCache>
            </c:strRef>
          </c:cat>
          <c:val>
            <c:numRef>
              <c:f>'10.5'!$B$12:$E$12</c:f>
              <c:numCache>
                <c:formatCode>#\ ##0.0</c:formatCode>
                <c:ptCount val="4"/>
                <c:pt idx="0">
                  <c:v>14014.6</c:v>
                </c:pt>
                <c:pt idx="1">
                  <c:v>5662.6</c:v>
                </c:pt>
                <c:pt idx="2">
                  <c:v>3089.8</c:v>
                </c:pt>
                <c:pt idx="3">
                  <c:v>11079.3</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'10.5'!$B$13:$E$13</c:f>
              <c:numCache>
                <c:formatCode>#\ ##0.0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0-D7AA-4F75-B0B1-A5673BDAD7E5}"/>
            </c:ext>
          </c:extLst>
        </c:ser>
        <c:ser>
          <c:idx val="3"/>
          <c:order val="2"/>
          <c:tx>
            <c:v>2021</c:v>
          </c:tx>
          <c:spPr>
            <a:solidFill>
              <a:schemeClr val="accent6"/>
            </a:solidFill>
          </c:spPr>
          <c:invertIfNegative val="0"/>
          <c:val>
            <c:numRef>
              <c:f>'10.5'!$B$14:$E$14</c:f>
              <c:numCache>
                <c:formatCode>#\ ##0.0</c:formatCode>
                <c:ptCount val="4"/>
                <c:pt idx="0">
                  <c:v>14119.341095999993</c:v>
                </c:pt>
                <c:pt idx="1">
                  <c:v>0</c:v>
                </c:pt>
                <c:pt idx="2">
                  <c:v>0</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210006400"/>
        <c:axId val="210007936"/>
      </c:barChart>
      <c:catAx>
        <c:axId val="210006400"/>
        <c:scaling>
          <c:orientation val="minMax"/>
        </c:scaling>
        <c:delete val="0"/>
        <c:axPos val="b"/>
        <c:numFmt formatCode="General" sourceLinked="1"/>
        <c:majorTickMark val="none"/>
        <c:minorTickMark val="none"/>
        <c:tickLblPos val="low"/>
        <c:txPr>
          <a:bodyPr/>
          <a:lstStyle/>
          <a:p>
            <a:pPr>
              <a:defRPr sz="900"/>
            </a:pPr>
            <a:endParaRPr lang="cs-CZ"/>
          </a:p>
        </c:txPr>
        <c:crossAx val="210007936"/>
        <c:crosses val="autoZero"/>
        <c:auto val="1"/>
        <c:lblAlgn val="ctr"/>
        <c:lblOffset val="100"/>
        <c:noMultiLvlLbl val="0"/>
      </c:catAx>
      <c:valAx>
        <c:axId val="2100079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0006400"/>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obchod, služby, školství, zdravotnictví </a:t>
            </a:r>
            <a:r>
              <a:rPr lang="en-US" sz="1000"/>
              <a:t>[</a:t>
            </a:r>
            <a:r>
              <a:rPr lang="cs-CZ" sz="1000"/>
              <a:t>TJ</a:t>
            </a:r>
            <a:r>
              <a:rPr lang="en-US" sz="1000"/>
              <a:t>]</a:t>
            </a:r>
            <a:endParaRPr lang="cs-CZ" sz="1000"/>
          </a:p>
        </c:rich>
      </c:tx>
      <c:layout>
        <c:manualLayout>
          <c:xMode val="edge"/>
          <c:yMode val="edge"/>
          <c:x val="0.16177060185185185"/>
          <c:y val="0"/>
        </c:manualLayout>
      </c:layout>
      <c:overlay val="0"/>
    </c:title>
    <c:autoTitleDeleted val="0"/>
    <c:plotArea>
      <c:layout/>
      <c:barChart>
        <c:barDir val="col"/>
        <c:grouping val="clustered"/>
        <c:varyColors val="0"/>
        <c:ser>
          <c:idx val="2"/>
          <c:order val="0"/>
          <c:tx>
            <c:strRef>
              <c:f>'10.5'!$H$4</c:f>
              <c:strCache>
                <c:ptCount val="1"/>
                <c:pt idx="0">
                  <c:v>2019</c:v>
                </c:pt>
              </c:strCache>
            </c:strRef>
          </c:tx>
          <c:spPr>
            <a:solidFill>
              <a:schemeClr val="bg1">
                <a:lumMod val="85000"/>
              </a:schemeClr>
            </a:solidFill>
          </c:spPr>
          <c:invertIfNegative val="0"/>
          <c:cat>
            <c:strRef>
              <c:f>'10.5'!$B$3:$E$3</c:f>
              <c:strCache>
                <c:ptCount val="4"/>
                <c:pt idx="0">
                  <c:v>I. čtvrtletí</c:v>
                </c:pt>
                <c:pt idx="1">
                  <c:v>II. čtvrtletí</c:v>
                </c:pt>
                <c:pt idx="2">
                  <c:v>III. čtvrtletí</c:v>
                </c:pt>
                <c:pt idx="3">
                  <c:v>IV. čtvrtletí</c:v>
                </c:pt>
              </c:strCache>
            </c:strRef>
          </c:cat>
          <c:val>
            <c:numRef>
              <c:f>'10.5'!$B$20:$E$20</c:f>
              <c:numCache>
                <c:formatCode>#\ ##0.0</c:formatCode>
                <c:ptCount val="4"/>
                <c:pt idx="0">
                  <c:v>8000.2</c:v>
                </c:pt>
                <c:pt idx="1">
                  <c:v>2947.7</c:v>
                </c:pt>
                <c:pt idx="2">
                  <c:v>1374.9</c:v>
                </c:pt>
                <c:pt idx="3">
                  <c:v>6345.3</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'10.5'!$B$21:$E$21</c:f>
              <c:numCache>
                <c:formatCode>#\ ##0.0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0-C108-4319-ACEA-02EDFB634E46}"/>
            </c:ext>
          </c:extLst>
        </c:ser>
        <c:ser>
          <c:idx val="3"/>
          <c:order val="2"/>
          <c:tx>
            <c:v>2021</c:v>
          </c:tx>
          <c:spPr>
            <a:solidFill>
              <a:schemeClr val="tx2">
                <a:lumMod val="40000"/>
                <a:lumOff val="60000"/>
              </a:schemeClr>
            </a:solidFill>
          </c:spPr>
          <c:invertIfNegative val="0"/>
          <c:val>
            <c:numRef>
              <c:f>'10.5'!$B$22:$E$22</c:f>
              <c:numCache>
                <c:formatCode>#\ ##0.0</c:formatCode>
                <c:ptCount val="4"/>
                <c:pt idx="0">
                  <c:v>8762.321960999996</c:v>
                </c:pt>
                <c:pt idx="1">
                  <c:v>0</c:v>
                </c:pt>
                <c:pt idx="2">
                  <c:v>0</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210038144"/>
        <c:axId val="210056320"/>
      </c:barChart>
      <c:catAx>
        <c:axId val="210038144"/>
        <c:scaling>
          <c:orientation val="minMax"/>
        </c:scaling>
        <c:delete val="0"/>
        <c:axPos val="b"/>
        <c:numFmt formatCode="General" sourceLinked="1"/>
        <c:majorTickMark val="none"/>
        <c:minorTickMark val="none"/>
        <c:tickLblPos val="low"/>
        <c:txPr>
          <a:bodyPr/>
          <a:lstStyle/>
          <a:p>
            <a:pPr>
              <a:defRPr sz="900"/>
            </a:pPr>
            <a:endParaRPr lang="cs-CZ"/>
          </a:p>
        </c:txPr>
        <c:crossAx val="210056320"/>
        <c:crosses val="autoZero"/>
        <c:auto val="1"/>
        <c:lblAlgn val="ctr"/>
        <c:lblOffset val="100"/>
        <c:noMultiLvlLbl val="0"/>
      </c:catAx>
      <c:valAx>
        <c:axId val="2100563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003814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CE88-46EC-A25C-1A30C3C67B1D}"/>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CE88-46EC-A25C-1A30C3C67B1D}"/>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CE88-46EC-A25C-1A30C3C67B1D}"/>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CE88-46EC-A25C-1A30C3C67B1D}"/>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CE88-46EC-A25C-1A30C3C67B1D}"/>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CE88-46EC-A25C-1A30C3C67B1D}"/>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CE88-46EC-A25C-1A30C3C67B1D}"/>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CE88-46EC-A25C-1A30C3C67B1D}"/>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CE88-46EC-A25C-1A30C3C67B1D}"/>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CE88-46EC-A25C-1A30C3C67B1D}"/>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CE88-46EC-A25C-1A30C3C67B1D}"/>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CE88-46EC-A25C-1A30C3C67B1D}"/>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CE88-46EC-A25C-1A30C3C67B1D}"/>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CE88-46EC-A25C-1A30C3C67B1D}"/>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CE88-46EC-A25C-1A30C3C67B1D}"/>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CE88-46EC-A25C-1A30C3C67B1D}"/>
            </c:ext>
          </c:extLst>
        </c:ser>
        <c:dLbls>
          <c:showLegendKey val="0"/>
          <c:showVal val="0"/>
          <c:showCatName val="0"/>
          <c:showSerName val="0"/>
          <c:showPercent val="0"/>
          <c:showBubbleSize val="0"/>
        </c:dLbls>
        <c:gapWidth val="150"/>
        <c:axId val="179928064"/>
        <c:axId val="179946240"/>
      </c:barChart>
      <c:catAx>
        <c:axId val="179928064"/>
        <c:scaling>
          <c:orientation val="minMax"/>
        </c:scaling>
        <c:delete val="1"/>
        <c:axPos val="b"/>
        <c:numFmt formatCode="General" sourceLinked="1"/>
        <c:majorTickMark val="out"/>
        <c:minorTickMark val="none"/>
        <c:tickLblPos val="nextTo"/>
        <c:crossAx val="179946240"/>
        <c:crosses val="autoZero"/>
        <c:auto val="1"/>
        <c:lblAlgn val="ctr"/>
        <c:lblOffset val="100"/>
        <c:noMultiLvlLbl val="0"/>
      </c:catAx>
      <c:valAx>
        <c:axId val="179946240"/>
        <c:scaling>
          <c:orientation val="minMax"/>
        </c:scaling>
        <c:delete val="1"/>
        <c:axPos val="l"/>
        <c:numFmt formatCode="0.0%" sourceLinked="1"/>
        <c:majorTickMark val="out"/>
        <c:minorTickMark val="none"/>
        <c:tickLblPos val="nextTo"/>
        <c:crossAx val="1799280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c:ext xmlns:c16="http://schemas.microsoft.com/office/drawing/2014/chart" uri="{C3380CC4-5D6E-409C-BE32-E72D297353CC}">
                <c16:uniqueId val="{00000001-570A-41FC-B770-3C4F89171EBC}"/>
              </c:ext>
            </c:extLst>
          </c:dPt>
          <c:dPt>
            <c:idx val="1"/>
            <c:bubble3D val="0"/>
            <c:spPr>
              <a:solidFill>
                <a:srgbClr val="EEECE1">
                  <a:lumMod val="50000"/>
                </a:srgbClr>
              </a:solidFill>
            </c:spPr>
            <c:extLst>
              <c:ext xmlns:c16="http://schemas.microsoft.com/office/drawing/2014/chart" uri="{C3380CC4-5D6E-409C-BE32-E72D297353CC}">
                <c16:uniqueId val="{00000003-570A-41FC-B770-3C4F89171EBC}"/>
              </c:ext>
            </c:extLst>
          </c:dPt>
          <c:dPt>
            <c:idx val="2"/>
            <c:bubble3D val="0"/>
            <c:spPr>
              <a:solidFill>
                <a:sysClr val="windowText" lastClr="000000"/>
              </a:solidFill>
            </c:spPr>
            <c:extLst>
              <c:ext xmlns:c16="http://schemas.microsoft.com/office/drawing/2014/chart" uri="{C3380CC4-5D6E-409C-BE32-E72D297353CC}">
                <c16:uniqueId val="{00000005-570A-41FC-B770-3C4F89171EBC}"/>
              </c:ext>
            </c:extLst>
          </c:dPt>
          <c:dPt>
            <c:idx val="6"/>
            <c:bubble3D val="0"/>
            <c:spPr>
              <a:solidFill>
                <a:srgbClr val="6E4932"/>
              </a:solidFill>
            </c:spPr>
            <c:extLst>
              <c:ext xmlns:c16="http://schemas.microsoft.com/office/drawing/2014/chart" uri="{C3380CC4-5D6E-409C-BE32-E72D297353CC}">
                <c16:uniqueId val="{00000007-570A-41FC-B770-3C4F89171EBC}"/>
              </c:ext>
            </c:extLst>
          </c:dPt>
          <c:dPt>
            <c:idx val="15"/>
            <c:bubble3D val="0"/>
            <c:spPr>
              <a:solidFill>
                <a:srgbClr val="EBE600"/>
              </a:solidFill>
            </c:spPr>
            <c:extLst>
              <c:ext xmlns:c16="http://schemas.microsoft.com/office/drawing/2014/chart" uri="{C3380CC4-5D6E-409C-BE32-E72D297353CC}">
                <c16:uniqueId val="{00000009-570A-41FC-B770-3C4F89171EBC}"/>
              </c:ext>
            </c:extLst>
          </c:dPt>
          <c:dLbls>
            <c:dLbl>
              <c:idx val="1"/>
              <c:layout>
                <c:manualLayout>
                  <c:x val="9.9419191919191921E-2"/>
                  <c:y val="-0.12503840196204979"/>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0A-41FC-B770-3C4F89171EBC}"/>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570A-41FC-B770-3C4F89171EBC}"/>
                </c:ext>
              </c:extLst>
            </c:dLbl>
            <c:dLbl>
              <c:idx val="3"/>
              <c:delete val="1"/>
              <c:extLst>
                <c:ext xmlns:c15="http://schemas.microsoft.com/office/drawing/2012/chart" uri="{CE6537A1-D6FC-4f65-9D91-7224C49458BB}"/>
                <c:ext xmlns:c16="http://schemas.microsoft.com/office/drawing/2014/chart" uri="{C3380CC4-5D6E-409C-BE32-E72D297353CC}">
                  <c16:uniqueId val="{0000000A-570A-41FC-B770-3C4F89171EBC}"/>
                </c:ext>
              </c:extLst>
            </c:dLbl>
            <c:dLbl>
              <c:idx val="4"/>
              <c:delete val="1"/>
              <c:extLst>
                <c:ext xmlns:c15="http://schemas.microsoft.com/office/drawing/2012/chart" uri="{CE6537A1-D6FC-4f65-9D91-7224C49458BB}"/>
                <c:ext xmlns:c16="http://schemas.microsoft.com/office/drawing/2014/chart" uri="{C3380CC4-5D6E-409C-BE32-E72D297353CC}">
                  <c16:uniqueId val="{0000000B-570A-41FC-B770-3C4F89171EBC}"/>
                </c:ext>
              </c:extLst>
            </c:dLbl>
            <c:dLbl>
              <c:idx val="5"/>
              <c:delete val="1"/>
              <c:extLst>
                <c:ext xmlns:c15="http://schemas.microsoft.com/office/drawing/2012/chart" uri="{CE6537A1-D6FC-4f65-9D91-7224C49458BB}"/>
                <c:ext xmlns:c16="http://schemas.microsoft.com/office/drawing/2014/chart" uri="{C3380CC4-5D6E-409C-BE32-E72D297353CC}">
                  <c16:uniqueId val="{0000000C-570A-41FC-B770-3C4F89171EBC}"/>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570A-41FC-B770-3C4F89171EBC}"/>
                </c:ext>
              </c:extLst>
            </c:dLbl>
            <c:dLbl>
              <c:idx val="7"/>
              <c:layout>
                <c:manualLayout>
                  <c:x val="-9.3005050505050535E-2"/>
                  <c:y val="0.16046501871692267"/>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70A-41FC-B770-3C4F89171EBC}"/>
                </c:ext>
              </c:extLst>
            </c:dLbl>
            <c:dLbl>
              <c:idx val="8"/>
              <c:delete val="1"/>
              <c:extLst>
                <c:ext xmlns:c15="http://schemas.microsoft.com/office/drawing/2012/chart" uri="{CE6537A1-D6FC-4f65-9D91-7224C49458BB}"/>
                <c:ext xmlns:c16="http://schemas.microsoft.com/office/drawing/2014/chart" uri="{C3380CC4-5D6E-409C-BE32-E72D297353CC}">
                  <c16:uniqueId val="{0000000E-570A-41FC-B770-3C4F89171EBC}"/>
                </c:ext>
              </c:extLst>
            </c:dLbl>
            <c:dLbl>
              <c:idx val="9"/>
              <c:layout>
                <c:manualLayout>
                  <c:x val="-0.13148989898989899"/>
                  <c:y val="0.1106554149993545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70A-41FC-B770-3C4F89171EBC}"/>
                </c:ext>
              </c:extLst>
            </c:dLbl>
            <c:dLbl>
              <c:idx val="10"/>
              <c:layout>
                <c:manualLayout>
                  <c:x val="-0.15073232323232325"/>
                  <c:y val="6.469213889247450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70A-41FC-B770-3C4F89171EBC}"/>
                </c:ext>
              </c:extLst>
            </c:dLbl>
            <c:dLbl>
              <c:idx val="13"/>
              <c:delete val="1"/>
              <c:extLst>
                <c:ext xmlns:c15="http://schemas.microsoft.com/office/drawing/2012/chart" uri="{CE6537A1-D6FC-4f65-9D91-7224C49458BB}"/>
                <c:ext xmlns:c16="http://schemas.microsoft.com/office/drawing/2014/chart" uri="{C3380CC4-5D6E-409C-BE32-E72D297353CC}">
                  <c16:uniqueId val="{00000011-570A-41FC-B770-3C4F89171EBC}"/>
                </c:ext>
              </c:extLst>
            </c:dLbl>
            <c:dLbl>
              <c:idx val="14"/>
              <c:layout>
                <c:manualLayout>
                  <c:x val="-0.14752525252525253"/>
                  <c:y val="3.637666193365173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570A-41FC-B770-3C4F89171EB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2909.3218659999993</c:v>
                </c:pt>
                <c:pt idx="1">
                  <c:v>192.64236899999997</c:v>
                </c:pt>
                <c:pt idx="2">
                  <c:v>4170.2421210000002</c:v>
                </c:pt>
                <c:pt idx="3">
                  <c:v>6.5039099999999994</c:v>
                </c:pt>
                <c:pt idx="4">
                  <c:v>2.8533099999999996</c:v>
                </c:pt>
                <c:pt idx="5">
                  <c:v>6.8825999999999998E-2</c:v>
                </c:pt>
                <c:pt idx="6">
                  <c:v>15912.383360999997</c:v>
                </c:pt>
                <c:pt idx="7">
                  <c:v>95.094290000000001</c:v>
                </c:pt>
                <c:pt idx="8">
                  <c:v>9.0999999999999998E-2</c:v>
                </c:pt>
                <c:pt idx="9">
                  <c:v>263.58822900000001</c:v>
                </c:pt>
                <c:pt idx="10">
                  <c:v>43.581710000000001</c:v>
                </c:pt>
                <c:pt idx="11">
                  <c:v>793.75923999999998</c:v>
                </c:pt>
                <c:pt idx="12">
                  <c:v>1189.4753469999998</c:v>
                </c:pt>
                <c:pt idx="13">
                  <c:v>0</c:v>
                </c:pt>
                <c:pt idx="14">
                  <c:v>126.29995700000001</c:v>
                </c:pt>
                <c:pt idx="15">
                  <c:v>9655.0385119999992</c:v>
                </c:pt>
              </c:numCache>
            </c:numRef>
          </c:val>
          <c:extLst>
            <c:ext xmlns:c16="http://schemas.microsoft.com/office/drawing/2014/chart" uri="{C3380CC4-5D6E-409C-BE32-E72D297353CC}">
              <c16:uniqueId val="{00000013-570A-41FC-B770-3C4F89171E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c:ext xmlns:c16="http://schemas.microsoft.com/office/drawing/2014/chart" uri="{C3380CC4-5D6E-409C-BE32-E72D297353CC}">
                <c16:uniqueId val="{00000000-919D-476D-9FF9-98CFE42B5939}"/>
              </c:ext>
            </c:extLst>
          </c:dPt>
          <c:dPt>
            <c:idx val="7"/>
            <c:bubble3D val="0"/>
            <c:extLst>
              <c:ext xmlns:c16="http://schemas.microsoft.com/office/drawing/2014/chart" uri="{C3380CC4-5D6E-409C-BE32-E72D297353CC}">
                <c16:uniqueId val="{00000001-919D-476D-9FF9-98CFE42B5939}"/>
              </c:ext>
            </c:extLst>
          </c:dPt>
          <c:dLbls>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67F4-4FAE-99BF-C11A0883A58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1792.9992109999998</c:v>
                </c:pt>
                <c:pt idx="1">
                  <c:v>1982.996249</c:v>
                </c:pt>
                <c:pt idx="2">
                  <c:v>2309.3327559999998</c:v>
                </c:pt>
                <c:pt idx="3">
                  <c:v>1273.0738959999999</c:v>
                </c:pt>
                <c:pt idx="4">
                  <c:v>658.30323999999996</c:v>
                </c:pt>
                <c:pt idx="5">
                  <c:v>1171.0616429999998</c:v>
                </c:pt>
                <c:pt idx="6">
                  <c:v>818.73017500000003</c:v>
                </c:pt>
                <c:pt idx="7">
                  <c:v>6334.1799929999997</c:v>
                </c:pt>
                <c:pt idx="8">
                  <c:v>1409.3395659999999</c:v>
                </c:pt>
                <c:pt idx="9">
                  <c:v>1861.8676419999997</c:v>
                </c:pt>
                <c:pt idx="10">
                  <c:v>1726.9954639999999</c:v>
                </c:pt>
                <c:pt idx="11">
                  <c:v>7884.6455619999997</c:v>
                </c:pt>
                <c:pt idx="12">
                  <c:v>4543.2410410000011</c:v>
                </c:pt>
                <c:pt idx="13">
                  <c:v>1594.1776099999997</c:v>
                </c:pt>
              </c:numCache>
            </c:numRef>
          </c:val>
          <c:extLst>
            <c:ext xmlns:c16="http://schemas.microsoft.com/office/drawing/2014/chart" uri="{C3380CC4-5D6E-409C-BE32-E72D297353CC}">
              <c16:uniqueId val="{00000003-919D-476D-9FF9-98CFE42B59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 ##0.0</c:formatCode>
                <c:ptCount val="12"/>
                <c:pt idx="0">
                  <c:v>645.62484499999982</c:v>
                </c:pt>
                <c:pt idx="1">
                  <c:v>647.53388000000007</c:v>
                </c:pt>
                <c:pt idx="2">
                  <c:v>499.84048600000006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71-45B2-AD1E-4895FF357A54}"/>
            </c:ext>
          </c:extLst>
        </c:ser>
        <c:ser>
          <c:idx val="1"/>
          <c:order val="1"/>
          <c:tx>
            <c:strRef>
              <c:f>'5.2'!$A$8</c:f>
              <c:strCache>
                <c:ptCount val="1"/>
                <c:pt idx="0">
                  <c:v>Jihočeský kraj</c:v>
                </c:pt>
              </c:strCache>
            </c:strRef>
          </c:tx>
          <c:invertIfNegative val="0"/>
          <c:val>
            <c:numRef>
              <c:f>'5.2'!$B$8:$M$8</c:f>
              <c:numCache>
                <c:formatCode>#\ ##0.0</c:formatCode>
                <c:ptCount val="12"/>
                <c:pt idx="0">
                  <c:v>741.08192499999996</c:v>
                </c:pt>
                <c:pt idx="1">
                  <c:v>631.78757699999994</c:v>
                </c:pt>
                <c:pt idx="2">
                  <c:v>610.12674700000002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971-45B2-AD1E-4895FF357A54}"/>
            </c:ext>
          </c:extLst>
        </c:ser>
        <c:ser>
          <c:idx val="2"/>
          <c:order val="2"/>
          <c:tx>
            <c:strRef>
              <c:f>'5.2'!$A$9</c:f>
              <c:strCache>
                <c:ptCount val="1"/>
                <c:pt idx="0">
                  <c:v>Jihomoravský kraj</c:v>
                </c:pt>
              </c:strCache>
            </c:strRef>
          </c:tx>
          <c:invertIfNegative val="0"/>
          <c:val>
            <c:numRef>
              <c:f>'5.2'!$B$9:$M$9</c:f>
              <c:numCache>
                <c:formatCode>#\ ##0.0</c:formatCode>
                <c:ptCount val="12"/>
                <c:pt idx="0">
                  <c:v>853.88551700000039</c:v>
                </c:pt>
                <c:pt idx="1">
                  <c:v>776.65532899999994</c:v>
                </c:pt>
                <c:pt idx="2">
                  <c:v>678.79190999999969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971-45B2-AD1E-4895FF357A54}"/>
            </c:ext>
          </c:extLst>
        </c:ser>
        <c:ser>
          <c:idx val="3"/>
          <c:order val="3"/>
          <c:tx>
            <c:strRef>
              <c:f>'5.2'!$A$10</c:f>
              <c:strCache>
                <c:ptCount val="1"/>
                <c:pt idx="0">
                  <c:v>Karlovarský kraj</c:v>
                </c:pt>
              </c:strCache>
            </c:strRef>
          </c:tx>
          <c:invertIfNegative val="0"/>
          <c:val>
            <c:numRef>
              <c:f>'5.2'!$B$10:$M$10</c:f>
              <c:numCache>
                <c:formatCode>#\ ##0.0</c:formatCode>
                <c:ptCount val="12"/>
                <c:pt idx="0">
                  <c:v>459.58977499999997</c:v>
                </c:pt>
                <c:pt idx="1">
                  <c:v>432.61322100000001</c:v>
                </c:pt>
                <c:pt idx="2">
                  <c:v>380.87089999999995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971-45B2-AD1E-4895FF357A54}"/>
            </c:ext>
          </c:extLst>
        </c:ser>
        <c:ser>
          <c:idx val="4"/>
          <c:order val="4"/>
          <c:tx>
            <c:strRef>
              <c:f>'5.2'!$A$11</c:f>
              <c:strCache>
                <c:ptCount val="1"/>
                <c:pt idx="0">
                  <c:v>Kraj Vysočina</c:v>
                </c:pt>
              </c:strCache>
            </c:strRef>
          </c:tx>
          <c:invertIfNegative val="0"/>
          <c:val>
            <c:numRef>
              <c:f>'5.2'!$B$11:$M$11</c:f>
              <c:numCache>
                <c:formatCode>#\ ##0.0</c:formatCode>
                <c:ptCount val="12"/>
                <c:pt idx="0">
                  <c:v>243.33151900000001</c:v>
                </c:pt>
                <c:pt idx="1">
                  <c:v>215.323981</c:v>
                </c:pt>
                <c:pt idx="2">
                  <c:v>199.64774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971-45B2-AD1E-4895FF357A54}"/>
            </c:ext>
          </c:extLst>
        </c:ser>
        <c:ser>
          <c:idx val="5"/>
          <c:order val="5"/>
          <c:tx>
            <c:strRef>
              <c:f>'5.2'!$A$12</c:f>
              <c:strCache>
                <c:ptCount val="1"/>
                <c:pt idx="0">
                  <c:v>Královéhradecký kraj</c:v>
                </c:pt>
              </c:strCache>
            </c:strRef>
          </c:tx>
          <c:invertIfNegative val="0"/>
          <c:val>
            <c:numRef>
              <c:f>'5.2'!$B$12:$M$12</c:f>
              <c:numCache>
                <c:formatCode>#\ ##0.0</c:formatCode>
                <c:ptCount val="12"/>
                <c:pt idx="0">
                  <c:v>422.78143999999986</c:v>
                </c:pt>
                <c:pt idx="1">
                  <c:v>391.35293699999994</c:v>
                </c:pt>
                <c:pt idx="2">
                  <c:v>356.92726599999986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971-45B2-AD1E-4895FF357A54}"/>
            </c:ext>
          </c:extLst>
        </c:ser>
        <c:ser>
          <c:idx val="6"/>
          <c:order val="6"/>
          <c:tx>
            <c:strRef>
              <c:f>'5.2'!$A$13</c:f>
              <c:strCache>
                <c:ptCount val="1"/>
                <c:pt idx="0">
                  <c:v>Liberecký kraj</c:v>
                </c:pt>
              </c:strCache>
            </c:strRef>
          </c:tx>
          <c:invertIfNegative val="0"/>
          <c:val>
            <c:numRef>
              <c:f>'5.2'!$B$13:$M$13</c:f>
              <c:numCache>
                <c:formatCode>#\ ##0.0</c:formatCode>
                <c:ptCount val="12"/>
                <c:pt idx="0">
                  <c:v>303.54138800000004</c:v>
                </c:pt>
                <c:pt idx="1">
                  <c:v>271.27657299999998</c:v>
                </c:pt>
                <c:pt idx="2">
                  <c:v>243.91221400000003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971-45B2-AD1E-4895FF357A54}"/>
            </c:ext>
          </c:extLst>
        </c:ser>
        <c:ser>
          <c:idx val="7"/>
          <c:order val="7"/>
          <c:tx>
            <c:strRef>
              <c:f>'5.2'!$A$14</c:f>
              <c:strCache>
                <c:ptCount val="1"/>
                <c:pt idx="0">
                  <c:v>Moravskoslezský kraj</c:v>
                </c:pt>
              </c:strCache>
            </c:strRef>
          </c:tx>
          <c:invertIfNegative val="0"/>
          <c:val>
            <c:numRef>
              <c:f>'5.2'!$B$14:$M$14</c:f>
              <c:numCache>
                <c:formatCode>#\ ##0.0</c:formatCode>
                <c:ptCount val="12"/>
                <c:pt idx="0">
                  <c:v>2305.5131190000002</c:v>
                </c:pt>
                <c:pt idx="1">
                  <c:v>2151.7047489999995</c:v>
                </c:pt>
                <c:pt idx="2">
                  <c:v>1876.9621250000002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971-45B2-AD1E-4895FF357A54}"/>
            </c:ext>
          </c:extLst>
        </c:ser>
        <c:ser>
          <c:idx val="8"/>
          <c:order val="8"/>
          <c:tx>
            <c:strRef>
              <c:f>'5.2'!$A$15</c:f>
              <c:strCache>
                <c:ptCount val="1"/>
                <c:pt idx="0">
                  <c:v>Olomoucký kraj</c:v>
                </c:pt>
              </c:strCache>
            </c:strRef>
          </c:tx>
          <c:invertIfNegative val="0"/>
          <c:val>
            <c:numRef>
              <c:f>'5.2'!$B$15:$M$15</c:f>
              <c:numCache>
                <c:formatCode>#\ ##0.0</c:formatCode>
                <c:ptCount val="12"/>
                <c:pt idx="0">
                  <c:v>506.45040099999994</c:v>
                </c:pt>
                <c:pt idx="1">
                  <c:v>483.84758899999986</c:v>
                </c:pt>
                <c:pt idx="2">
                  <c:v>419.04157600000008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971-45B2-AD1E-4895FF357A54}"/>
            </c:ext>
          </c:extLst>
        </c:ser>
        <c:ser>
          <c:idx val="9"/>
          <c:order val="9"/>
          <c:tx>
            <c:strRef>
              <c:f>'5.2'!$A$16</c:f>
              <c:strCache>
                <c:ptCount val="1"/>
                <c:pt idx="0">
                  <c:v>Pardubický kraj</c:v>
                </c:pt>
              </c:strCache>
            </c:strRef>
          </c:tx>
          <c:invertIfNegative val="0"/>
          <c:val>
            <c:numRef>
              <c:f>'5.2'!$B$16:$M$16</c:f>
              <c:numCache>
                <c:formatCode>#\ ##0.0</c:formatCode>
                <c:ptCount val="12"/>
                <c:pt idx="0">
                  <c:v>677.01496799999995</c:v>
                </c:pt>
                <c:pt idx="1">
                  <c:v>627.0714959999998</c:v>
                </c:pt>
                <c:pt idx="2">
                  <c:v>557.78117799999984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8971-45B2-AD1E-4895FF357A54}"/>
            </c:ext>
          </c:extLst>
        </c:ser>
        <c:ser>
          <c:idx val="10"/>
          <c:order val="10"/>
          <c:tx>
            <c:strRef>
              <c:f>'5.2'!$A$17</c:f>
              <c:strCache>
                <c:ptCount val="1"/>
                <c:pt idx="0">
                  <c:v>Plzeňský kraj</c:v>
                </c:pt>
              </c:strCache>
            </c:strRef>
          </c:tx>
          <c:invertIfNegative val="0"/>
          <c:val>
            <c:numRef>
              <c:f>'5.2'!$B$17:$M$17</c:f>
              <c:numCache>
                <c:formatCode>#\ ##0.0</c:formatCode>
                <c:ptCount val="12"/>
                <c:pt idx="0">
                  <c:v>627.70546999999999</c:v>
                </c:pt>
                <c:pt idx="1">
                  <c:v>580.47471399999984</c:v>
                </c:pt>
                <c:pt idx="2">
                  <c:v>518.81528000000003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8971-45B2-AD1E-4895FF357A54}"/>
            </c:ext>
          </c:extLst>
        </c:ser>
        <c:ser>
          <c:idx val="11"/>
          <c:order val="11"/>
          <c:tx>
            <c:strRef>
              <c:f>'5.2'!$A$18</c:f>
              <c:strCache>
                <c:ptCount val="1"/>
                <c:pt idx="0">
                  <c:v>Středočeský kraj</c:v>
                </c:pt>
              </c:strCache>
            </c:strRef>
          </c:tx>
          <c:invertIfNegative val="0"/>
          <c:val>
            <c:numRef>
              <c:f>'5.2'!$B$18:$M$18</c:f>
              <c:numCache>
                <c:formatCode>#\ ##0.0</c:formatCode>
                <c:ptCount val="12"/>
                <c:pt idx="0">
                  <c:v>2882.3301529999999</c:v>
                </c:pt>
                <c:pt idx="1">
                  <c:v>2558.4804979999999</c:v>
                </c:pt>
                <c:pt idx="2">
                  <c:v>2443.8349109999999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8971-45B2-AD1E-4895FF357A54}"/>
            </c:ext>
          </c:extLst>
        </c:ser>
        <c:ser>
          <c:idx val="12"/>
          <c:order val="12"/>
          <c:tx>
            <c:strRef>
              <c:f>'5.2'!$A$19</c:f>
              <c:strCache>
                <c:ptCount val="1"/>
                <c:pt idx="0">
                  <c:v>Ústecký kraj</c:v>
                </c:pt>
              </c:strCache>
            </c:strRef>
          </c:tx>
          <c:invertIfNegative val="0"/>
          <c:val>
            <c:numRef>
              <c:f>'5.2'!$B$19:$M$19</c:f>
              <c:numCache>
                <c:formatCode>#\ ##0.0</c:formatCode>
                <c:ptCount val="12"/>
                <c:pt idx="0">
                  <c:v>1601.3769040000004</c:v>
                </c:pt>
                <c:pt idx="1">
                  <c:v>1530.4361200000003</c:v>
                </c:pt>
                <c:pt idx="2">
                  <c:v>1411.4280170000004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8971-45B2-AD1E-4895FF357A54}"/>
            </c:ext>
          </c:extLst>
        </c:ser>
        <c:ser>
          <c:idx val="13"/>
          <c:order val="13"/>
          <c:tx>
            <c:strRef>
              <c:f>'5.2'!$A$20</c:f>
              <c:strCache>
                <c:ptCount val="1"/>
                <c:pt idx="0">
                  <c:v>Zlínský kraj</c:v>
                </c:pt>
              </c:strCache>
            </c:strRef>
          </c:tx>
          <c:invertIfNegative val="0"/>
          <c:val>
            <c:numRef>
              <c:f>'5.2'!$B$20:$M$20</c:f>
              <c:numCache>
                <c:formatCode>#\ ##0.0</c:formatCode>
                <c:ptCount val="12"/>
                <c:pt idx="0">
                  <c:v>559.50850199999991</c:v>
                </c:pt>
                <c:pt idx="1">
                  <c:v>544.21942200000001</c:v>
                </c:pt>
                <c:pt idx="2">
                  <c:v>490.44968600000004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971-45B2-AD1E-4895FF357A54}"/>
            </c:ext>
          </c:extLst>
        </c:ser>
        <c:dLbls>
          <c:showLegendKey val="0"/>
          <c:showVal val="0"/>
          <c:showCatName val="0"/>
          <c:showSerName val="0"/>
          <c:showPercent val="0"/>
          <c:showBubbleSize val="0"/>
        </c:dLbls>
        <c:gapWidth val="101"/>
        <c:overlap val="100"/>
        <c:axId val="178047616"/>
        <c:axId val="179990912"/>
      </c:barChart>
      <c:catAx>
        <c:axId val="178047616"/>
        <c:scaling>
          <c:orientation val="minMax"/>
        </c:scaling>
        <c:delete val="0"/>
        <c:axPos val="b"/>
        <c:majorTickMark val="none"/>
        <c:minorTickMark val="none"/>
        <c:tickLblPos val="nextTo"/>
        <c:txPr>
          <a:bodyPr/>
          <a:lstStyle/>
          <a:p>
            <a:pPr>
              <a:defRPr sz="900"/>
            </a:pPr>
            <a:endParaRPr lang="cs-CZ"/>
          </a:p>
        </c:txPr>
        <c:crossAx val="179990912"/>
        <c:crosses val="autoZero"/>
        <c:auto val="1"/>
        <c:lblAlgn val="ctr"/>
        <c:lblOffset val="100"/>
        <c:noMultiLvlLbl val="0"/>
      </c:catAx>
      <c:valAx>
        <c:axId val="179990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80476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extLst>
            <c:ext xmlns:c16="http://schemas.microsoft.com/office/drawing/2014/chart" uri="{C3380CC4-5D6E-409C-BE32-E72D297353CC}">
              <c16:uniqueId val="{00000000-BF8D-462D-A977-427E6967AD97}"/>
            </c:ext>
          </c:extLst>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extLst>
            <c:ext xmlns:c16="http://schemas.microsoft.com/office/drawing/2014/chart" uri="{C3380CC4-5D6E-409C-BE32-E72D297353CC}">
              <c16:uniqueId val="{00000001-BF8D-462D-A977-427E6967AD97}"/>
            </c:ext>
          </c:extLst>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extLst>
            <c:ext xmlns:c16="http://schemas.microsoft.com/office/drawing/2014/chart" uri="{C3380CC4-5D6E-409C-BE32-E72D297353CC}">
              <c16:uniqueId val="{00000002-BF8D-462D-A977-427E6967AD9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extLst>
            <c:ext xmlns:c16="http://schemas.microsoft.com/office/drawing/2014/chart" uri="{C3380CC4-5D6E-409C-BE32-E72D297353CC}">
              <c16:uniqueId val="{00000003-BF8D-462D-A977-427E6967AD9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extLst>
            <c:ext xmlns:c16="http://schemas.microsoft.com/office/drawing/2014/chart" uri="{C3380CC4-5D6E-409C-BE32-E72D297353CC}">
              <c16:uniqueId val="{00000004-BF8D-462D-A977-427E6967AD9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extLst>
            <c:ext xmlns:c16="http://schemas.microsoft.com/office/drawing/2014/chart" uri="{C3380CC4-5D6E-409C-BE32-E72D297353CC}">
              <c16:uniqueId val="{00000005-BF8D-462D-A977-427E6967AD9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extLst>
            <c:ext xmlns:c16="http://schemas.microsoft.com/office/drawing/2014/chart" uri="{C3380CC4-5D6E-409C-BE32-E72D297353CC}">
              <c16:uniqueId val="{00000006-BF8D-462D-A977-427E6967AD9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extLst>
            <c:ext xmlns:c16="http://schemas.microsoft.com/office/drawing/2014/chart" uri="{C3380CC4-5D6E-409C-BE32-E72D297353CC}">
              <c16:uniqueId val="{00000007-BF8D-462D-A977-427E6967AD9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extLst>
            <c:ext xmlns:c16="http://schemas.microsoft.com/office/drawing/2014/chart" uri="{C3380CC4-5D6E-409C-BE32-E72D297353CC}">
              <c16:uniqueId val="{00000008-BF8D-462D-A977-427E6967AD9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extLst>
            <c:ext xmlns:c16="http://schemas.microsoft.com/office/drawing/2014/chart" uri="{C3380CC4-5D6E-409C-BE32-E72D297353CC}">
              <c16:uniqueId val="{00000009-BF8D-462D-A977-427E6967AD9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extLst>
            <c:ext xmlns:c16="http://schemas.microsoft.com/office/drawing/2014/chart" uri="{C3380CC4-5D6E-409C-BE32-E72D297353CC}">
              <c16:uniqueId val="{0000000A-BF8D-462D-A977-427E6967AD9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extLst>
            <c:ext xmlns:c16="http://schemas.microsoft.com/office/drawing/2014/chart" uri="{C3380CC4-5D6E-409C-BE32-E72D297353CC}">
              <c16:uniqueId val="{0000000B-BF8D-462D-A977-427E6967AD9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extLst>
            <c:ext xmlns:c16="http://schemas.microsoft.com/office/drawing/2014/chart" uri="{C3380CC4-5D6E-409C-BE32-E72D297353CC}">
              <c16:uniqueId val="{0000000C-BF8D-462D-A977-427E6967AD9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extLst>
            <c:ext xmlns:c16="http://schemas.microsoft.com/office/drawing/2014/chart" uri="{C3380CC4-5D6E-409C-BE32-E72D297353CC}">
              <c16:uniqueId val="{0000000D-BF8D-462D-A977-427E6967AD97}"/>
            </c:ext>
          </c:extLst>
        </c:ser>
        <c:dLbls>
          <c:showLegendKey val="0"/>
          <c:showVal val="0"/>
          <c:showCatName val="0"/>
          <c:showSerName val="0"/>
          <c:showPercent val="0"/>
          <c:showBubbleSize val="0"/>
        </c:dLbls>
        <c:gapWidth val="150"/>
        <c:axId val="179367936"/>
        <c:axId val="179369472"/>
      </c:barChart>
      <c:catAx>
        <c:axId val="179367936"/>
        <c:scaling>
          <c:orientation val="minMax"/>
        </c:scaling>
        <c:delete val="1"/>
        <c:axPos val="b"/>
        <c:numFmt formatCode="General" sourceLinked="1"/>
        <c:majorTickMark val="out"/>
        <c:minorTickMark val="none"/>
        <c:tickLblPos val="nextTo"/>
        <c:crossAx val="179369472"/>
        <c:crosses val="autoZero"/>
        <c:auto val="1"/>
        <c:lblAlgn val="ctr"/>
        <c:lblOffset val="100"/>
        <c:noMultiLvlLbl val="0"/>
      </c:catAx>
      <c:valAx>
        <c:axId val="179369472"/>
        <c:scaling>
          <c:orientation val="minMax"/>
        </c:scaling>
        <c:delete val="1"/>
        <c:axPos val="l"/>
        <c:numFmt formatCode="General" sourceLinked="1"/>
        <c:majorTickMark val="out"/>
        <c:minorTickMark val="none"/>
        <c:tickLblPos val="nextTo"/>
        <c:crossAx val="1793679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482.05078600000002</c:v>
                </c:pt>
                <c:pt idx="2">
                  <c:v>181.01590999999999</c:v>
                </c:pt>
                <c:pt idx="3">
                  <c:v>108.07033600000001</c:v>
                </c:pt>
                <c:pt idx="4">
                  <c:v>261.44871999999998</c:v>
                </c:pt>
                <c:pt idx="5">
                  <c:v>214.12418</c:v>
                </c:pt>
                <c:pt idx="6">
                  <c:v>6.4838800000000001</c:v>
                </c:pt>
                <c:pt idx="7">
                  <c:v>365.409537</c:v>
                </c:pt>
                <c:pt idx="8">
                  <c:v>63.105426000000001</c:v>
                </c:pt>
                <c:pt idx="9">
                  <c:v>17.149180999999995</c:v>
                </c:pt>
                <c:pt idx="10">
                  <c:v>222.66926999999995</c:v>
                </c:pt>
                <c:pt idx="11">
                  <c:v>479.61541099999994</c:v>
                </c:pt>
                <c:pt idx="12">
                  <c:v>377.34300999999994</c:v>
                </c:pt>
                <c:pt idx="13">
                  <c:v>130.836219</c:v>
                </c:pt>
              </c:numCache>
            </c:numRef>
          </c:val>
          <c:extLst>
            <c:ext xmlns:c16="http://schemas.microsoft.com/office/drawing/2014/chart" uri="{C3380CC4-5D6E-409C-BE32-E72D297353CC}">
              <c16:uniqueId val="{00000000-38A2-4B2C-9F19-A00980DAF414}"/>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12.058999999999999</c:v>
                </c:pt>
                <c:pt idx="1">
                  <c:v>31.084113999999996</c:v>
                </c:pt>
                <c:pt idx="2">
                  <c:v>24.926559999999995</c:v>
                </c:pt>
                <c:pt idx="3">
                  <c:v>2.39</c:v>
                </c:pt>
                <c:pt idx="4">
                  <c:v>15.480877999999999</c:v>
                </c:pt>
                <c:pt idx="5">
                  <c:v>20.182312</c:v>
                </c:pt>
                <c:pt idx="6">
                  <c:v>3.11069</c:v>
                </c:pt>
                <c:pt idx="7">
                  <c:v>0.49279199999999995</c:v>
                </c:pt>
                <c:pt idx="8">
                  <c:v>17.557147000000001</c:v>
                </c:pt>
                <c:pt idx="9">
                  <c:v>16.512774999999998</c:v>
                </c:pt>
                <c:pt idx="10">
                  <c:v>23.733889999999995</c:v>
                </c:pt>
                <c:pt idx="11">
                  <c:v>12.202389999999999</c:v>
                </c:pt>
                <c:pt idx="12">
                  <c:v>9.3501010000000004</c:v>
                </c:pt>
                <c:pt idx="13">
                  <c:v>3.55972</c:v>
                </c:pt>
              </c:numCache>
            </c:numRef>
          </c:val>
          <c:extLst>
            <c:ext xmlns:c16="http://schemas.microsoft.com/office/drawing/2014/chart" uri="{C3380CC4-5D6E-409C-BE32-E72D297353CC}">
              <c16:uniqueId val="{00000001-38A2-4B2C-9F19-A00980DAF414}"/>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13</c:v>
                </c:pt>
                <c:pt idx="2">
                  <c:v>0.93752000000000002</c:v>
                </c:pt>
                <c:pt idx="3">
                  <c:v>0</c:v>
                </c:pt>
                <c:pt idx="4">
                  <c:v>0</c:v>
                </c:pt>
                <c:pt idx="5">
                  <c:v>25.973959999999998</c:v>
                </c:pt>
                <c:pt idx="6">
                  <c:v>0</c:v>
                </c:pt>
                <c:pt idx="7">
                  <c:v>3835.9170260000005</c:v>
                </c:pt>
                <c:pt idx="8">
                  <c:v>210.432365</c:v>
                </c:pt>
                <c:pt idx="9">
                  <c:v>8.8879999999999999</c:v>
                </c:pt>
                <c:pt idx="10">
                  <c:v>0</c:v>
                </c:pt>
                <c:pt idx="11">
                  <c:v>0</c:v>
                </c:pt>
                <c:pt idx="12">
                  <c:v>0</c:v>
                </c:pt>
                <c:pt idx="13">
                  <c:v>75.093249999999998</c:v>
                </c:pt>
              </c:numCache>
            </c:numRef>
          </c:val>
          <c:extLst>
            <c:ext xmlns:c16="http://schemas.microsoft.com/office/drawing/2014/chart" uri="{C3380CC4-5D6E-409C-BE32-E72D297353CC}">
              <c16:uniqueId val="{00000002-38A2-4B2C-9F19-A00980DAF414}"/>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0</c:v>
                </c:pt>
                <c:pt idx="1">
                  <c:v>0</c:v>
                </c:pt>
                <c:pt idx="2">
                  <c:v>0.124</c:v>
                </c:pt>
                <c:pt idx="3">
                  <c:v>0</c:v>
                </c:pt>
                <c:pt idx="4">
                  <c:v>0</c:v>
                </c:pt>
                <c:pt idx="5">
                  <c:v>0</c:v>
                </c:pt>
                <c:pt idx="6">
                  <c:v>0</c:v>
                </c:pt>
                <c:pt idx="7">
                  <c:v>0.51</c:v>
                </c:pt>
                <c:pt idx="8">
                  <c:v>0</c:v>
                </c:pt>
                <c:pt idx="9">
                  <c:v>5.3540000000000001</c:v>
                </c:pt>
                <c:pt idx="10">
                  <c:v>0.51591000000000009</c:v>
                </c:pt>
                <c:pt idx="11">
                  <c:v>0</c:v>
                </c:pt>
                <c:pt idx="12">
                  <c:v>0</c:v>
                </c:pt>
                <c:pt idx="13">
                  <c:v>0</c:v>
                </c:pt>
              </c:numCache>
            </c:numRef>
          </c:val>
          <c:extLst>
            <c:ext xmlns:c16="http://schemas.microsoft.com/office/drawing/2014/chart" uri="{C3380CC4-5D6E-409C-BE32-E72D297353CC}">
              <c16:uniqueId val="{00000003-38A2-4B2C-9F19-A00980DAF414}"/>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0.49299999999999999</c:v>
                </c:pt>
                <c:pt idx="1">
                  <c:v>0</c:v>
                </c:pt>
                <c:pt idx="2">
                  <c:v>0.27400000000000002</c:v>
                </c:pt>
                <c:pt idx="3">
                  <c:v>1.69231</c:v>
                </c:pt>
                <c:pt idx="4">
                  <c:v>0</c:v>
                </c:pt>
                <c:pt idx="5">
                  <c:v>0</c:v>
                </c:pt>
                <c:pt idx="6">
                  <c:v>0</c:v>
                </c:pt>
                <c:pt idx="7">
                  <c:v>0</c:v>
                </c:pt>
                <c:pt idx="8">
                  <c:v>0</c:v>
                </c:pt>
                <c:pt idx="9">
                  <c:v>0</c:v>
                </c:pt>
                <c:pt idx="10">
                  <c:v>0</c:v>
                </c:pt>
                <c:pt idx="11">
                  <c:v>0</c:v>
                </c:pt>
                <c:pt idx="12">
                  <c:v>0.39400000000000002</c:v>
                </c:pt>
                <c:pt idx="13">
                  <c:v>0</c:v>
                </c:pt>
              </c:numCache>
            </c:numRef>
          </c:val>
          <c:extLst>
            <c:ext xmlns:c16="http://schemas.microsoft.com/office/drawing/2014/chart" uri="{C3380CC4-5D6E-409C-BE32-E72D297353CC}">
              <c16:uniqueId val="{00000004-38A2-4B2C-9F19-A00980DAF414}"/>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2.3E-2</c:v>
                </c:pt>
                <c:pt idx="3">
                  <c:v>1.2126E-2</c:v>
                </c:pt>
                <c:pt idx="4">
                  <c:v>2.3700000000000002E-2</c:v>
                </c:pt>
                <c:pt idx="5">
                  <c:v>0</c:v>
                </c:pt>
                <c:pt idx="6">
                  <c:v>0</c:v>
                </c:pt>
                <c:pt idx="7">
                  <c:v>0</c:v>
                </c:pt>
                <c:pt idx="8">
                  <c:v>0</c:v>
                </c:pt>
                <c:pt idx="9">
                  <c:v>0</c:v>
                </c:pt>
                <c:pt idx="10">
                  <c:v>0</c:v>
                </c:pt>
                <c:pt idx="11">
                  <c:v>0</c:v>
                </c:pt>
                <c:pt idx="12">
                  <c:v>0.01</c:v>
                </c:pt>
                <c:pt idx="13">
                  <c:v>0</c:v>
                </c:pt>
              </c:numCache>
            </c:numRef>
          </c:val>
          <c:extLst>
            <c:ext xmlns:c16="http://schemas.microsoft.com/office/drawing/2014/chart" uri="{C3380CC4-5D6E-409C-BE32-E72D297353CC}">
              <c16:uniqueId val="{00000005-38A2-4B2C-9F19-A00980DAF414}"/>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1082.6902050000001</c:v>
                </c:pt>
                <c:pt idx="2">
                  <c:v>30.190600000000003</c:v>
                </c:pt>
                <c:pt idx="3">
                  <c:v>754.74444499999993</c:v>
                </c:pt>
                <c:pt idx="4">
                  <c:v>121.54244199999998</c:v>
                </c:pt>
                <c:pt idx="5">
                  <c:v>463.12217000000004</c:v>
                </c:pt>
                <c:pt idx="6">
                  <c:v>4.0629999999999997</c:v>
                </c:pt>
                <c:pt idx="7">
                  <c:v>147.31727100000003</c:v>
                </c:pt>
                <c:pt idx="8">
                  <c:v>577.00358800000004</c:v>
                </c:pt>
                <c:pt idx="9">
                  <c:v>1610.0164410000002</c:v>
                </c:pt>
                <c:pt idx="10">
                  <c:v>1122.2493229999998</c:v>
                </c:pt>
                <c:pt idx="11">
                  <c:v>5414.6340540000001</c:v>
                </c:pt>
                <c:pt idx="12">
                  <c:v>3704.7202990000001</c:v>
                </c:pt>
                <c:pt idx="13">
                  <c:v>880.08952299999987</c:v>
                </c:pt>
              </c:numCache>
            </c:numRef>
          </c:val>
          <c:extLst>
            <c:ext xmlns:c16="http://schemas.microsoft.com/office/drawing/2014/chart" uri="{C3380CC4-5D6E-409C-BE32-E72D297353CC}">
              <c16:uniqueId val="{00000006-38A2-4B2C-9F19-A00980DAF414}"/>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78.511409999999998</c:v>
                </c:pt>
                <c:pt idx="2">
                  <c:v>0</c:v>
                </c:pt>
                <c:pt idx="3">
                  <c:v>0</c:v>
                </c:pt>
                <c:pt idx="4">
                  <c:v>16.582879999999996</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38A2-4B2C-9F19-A00980DAF414}"/>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9.0999999999999998E-2</c:v>
                </c:pt>
                <c:pt idx="12">
                  <c:v>0</c:v>
                </c:pt>
                <c:pt idx="13">
                  <c:v>0</c:v>
                </c:pt>
              </c:numCache>
            </c:numRef>
          </c:val>
          <c:extLst>
            <c:ext xmlns:c16="http://schemas.microsoft.com/office/drawing/2014/chart" uri="{C3380CC4-5D6E-409C-BE32-E72D297353CC}">
              <c16:uniqueId val="{00000008-38A2-4B2C-9F19-A00980DAF414}"/>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27.351559999999999</c:v>
                </c:pt>
                <c:pt idx="3">
                  <c:v>0</c:v>
                </c:pt>
                <c:pt idx="4">
                  <c:v>5.5432829999999997</c:v>
                </c:pt>
                <c:pt idx="5">
                  <c:v>0</c:v>
                </c:pt>
                <c:pt idx="6">
                  <c:v>1.0287999999999999</c:v>
                </c:pt>
                <c:pt idx="7">
                  <c:v>192.67389</c:v>
                </c:pt>
                <c:pt idx="8">
                  <c:v>0</c:v>
                </c:pt>
                <c:pt idx="9">
                  <c:v>13.25</c:v>
                </c:pt>
                <c:pt idx="10">
                  <c:v>0</c:v>
                </c:pt>
                <c:pt idx="11">
                  <c:v>17.001695999999999</c:v>
                </c:pt>
                <c:pt idx="12">
                  <c:v>2.3039999999999998</c:v>
                </c:pt>
                <c:pt idx="13">
                  <c:v>4.4349999999999996</c:v>
                </c:pt>
              </c:numCache>
            </c:numRef>
          </c:val>
          <c:extLst>
            <c:ext xmlns:c16="http://schemas.microsoft.com/office/drawing/2014/chart" uri="{C3380CC4-5D6E-409C-BE32-E72D297353CC}">
              <c16:uniqueId val="{00000009-38A2-4B2C-9F19-A00980DAF414}"/>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10.952999999999999</c:v>
                </c:pt>
                <c:pt idx="2">
                  <c:v>0</c:v>
                </c:pt>
                <c:pt idx="3">
                  <c:v>0</c:v>
                </c:pt>
                <c:pt idx="4">
                  <c:v>0</c:v>
                </c:pt>
                <c:pt idx="5">
                  <c:v>0</c:v>
                </c:pt>
                <c:pt idx="6">
                  <c:v>0</c:v>
                </c:pt>
                <c:pt idx="7">
                  <c:v>0</c:v>
                </c:pt>
                <c:pt idx="8">
                  <c:v>0</c:v>
                </c:pt>
                <c:pt idx="9">
                  <c:v>0</c:v>
                </c:pt>
                <c:pt idx="10">
                  <c:v>0</c:v>
                </c:pt>
                <c:pt idx="11">
                  <c:v>8.6707099999999997</c:v>
                </c:pt>
                <c:pt idx="12">
                  <c:v>0</c:v>
                </c:pt>
                <c:pt idx="13">
                  <c:v>23.957999999999998</c:v>
                </c:pt>
              </c:numCache>
            </c:numRef>
          </c:val>
          <c:extLst>
            <c:ext xmlns:c16="http://schemas.microsoft.com/office/drawing/2014/chart" uri="{C3380CC4-5D6E-409C-BE32-E72D297353CC}">
              <c16:uniqueId val="{0000000A-38A2-4B2C-9F19-A00980DAF414}"/>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262.36700000000002</c:v>
                </c:pt>
                <c:pt idx="1">
                  <c:v>2.7</c:v>
                </c:pt>
                <c:pt idx="2">
                  <c:v>227.43899999999999</c:v>
                </c:pt>
                <c:pt idx="3">
                  <c:v>0.77208600000000005</c:v>
                </c:pt>
                <c:pt idx="4">
                  <c:v>2.7810000000000001</c:v>
                </c:pt>
                <c:pt idx="5">
                  <c:v>0</c:v>
                </c:pt>
                <c:pt idx="6">
                  <c:v>189.71199999999999</c:v>
                </c:pt>
                <c:pt idx="7">
                  <c:v>3.95</c:v>
                </c:pt>
                <c:pt idx="8">
                  <c:v>0</c:v>
                </c:pt>
                <c:pt idx="9">
                  <c:v>0</c:v>
                </c:pt>
                <c:pt idx="10">
                  <c:v>74.131484</c:v>
                </c:pt>
                <c:pt idx="11">
                  <c:v>20.625400000000003</c:v>
                </c:pt>
                <c:pt idx="12">
                  <c:v>2.6352699999999998</c:v>
                </c:pt>
                <c:pt idx="13">
                  <c:v>6.6459999999999999</c:v>
                </c:pt>
              </c:numCache>
            </c:numRef>
          </c:val>
          <c:extLst>
            <c:ext xmlns:c16="http://schemas.microsoft.com/office/drawing/2014/chart" uri="{C3380CC4-5D6E-409C-BE32-E72D297353CC}">
              <c16:uniqueId val="{0000000B-38A2-4B2C-9F19-A00980DAF414}"/>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0.33808899999999997</c:v>
                </c:pt>
                <c:pt idx="2">
                  <c:v>0</c:v>
                </c:pt>
                <c:pt idx="3">
                  <c:v>0</c:v>
                </c:pt>
                <c:pt idx="4">
                  <c:v>0</c:v>
                </c:pt>
                <c:pt idx="5">
                  <c:v>0</c:v>
                </c:pt>
                <c:pt idx="6">
                  <c:v>0</c:v>
                </c:pt>
                <c:pt idx="7">
                  <c:v>976.63448799999992</c:v>
                </c:pt>
                <c:pt idx="8">
                  <c:v>0</c:v>
                </c:pt>
                <c:pt idx="9">
                  <c:v>0</c:v>
                </c:pt>
                <c:pt idx="10">
                  <c:v>9.9000000000000005E-2</c:v>
                </c:pt>
                <c:pt idx="11">
                  <c:v>173.19476999999998</c:v>
                </c:pt>
                <c:pt idx="12">
                  <c:v>2.5659999999999998</c:v>
                </c:pt>
                <c:pt idx="13">
                  <c:v>36.643000000000001</c:v>
                </c:pt>
              </c:numCache>
            </c:numRef>
          </c:val>
          <c:extLst>
            <c:ext xmlns:c16="http://schemas.microsoft.com/office/drawing/2014/chart" uri="{C3380CC4-5D6E-409C-BE32-E72D297353CC}">
              <c16:uniqueId val="{0000000C-38A2-4B2C-9F19-A00980DAF414}"/>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38A2-4B2C-9F19-A00980DAF414}"/>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0</c:v>
                </c:pt>
                <c:pt idx="1">
                  <c:v>1.2402719999999996</c:v>
                </c:pt>
                <c:pt idx="2">
                  <c:v>6.1316000000000002E-2</c:v>
                </c:pt>
                <c:pt idx="3">
                  <c:v>0</c:v>
                </c:pt>
                <c:pt idx="4">
                  <c:v>0.36921900000000002</c:v>
                </c:pt>
                <c:pt idx="5">
                  <c:v>0.85385800000000001</c:v>
                </c:pt>
                <c:pt idx="6">
                  <c:v>18.044854000000001</c:v>
                </c:pt>
                <c:pt idx="7">
                  <c:v>1.5135420000000002</c:v>
                </c:pt>
                <c:pt idx="8">
                  <c:v>86.861451000000002</c:v>
                </c:pt>
                <c:pt idx="9">
                  <c:v>0</c:v>
                </c:pt>
                <c:pt idx="10">
                  <c:v>0.263712</c:v>
                </c:pt>
                <c:pt idx="11">
                  <c:v>11.862184000000001</c:v>
                </c:pt>
                <c:pt idx="12">
                  <c:v>4.3040190000000003</c:v>
                </c:pt>
                <c:pt idx="13">
                  <c:v>0.92552999999999996</c:v>
                </c:pt>
              </c:numCache>
            </c:numRef>
          </c:val>
          <c:extLst>
            <c:ext xmlns:c16="http://schemas.microsoft.com/office/drawing/2014/chart" uri="{C3380CC4-5D6E-409C-BE32-E72D297353CC}">
              <c16:uniqueId val="{0000000E-38A2-4B2C-9F19-A00980DAF414}"/>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1518.080211</c:v>
                </c:pt>
                <c:pt idx="1">
                  <c:v>280.42837300000008</c:v>
                </c:pt>
                <c:pt idx="2">
                  <c:v>1816.9892899999995</c:v>
                </c:pt>
                <c:pt idx="3">
                  <c:v>405.39259299999992</c:v>
                </c:pt>
                <c:pt idx="4">
                  <c:v>234.53111800000002</c:v>
                </c:pt>
                <c:pt idx="5">
                  <c:v>446.80516299999988</c:v>
                </c:pt>
                <c:pt idx="6">
                  <c:v>596.28695099999993</c:v>
                </c:pt>
                <c:pt idx="7">
                  <c:v>809.76144700000066</c:v>
                </c:pt>
                <c:pt idx="8">
                  <c:v>454.37958899999984</c:v>
                </c:pt>
                <c:pt idx="9">
                  <c:v>190.69724500000007</c:v>
                </c:pt>
                <c:pt idx="10">
                  <c:v>283.33287499999994</c:v>
                </c:pt>
                <c:pt idx="11">
                  <c:v>1746.7479470000005</c:v>
                </c:pt>
                <c:pt idx="12">
                  <c:v>439.61434199999997</c:v>
                </c:pt>
                <c:pt idx="13">
                  <c:v>431.99136800000002</c:v>
                </c:pt>
              </c:numCache>
            </c:numRef>
          </c:val>
          <c:extLst>
            <c:ext xmlns:c16="http://schemas.microsoft.com/office/drawing/2014/chart" uri="{C3380CC4-5D6E-409C-BE32-E72D297353CC}">
              <c16:uniqueId val="{0000000F-38A2-4B2C-9F19-A00980DAF414}"/>
            </c:ext>
          </c:extLst>
        </c:ser>
        <c:dLbls>
          <c:showLegendKey val="0"/>
          <c:showVal val="0"/>
          <c:showCatName val="0"/>
          <c:showSerName val="0"/>
          <c:showPercent val="0"/>
          <c:showBubbleSize val="0"/>
        </c:dLbls>
        <c:gapWidth val="104"/>
        <c:overlap val="100"/>
        <c:axId val="180602368"/>
        <c:axId val="180603904"/>
      </c:barChart>
      <c:catAx>
        <c:axId val="18060236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80603904"/>
        <c:crosses val="autoZero"/>
        <c:auto val="1"/>
        <c:lblAlgn val="ctr"/>
        <c:lblOffset val="100"/>
        <c:noMultiLvlLbl val="0"/>
      </c:catAx>
      <c:valAx>
        <c:axId val="1806039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06023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2D02-4ED2-AF91-F130B22914A0}"/>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2D02-4ED2-AF91-F130B22914A0}"/>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2D02-4ED2-AF91-F130B22914A0}"/>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2D02-4ED2-AF91-F130B22914A0}"/>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2D02-4ED2-AF91-F130B22914A0}"/>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2D02-4ED2-AF91-F130B22914A0}"/>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2D02-4ED2-AF91-F130B22914A0}"/>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2D02-4ED2-AF91-F130B22914A0}"/>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2D02-4ED2-AF91-F130B22914A0}"/>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2D02-4ED2-AF91-F130B22914A0}"/>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2D02-4ED2-AF91-F130B22914A0}"/>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2D02-4ED2-AF91-F130B22914A0}"/>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2D02-4ED2-AF91-F130B22914A0}"/>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2D02-4ED2-AF91-F130B22914A0}"/>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2D02-4ED2-AF91-F130B22914A0}"/>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2D02-4ED2-AF91-F130B22914A0}"/>
            </c:ext>
          </c:extLst>
        </c:ser>
        <c:dLbls>
          <c:showLegendKey val="0"/>
          <c:showVal val="0"/>
          <c:showCatName val="0"/>
          <c:showSerName val="0"/>
          <c:showPercent val="0"/>
          <c:showBubbleSize val="0"/>
        </c:dLbls>
        <c:gapWidth val="150"/>
        <c:axId val="180737536"/>
        <c:axId val="180739072"/>
      </c:barChart>
      <c:catAx>
        <c:axId val="180737536"/>
        <c:scaling>
          <c:orientation val="minMax"/>
        </c:scaling>
        <c:delete val="1"/>
        <c:axPos val="b"/>
        <c:numFmt formatCode="General" sourceLinked="1"/>
        <c:majorTickMark val="out"/>
        <c:minorTickMark val="none"/>
        <c:tickLblPos val="nextTo"/>
        <c:crossAx val="180739072"/>
        <c:crosses val="autoZero"/>
        <c:auto val="1"/>
        <c:lblAlgn val="ctr"/>
        <c:lblOffset val="100"/>
        <c:noMultiLvlLbl val="0"/>
      </c:catAx>
      <c:valAx>
        <c:axId val="180739072"/>
        <c:scaling>
          <c:orientation val="minMax"/>
        </c:scaling>
        <c:delete val="1"/>
        <c:axPos val="l"/>
        <c:numFmt formatCode="0.0%" sourceLinked="1"/>
        <c:majorTickMark val="out"/>
        <c:minorTickMark val="none"/>
        <c:tickLblPos val="nextTo"/>
        <c:crossAx val="1807375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extLst>
              <c:ext xmlns:c16="http://schemas.microsoft.com/office/drawing/2014/chart" uri="{C3380CC4-5D6E-409C-BE32-E72D297353CC}">
                <c16:uniqueId val="{00000001-41F8-4D21-B3EA-1AC6ADEA76A0}"/>
              </c:ext>
            </c:extLst>
          </c:dPt>
          <c:dPt>
            <c:idx val="4"/>
            <c:bubble3D val="0"/>
            <c:spPr>
              <a:solidFill>
                <a:srgbClr val="6E4932"/>
              </a:solidFill>
            </c:spPr>
            <c:extLst>
              <c:ext xmlns:c16="http://schemas.microsoft.com/office/drawing/2014/chart" uri="{C3380CC4-5D6E-409C-BE32-E72D297353CC}">
                <c16:uniqueId val="{00000003-41F8-4D21-B3EA-1AC6ADEA76A0}"/>
              </c:ext>
            </c:extLst>
          </c:dPt>
          <c:dLbls>
            <c:dLbl>
              <c:idx val="0"/>
              <c:layout>
                <c:manualLayout>
                  <c:x val="1.2594527254447699E-3"/>
                  <c:y val="-0.13564786149161376"/>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1F8-4D21-B3EA-1AC6ADEA76A0}"/>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1-41F8-4D21-B3EA-1AC6ADEA76A0}"/>
                </c:ext>
              </c:extLst>
            </c:dLbl>
            <c:dLbl>
              <c:idx val="2"/>
              <c:layout>
                <c:manualLayout>
                  <c:x val="0.1431859439834024"/>
                  <c:y val="-6.2015473593127708E-2"/>
                </c:manualLayout>
              </c:layout>
              <c:numFmt formatCode="0.0%" sourceLinked="0"/>
              <c:spPr/>
              <c:txPr>
                <a:bodyPr/>
                <a:lstStyle/>
                <a:p>
                  <a:pPr>
                    <a:defRPr sz="900"/>
                  </a:pPr>
                  <a:endParaRPr lang="cs-CZ"/>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F8-4D21-B3EA-1AC6ADEA76A0}"/>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41F8-4D21-B3EA-1AC6ADEA76A0}"/>
                </c:ext>
              </c:extLst>
            </c:dLbl>
            <c:dLbl>
              <c:idx val="5"/>
              <c:delete val="1"/>
              <c:extLst>
                <c:ext xmlns:c15="http://schemas.microsoft.com/office/drawing/2012/chart" uri="{CE6537A1-D6FC-4f65-9D91-7224C49458BB}"/>
                <c:ext xmlns:c16="http://schemas.microsoft.com/office/drawing/2014/chart" uri="{C3380CC4-5D6E-409C-BE32-E72D297353CC}">
                  <c16:uniqueId val="{00000006-41F8-4D21-B3EA-1AC6ADEA76A0}"/>
                </c:ext>
              </c:extLst>
            </c:dLbl>
            <c:dLbl>
              <c:idx val="6"/>
              <c:delete val="1"/>
              <c:extLst>
                <c:ext xmlns:c15="http://schemas.microsoft.com/office/drawing/2012/chart" uri="{CE6537A1-D6FC-4f65-9D91-7224C49458BB}"/>
                <c:ext xmlns:c16="http://schemas.microsoft.com/office/drawing/2014/chart" uri="{C3380CC4-5D6E-409C-BE32-E72D297353CC}">
                  <c16:uniqueId val="{00000007-41F8-4D21-B3EA-1AC6ADEA76A0}"/>
                </c:ext>
              </c:extLst>
            </c:dLbl>
            <c:dLbl>
              <c:idx val="7"/>
              <c:delete val="1"/>
              <c:extLst>
                <c:ext xmlns:c15="http://schemas.microsoft.com/office/drawing/2012/chart" uri="{CE6537A1-D6FC-4f65-9D91-7224C49458BB}"/>
                <c:ext xmlns:c16="http://schemas.microsoft.com/office/drawing/2014/chart" uri="{C3380CC4-5D6E-409C-BE32-E72D297353CC}">
                  <c16:uniqueId val="{00000008-41F8-4D21-B3EA-1AC6ADEA76A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1.2979765032895513E-2</c:v>
                </c:pt>
                <c:pt idx="1">
                  <c:v>0.1891104423275726</c:v>
                </c:pt>
                <c:pt idx="2">
                  <c:v>5.5640221494023491E-3</c:v>
                </c:pt>
                <c:pt idx="3">
                  <c:v>7.2262846075615533E-2</c:v>
                </c:pt>
                <c:pt idx="4">
                  <c:v>0.7200502593627961</c:v>
                </c:pt>
                <c:pt idx="5">
                  <c:v>3.2665051717862834E-5</c:v>
                </c:pt>
                <c:pt idx="6">
                  <c:v>0</c:v>
                </c:pt>
                <c:pt idx="7">
                  <c:v>0</c:v>
                </c:pt>
              </c:numCache>
            </c:numRef>
          </c:val>
          <c:extLst>
            <c:ext xmlns:c16="http://schemas.microsoft.com/office/drawing/2014/chart" uri="{C3380CC4-5D6E-409C-BE32-E72D297353CC}">
              <c16:uniqueId val="{00000009-41F8-4D21-B3EA-1AC6ADEA76A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 ##0.0</c:formatCode>
                <c:ptCount val="12"/>
                <c:pt idx="0">
                  <c:v>19974.818443999997</c:v>
                </c:pt>
                <c:pt idx="1">
                  <c:v>17990.604906</c:v>
                </c:pt>
                <c:pt idx="2">
                  <c:v>17030.561482000001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18E-46F9-95C2-DE9E8E7C3794}"/>
            </c:ext>
          </c:extLst>
        </c:ser>
        <c:ser>
          <c:idx val="1"/>
          <c:order val="1"/>
          <c:tx>
            <c:strRef>
              <c:f>'3'!$A$19</c:f>
              <c:strCache>
                <c:ptCount val="1"/>
                <c:pt idx="0">
                  <c:v>Technologická vlastní spotřeba tepla </c:v>
                </c:pt>
              </c:strCache>
            </c:strRef>
          </c:tx>
          <c:invertIfNegative val="0"/>
          <c:val>
            <c:numRef>
              <c:f>'3'!$B$19:$M$19</c:f>
              <c:numCache>
                <c:formatCode>#\ ##0.0</c:formatCode>
                <c:ptCount val="12"/>
                <c:pt idx="0">
                  <c:v>-1001.251921</c:v>
                </c:pt>
                <c:pt idx="1">
                  <c:v>-913.18028399999992</c:v>
                </c:pt>
                <c:pt idx="2">
                  <c:v>-838.34995400000037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18E-46F9-95C2-DE9E8E7C3794}"/>
            </c:ext>
          </c:extLst>
        </c:ser>
        <c:ser>
          <c:idx val="2"/>
          <c:order val="2"/>
          <c:tx>
            <c:strRef>
              <c:f>'3'!$A$20</c:f>
              <c:strCache>
                <c:ptCount val="1"/>
                <c:pt idx="0">
                  <c:v>Ztráty</c:v>
                </c:pt>
              </c:strCache>
            </c:strRef>
          </c:tx>
          <c:invertIfNegative val="0"/>
          <c:val>
            <c:numRef>
              <c:f>'3'!$B$20:$M$20</c:f>
              <c:numCache>
                <c:formatCode>#\ ##0.0</c:formatCode>
                <c:ptCount val="12"/>
                <c:pt idx="0">
                  <c:v>-1379.4998160000021</c:v>
                </c:pt>
                <c:pt idx="1">
                  <c:v>-1208.1988969999989</c:v>
                </c:pt>
                <c:pt idx="2">
                  <c:v>-1341.9779379999995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18E-46F9-95C2-DE9E8E7C3794}"/>
            </c:ext>
          </c:extLst>
        </c:ser>
        <c:ser>
          <c:idx val="3"/>
          <c:order val="3"/>
          <c:tx>
            <c:strRef>
              <c:f>'3'!$A$21</c:f>
              <c:strCache>
                <c:ptCount val="1"/>
                <c:pt idx="0">
                  <c:v>Vlastní spotřeba tepla</c:v>
                </c:pt>
              </c:strCache>
            </c:strRef>
          </c:tx>
          <c:invertIfNegative val="0"/>
          <c:val>
            <c:numRef>
              <c:f>'3'!$B$21:$M$21</c:f>
              <c:numCache>
                <c:formatCode>#\ ##0.0</c:formatCode>
                <c:ptCount val="12"/>
                <c:pt idx="0">
                  <c:v>-4712.7557649999953</c:v>
                </c:pt>
                <c:pt idx="1">
                  <c:v>-4001.2580729999945</c:v>
                </c:pt>
                <c:pt idx="2">
                  <c:v>-4137.1786170000023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18E-46F9-95C2-DE9E8E7C3794}"/>
            </c:ext>
          </c:extLst>
        </c:ser>
        <c:ser>
          <c:idx val="4"/>
          <c:order val="4"/>
          <c:tx>
            <c:strRef>
              <c:f>'3'!$A$22</c:f>
              <c:strCache>
                <c:ptCount val="1"/>
                <c:pt idx="0">
                  <c:v>Dodávky tepla</c:v>
                </c:pt>
              </c:strCache>
            </c:strRef>
          </c:tx>
          <c:invertIfNegative val="0"/>
          <c:val>
            <c:numRef>
              <c:f>'3'!$B$22:$M$22</c:f>
              <c:numCache>
                <c:formatCode>#\ ##0.0</c:formatCode>
                <c:ptCount val="12"/>
                <c:pt idx="0">
                  <c:v>-12829.735925999998</c:v>
                </c:pt>
                <c:pt idx="1">
                  <c:v>-11842.778085999995</c:v>
                </c:pt>
                <c:pt idx="2">
                  <c:v>-10688.430036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B18E-46F9-95C2-DE9E8E7C3794}"/>
            </c:ext>
          </c:extLst>
        </c:ser>
        <c:ser>
          <c:idx val="5"/>
          <c:order val="5"/>
          <c:tx>
            <c:strRef>
              <c:f>'3'!$A$23</c:f>
              <c:strCache>
                <c:ptCount val="1"/>
                <c:pt idx="0">
                  <c:v>Bilanční rozdíl</c:v>
                </c:pt>
              </c:strCache>
            </c:strRef>
          </c:tx>
          <c:invertIfNegative val="0"/>
          <c:val>
            <c:numRef>
              <c:f>'3'!$B$23:$M$23</c:f>
              <c:numCache>
                <c:formatCode>#\ ##0.0</c:formatCode>
                <c:ptCount val="12"/>
                <c:pt idx="0">
                  <c:v>-51.575016000002506</c:v>
                </c:pt>
                <c:pt idx="1">
                  <c:v>-25.189566000015475</c:v>
                </c:pt>
                <c:pt idx="2">
                  <c:v>-24.624936999998681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B18E-46F9-95C2-DE9E8E7C3794}"/>
            </c:ext>
          </c:extLst>
        </c:ser>
        <c:dLbls>
          <c:showLegendKey val="0"/>
          <c:showVal val="0"/>
          <c:showCatName val="0"/>
          <c:showSerName val="0"/>
          <c:showPercent val="0"/>
          <c:showBubbleSize val="0"/>
        </c:dLbls>
        <c:gapWidth val="104"/>
        <c:overlap val="100"/>
        <c:axId val="177744896"/>
        <c:axId val="177746688"/>
      </c:barChart>
      <c:catAx>
        <c:axId val="177744896"/>
        <c:scaling>
          <c:orientation val="minMax"/>
        </c:scaling>
        <c:delete val="0"/>
        <c:axPos val="b"/>
        <c:majorTickMark val="none"/>
        <c:minorTickMark val="none"/>
        <c:tickLblPos val="low"/>
        <c:txPr>
          <a:bodyPr/>
          <a:lstStyle/>
          <a:p>
            <a:pPr>
              <a:defRPr sz="900"/>
            </a:pPr>
            <a:endParaRPr lang="cs-CZ"/>
          </a:p>
        </c:txPr>
        <c:crossAx val="177746688"/>
        <c:crosses val="autoZero"/>
        <c:auto val="1"/>
        <c:lblAlgn val="ctr"/>
        <c:lblOffset val="100"/>
        <c:noMultiLvlLbl val="0"/>
      </c:catAx>
      <c:valAx>
        <c:axId val="177746688"/>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774489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9DCF-445A-A51D-1FF49FC6AB67}"/>
              </c:ext>
            </c:extLst>
          </c:dPt>
          <c:dPt>
            <c:idx val="3"/>
            <c:invertIfNegative val="0"/>
            <c:bubble3D val="0"/>
            <c:explosion val="52"/>
            <c:extLst>
              <c:ext xmlns:c16="http://schemas.microsoft.com/office/drawing/2014/chart" uri="{C3380CC4-5D6E-409C-BE32-E72D297353CC}">
                <c16:uniqueId val="{00000001-9DCF-445A-A51D-1FF49FC6AB67}"/>
              </c:ext>
            </c:extLst>
          </c:dPt>
          <c:dPt>
            <c:idx val="4"/>
            <c:invertIfNegative val="0"/>
            <c:bubble3D val="0"/>
            <c:extLst>
              <c:ext xmlns:c16="http://schemas.microsoft.com/office/drawing/2014/chart" uri="{C3380CC4-5D6E-409C-BE32-E72D297353CC}">
                <c16:uniqueId val="{00000002-9DCF-445A-A51D-1FF49FC6AB67}"/>
              </c:ext>
            </c:extLst>
          </c:dPt>
          <c:dPt>
            <c:idx val="5"/>
            <c:invertIfNegative val="0"/>
            <c:bubble3D val="0"/>
            <c:extLst>
              <c:ext xmlns:c16="http://schemas.microsoft.com/office/drawing/2014/chart" uri="{C3380CC4-5D6E-409C-BE32-E72D297353CC}">
                <c16:uniqueId val="{00000003-9DCF-445A-A51D-1FF49FC6AB67}"/>
              </c:ext>
            </c:extLst>
          </c:dPt>
          <c:dPt>
            <c:idx val="6"/>
            <c:invertIfNegative val="0"/>
            <c:bubble3D val="0"/>
            <c:extLst>
              <c:ext xmlns:c16="http://schemas.microsoft.com/office/drawing/2014/chart" uri="{C3380CC4-5D6E-409C-BE32-E72D297353CC}">
                <c16:uniqueId val="{00000004-9DCF-445A-A51D-1FF49FC6AB67}"/>
              </c:ext>
            </c:extLst>
          </c:dPt>
          <c:dPt>
            <c:idx val="7"/>
            <c:invertIfNegative val="0"/>
            <c:bubble3D val="0"/>
            <c:spPr>
              <a:solidFill>
                <a:srgbClr val="FFC000"/>
              </a:solidFill>
            </c:spPr>
            <c:extLst>
              <c:ext xmlns:c16="http://schemas.microsoft.com/office/drawing/2014/chart" uri="{C3380CC4-5D6E-409C-BE32-E72D297353CC}">
                <c16:uniqueId val="{00000006-9DCF-445A-A51D-1FF49FC6AB67}"/>
              </c:ext>
            </c:extLst>
          </c:dPt>
          <c:cat>
            <c:strRef>
              <c:f>'5.4'!$B$4:$D$4</c:f>
              <c:strCache>
                <c:ptCount val="3"/>
                <c:pt idx="0">
                  <c:v>Leden</c:v>
                </c:pt>
                <c:pt idx="1">
                  <c:v>Únor</c:v>
                </c:pt>
                <c:pt idx="2">
                  <c:v>Březen</c:v>
                </c:pt>
              </c:strCache>
            </c:strRef>
          </c:cat>
          <c:val>
            <c:numRef>
              <c:f>'5.4'!$B$7:$D$7</c:f>
              <c:numCache>
                <c:formatCode>#\ ##0.0</c:formatCode>
                <c:ptCount val="3"/>
                <c:pt idx="0">
                  <c:v>98704.72</c:v>
                </c:pt>
                <c:pt idx="1">
                  <c:v>101809.39</c:v>
                </c:pt>
                <c:pt idx="2">
                  <c:v>60153.65</c:v>
                </c:pt>
              </c:numCache>
            </c:numRef>
          </c:val>
          <c:extLst>
            <c:ext xmlns:c16="http://schemas.microsoft.com/office/drawing/2014/chart" uri="{C3380CC4-5D6E-409C-BE32-E72D297353CC}">
              <c16:uniqueId val="{00000007-9DCF-445A-A51D-1FF49FC6AB67}"/>
            </c:ext>
          </c:extLst>
        </c:ser>
        <c:ser>
          <c:idx val="1"/>
          <c:order val="1"/>
          <c:tx>
            <c:strRef>
              <c:f>'5.4'!$A$8</c:f>
              <c:strCache>
                <c:ptCount val="1"/>
                <c:pt idx="0">
                  <c:v>Černé uhlí průmyslové</c:v>
                </c:pt>
              </c:strCache>
            </c:strRef>
          </c:tx>
          <c:spPr>
            <a:solidFill>
              <a:schemeClr val="tx1"/>
            </a:solidFill>
          </c:spPr>
          <c:invertIfNegative val="0"/>
          <c:cat>
            <c:strRef>
              <c:f>'5.4'!$B$4:$D$4</c:f>
              <c:strCache>
                <c:ptCount val="3"/>
                <c:pt idx="0">
                  <c:v>Leden</c:v>
                </c:pt>
                <c:pt idx="1">
                  <c:v>Únor</c:v>
                </c:pt>
                <c:pt idx="2">
                  <c:v>Březen</c:v>
                </c:pt>
              </c:strCache>
            </c:strRef>
          </c:cat>
          <c:val>
            <c:numRef>
              <c:f>'5.4'!$B$8:$D$8</c:f>
              <c:numCache>
                <c:formatCode>#\ ##0.0</c:formatCode>
                <c:ptCount val="3"/>
                <c:pt idx="0">
                  <c:v>1371057.621</c:v>
                </c:pt>
                <c:pt idx="1">
                  <c:v>1323310.4430000002</c:v>
                </c:pt>
                <c:pt idx="2">
                  <c:v>1103466.1240000001</c:v>
                </c:pt>
              </c:numCache>
            </c:numRef>
          </c:val>
          <c:extLst>
            <c:ext xmlns:c16="http://schemas.microsoft.com/office/drawing/2014/chart" uri="{C3380CC4-5D6E-409C-BE32-E72D297353CC}">
              <c16:uniqueId val="{00000008-9DCF-445A-A51D-1FF49FC6AB67}"/>
            </c:ext>
          </c:extLst>
        </c:ser>
        <c:ser>
          <c:idx val="2"/>
          <c:order val="2"/>
          <c:tx>
            <c:strRef>
              <c:f>'5.4'!$A$9</c:f>
              <c:strCache>
                <c:ptCount val="1"/>
                <c:pt idx="0">
                  <c:v>Černouhelné kaly a granulát</c:v>
                </c:pt>
              </c:strCache>
            </c:strRef>
          </c:tx>
          <c:invertIfNegative val="0"/>
          <c:cat>
            <c:strRef>
              <c:f>'5.4'!$B$4:$D$4</c:f>
              <c:strCache>
                <c:ptCount val="3"/>
                <c:pt idx="0">
                  <c:v>Leden</c:v>
                </c:pt>
                <c:pt idx="1">
                  <c:v>Únor</c:v>
                </c:pt>
                <c:pt idx="2">
                  <c:v>Březen</c:v>
                </c:pt>
              </c:strCache>
            </c:strRef>
          </c:cat>
          <c:val>
            <c:numRef>
              <c:f>'5.4'!$B$9:$D$9</c:f>
              <c:numCache>
                <c:formatCode>#\ ##0.0</c:formatCode>
                <c:ptCount val="3"/>
                <c:pt idx="0">
                  <c:v>40497.546000000002</c:v>
                </c:pt>
                <c:pt idx="1">
                  <c:v>31743.773000000001</c:v>
                </c:pt>
                <c:pt idx="2">
                  <c:v>39498.853999999999</c:v>
                </c:pt>
              </c:numCache>
            </c:numRef>
          </c:val>
          <c:extLst>
            <c:ext xmlns:c16="http://schemas.microsoft.com/office/drawing/2014/chart" uri="{C3380CC4-5D6E-409C-BE32-E72D297353CC}">
              <c16:uniqueId val="{00000009-9DCF-445A-A51D-1FF49FC6AB67}"/>
            </c:ext>
          </c:extLst>
        </c:ser>
        <c:ser>
          <c:idx val="3"/>
          <c:order val="3"/>
          <c:tx>
            <c:strRef>
              <c:f>'5.4'!$A$10</c:f>
              <c:strCache>
                <c:ptCount val="1"/>
                <c:pt idx="0">
                  <c:v>Hnědé uhlí tříděné</c:v>
                </c:pt>
              </c:strCache>
            </c:strRef>
          </c:tx>
          <c:invertIfNegative val="0"/>
          <c:cat>
            <c:strRef>
              <c:f>'5.4'!$B$4:$D$4</c:f>
              <c:strCache>
                <c:ptCount val="3"/>
                <c:pt idx="0">
                  <c:v>Leden</c:v>
                </c:pt>
                <c:pt idx="1">
                  <c:v>Únor</c:v>
                </c:pt>
                <c:pt idx="2">
                  <c:v>Březen</c:v>
                </c:pt>
              </c:strCache>
            </c:strRef>
          </c:cat>
          <c:val>
            <c:numRef>
              <c:f>'5.4'!$B$10:$D$10</c:f>
              <c:numCache>
                <c:formatCode>#\ ##0.0</c:formatCode>
                <c:ptCount val="3"/>
                <c:pt idx="0">
                  <c:v>527985.12</c:v>
                </c:pt>
                <c:pt idx="1">
                  <c:v>463825.68200000003</c:v>
                </c:pt>
                <c:pt idx="2">
                  <c:v>459416.87200000003</c:v>
                </c:pt>
              </c:numCache>
            </c:numRef>
          </c:val>
          <c:extLst>
            <c:ext xmlns:c16="http://schemas.microsoft.com/office/drawing/2014/chart" uri="{C3380CC4-5D6E-409C-BE32-E72D297353CC}">
              <c16:uniqueId val="{0000000A-9DCF-445A-A51D-1FF49FC6AB67}"/>
            </c:ext>
          </c:extLst>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Leden</c:v>
                </c:pt>
                <c:pt idx="1">
                  <c:v>Únor</c:v>
                </c:pt>
                <c:pt idx="2">
                  <c:v>Březen</c:v>
                </c:pt>
              </c:strCache>
            </c:strRef>
          </c:cat>
          <c:val>
            <c:numRef>
              <c:f>'5.4'!$B$11:$D$11</c:f>
              <c:numCache>
                <c:formatCode>#\ ##0.0</c:formatCode>
                <c:ptCount val="3"/>
                <c:pt idx="0">
                  <c:v>5235149.3439999977</c:v>
                </c:pt>
                <c:pt idx="1">
                  <c:v>4841453.7239999995</c:v>
                </c:pt>
                <c:pt idx="2">
                  <c:v>4383896.6189999999</c:v>
                </c:pt>
              </c:numCache>
            </c:numRef>
          </c:val>
          <c:extLst>
            <c:ext xmlns:c16="http://schemas.microsoft.com/office/drawing/2014/chart" uri="{C3380CC4-5D6E-409C-BE32-E72D297353CC}">
              <c16:uniqueId val="{0000000B-9DCF-445A-A51D-1FF49FC6AB67}"/>
            </c:ext>
          </c:extLst>
        </c:ser>
        <c:ser>
          <c:idx val="5"/>
          <c:order val="5"/>
          <c:tx>
            <c:strRef>
              <c:f>'5.4'!$A$12</c:f>
              <c:strCache>
                <c:ptCount val="1"/>
                <c:pt idx="0">
                  <c:v>Hnědé uhlí - Brikety</c:v>
                </c:pt>
              </c:strCache>
            </c:strRef>
          </c:tx>
          <c:invertIfNegative val="0"/>
          <c:cat>
            <c:strRef>
              <c:f>'5.4'!$B$4:$D$4</c:f>
              <c:strCache>
                <c:ptCount val="3"/>
                <c:pt idx="0">
                  <c:v>Leden</c:v>
                </c:pt>
                <c:pt idx="1">
                  <c:v>Únor</c:v>
                </c:pt>
                <c:pt idx="2">
                  <c:v>Březen</c:v>
                </c:pt>
              </c:strCache>
            </c:strRef>
          </c:cat>
          <c:val>
            <c:numRef>
              <c:f>'5.4'!$B$12:$D$12</c:f>
              <c:numCache>
                <c:formatCode>#\ ##0.0</c:formatCode>
                <c:ptCount val="3"/>
                <c:pt idx="0">
                  <c:v>213</c:v>
                </c:pt>
                <c:pt idx="1">
                  <c:v>250</c:v>
                </c:pt>
                <c:pt idx="2">
                  <c:v>193</c:v>
                </c:pt>
              </c:numCache>
            </c:numRef>
          </c:val>
          <c:extLst>
            <c:ext xmlns:c16="http://schemas.microsoft.com/office/drawing/2014/chart" uri="{C3380CC4-5D6E-409C-BE32-E72D297353CC}">
              <c16:uniqueId val="{0000000C-9DCF-445A-A51D-1FF49FC6AB67}"/>
            </c:ext>
          </c:extLst>
        </c:ser>
        <c:ser>
          <c:idx val="6"/>
          <c:order val="6"/>
          <c:tx>
            <c:strRef>
              <c:f>'5.4'!$A$13</c:f>
              <c:strCache>
                <c:ptCount val="1"/>
                <c:pt idx="0">
                  <c:v>Hnědé uhlí - Lignit</c:v>
                </c:pt>
              </c:strCache>
            </c:strRef>
          </c:tx>
          <c:invertIfNegative val="0"/>
          <c:cat>
            <c:strRef>
              <c:f>'5.4'!$B$4:$D$4</c:f>
              <c:strCache>
                <c:ptCount val="3"/>
                <c:pt idx="0">
                  <c:v>Leden</c:v>
                </c:pt>
                <c:pt idx="1">
                  <c:v>Únor</c:v>
                </c:pt>
                <c:pt idx="2">
                  <c:v>Březen</c:v>
                </c:pt>
              </c:strCache>
            </c:strRef>
          </c:cat>
          <c:val>
            <c:numRef>
              <c:f>'5.4'!$B$13:$D$13</c:f>
              <c:numCache>
                <c:formatCode>#\ ##0.0</c:formatCode>
                <c:ptCount val="3"/>
                <c:pt idx="0">
                  <c:v>0</c:v>
                </c:pt>
                <c:pt idx="1">
                  <c:v>0</c:v>
                </c:pt>
                <c:pt idx="2">
                  <c:v>0</c:v>
                </c:pt>
              </c:numCache>
            </c:numRef>
          </c:val>
          <c:extLst>
            <c:ext xmlns:c16="http://schemas.microsoft.com/office/drawing/2014/chart" uri="{C3380CC4-5D6E-409C-BE32-E72D297353CC}">
              <c16:uniqueId val="{0000000D-9DCF-445A-A51D-1FF49FC6AB67}"/>
            </c:ext>
          </c:extLst>
        </c:ser>
        <c:ser>
          <c:idx val="7"/>
          <c:order val="7"/>
          <c:tx>
            <c:strRef>
              <c:f>'5.4'!$A$14</c:f>
              <c:strCache>
                <c:ptCount val="1"/>
                <c:pt idx="0">
                  <c:v>Hnědé uhlí - Mourové kaly</c:v>
                </c:pt>
              </c:strCache>
            </c:strRef>
          </c:tx>
          <c:invertIfNegative val="0"/>
          <c:cat>
            <c:strRef>
              <c:f>'5.4'!$B$4:$D$4</c:f>
              <c:strCache>
                <c:ptCount val="3"/>
                <c:pt idx="0">
                  <c:v>Leden</c:v>
                </c:pt>
                <c:pt idx="1">
                  <c:v>Únor</c:v>
                </c:pt>
                <c:pt idx="2">
                  <c:v>Březen</c:v>
                </c:pt>
              </c:strCache>
            </c:strRef>
          </c:cat>
          <c:val>
            <c:numRef>
              <c:f>'5.4'!$B$14:$D$14</c:f>
              <c:numCache>
                <c:formatCode>#\ ##0.0</c:formatCode>
                <c:ptCount val="3"/>
                <c:pt idx="0">
                  <c:v>0</c:v>
                </c:pt>
                <c:pt idx="1">
                  <c:v>0</c:v>
                </c:pt>
                <c:pt idx="2">
                  <c:v>0</c:v>
                </c:pt>
              </c:numCache>
            </c:numRef>
          </c:val>
          <c:extLst>
            <c:ext xmlns:c16="http://schemas.microsoft.com/office/drawing/2014/chart" uri="{C3380CC4-5D6E-409C-BE32-E72D297353CC}">
              <c16:uniqueId val="{0000000E-9DCF-445A-A51D-1FF49FC6AB67}"/>
            </c:ext>
          </c:extLst>
        </c:ser>
        <c:dLbls>
          <c:showLegendKey val="0"/>
          <c:showVal val="0"/>
          <c:showCatName val="0"/>
          <c:showSerName val="0"/>
          <c:showPercent val="0"/>
          <c:showBubbleSize val="0"/>
        </c:dLbls>
        <c:gapWidth val="104"/>
        <c:overlap val="100"/>
        <c:axId val="176670208"/>
        <c:axId val="176671744"/>
      </c:barChart>
      <c:catAx>
        <c:axId val="176670208"/>
        <c:scaling>
          <c:orientation val="minMax"/>
        </c:scaling>
        <c:delete val="0"/>
        <c:axPos val="b"/>
        <c:numFmt formatCode="General" sourceLinked="1"/>
        <c:majorTickMark val="none"/>
        <c:minorTickMark val="none"/>
        <c:tickLblPos val="nextTo"/>
        <c:txPr>
          <a:bodyPr/>
          <a:lstStyle/>
          <a:p>
            <a:pPr>
              <a:defRPr sz="900"/>
            </a:pPr>
            <a:endParaRPr lang="cs-CZ"/>
          </a:p>
        </c:txPr>
        <c:crossAx val="176671744"/>
        <c:crosses val="autoZero"/>
        <c:auto val="1"/>
        <c:lblAlgn val="ctr"/>
        <c:lblOffset val="100"/>
        <c:noMultiLvlLbl val="0"/>
      </c:catAx>
      <c:valAx>
        <c:axId val="176671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667020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0BB-4B0B-A51C-2C3A857069D9}"/>
                </c:ext>
              </c:extLst>
            </c:dLbl>
            <c:dLbl>
              <c:idx val="1"/>
              <c:layout>
                <c:manualLayout>
                  <c:x val="1.3333333333333334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BB-4B0B-A51C-2C3A857069D9}"/>
                </c:ext>
              </c:extLst>
            </c:dLbl>
            <c:dLbl>
              <c:idx val="2"/>
              <c:delete val="1"/>
              <c:extLst>
                <c:ext xmlns:c15="http://schemas.microsoft.com/office/drawing/2012/chart" uri="{CE6537A1-D6FC-4f65-9D91-7224C49458BB}"/>
                <c:ext xmlns:c16="http://schemas.microsoft.com/office/drawing/2014/chart" uri="{C3380CC4-5D6E-409C-BE32-E72D297353CC}">
                  <c16:uniqueId val="{00000002-20BB-4B0B-A51C-2C3A857069D9}"/>
                </c:ext>
              </c:extLst>
            </c:dLbl>
            <c:dLbl>
              <c:idx val="3"/>
              <c:delete val="1"/>
              <c:extLst>
                <c:ext xmlns:c15="http://schemas.microsoft.com/office/drawing/2012/chart" uri="{CE6537A1-D6FC-4f65-9D91-7224C49458BB}"/>
                <c:ext xmlns:c16="http://schemas.microsoft.com/office/drawing/2014/chart" uri="{C3380CC4-5D6E-409C-BE32-E72D297353CC}">
                  <c16:uniqueId val="{00000003-20BB-4B0B-A51C-2C3A857069D9}"/>
                </c:ext>
              </c:extLst>
            </c:dLbl>
            <c:dLbl>
              <c:idx val="4"/>
              <c:delete val="1"/>
              <c:extLst>
                <c:ext xmlns:c15="http://schemas.microsoft.com/office/drawing/2012/chart" uri="{CE6537A1-D6FC-4f65-9D91-7224C49458BB}"/>
                <c:ext xmlns:c16="http://schemas.microsoft.com/office/drawing/2014/chart" uri="{C3380CC4-5D6E-409C-BE32-E72D297353CC}">
                  <c16:uniqueId val="{00000004-20BB-4B0B-A51C-2C3A857069D9}"/>
                </c:ext>
              </c:extLst>
            </c:dLbl>
            <c:dLbl>
              <c:idx val="6"/>
              <c:layout>
                <c:manualLayout>
                  <c:x val="6.111040515849597E-17"/>
                  <c:y val="-1.449276189248082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BB-4B0B-A51C-2C3A857069D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0.11966309918079032</c:v>
                </c:pt>
                <c:pt idx="1">
                  <c:v>8.3133170250609859E-2</c:v>
                </c:pt>
                <c:pt idx="2">
                  <c:v>0</c:v>
                </c:pt>
                <c:pt idx="3">
                  <c:v>0</c:v>
                </c:pt>
                <c:pt idx="4">
                  <c:v>3.4372271135984368E-7</c:v>
                </c:pt>
                <c:pt idx="5">
                  <c:v>0.75432175849875527</c:v>
                </c:pt>
                <c:pt idx="6">
                  <c:v>4.2881628347133174E-2</c:v>
                </c:pt>
              </c:numCache>
            </c:numRef>
          </c:val>
          <c:extLst>
            <c:ext xmlns:c16="http://schemas.microsoft.com/office/drawing/2014/chart" uri="{C3380CC4-5D6E-409C-BE32-E72D297353CC}">
              <c16:uniqueId val="{00000006-20BB-4B0B-A51C-2C3A857069D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F856-42C7-9E4C-47AA822DB6C6}"/>
              </c:ext>
            </c:extLst>
          </c:dPt>
          <c:dPt>
            <c:idx val="3"/>
            <c:invertIfNegative val="0"/>
            <c:bubble3D val="0"/>
            <c:explosion val="52"/>
            <c:extLst>
              <c:ext xmlns:c16="http://schemas.microsoft.com/office/drawing/2014/chart" uri="{C3380CC4-5D6E-409C-BE32-E72D297353CC}">
                <c16:uniqueId val="{00000001-F856-42C7-9E4C-47AA822DB6C6}"/>
              </c:ext>
            </c:extLst>
          </c:dPt>
          <c:dPt>
            <c:idx val="4"/>
            <c:invertIfNegative val="0"/>
            <c:bubble3D val="0"/>
            <c:extLst>
              <c:ext xmlns:c16="http://schemas.microsoft.com/office/drawing/2014/chart" uri="{C3380CC4-5D6E-409C-BE32-E72D297353CC}">
                <c16:uniqueId val="{00000002-F856-42C7-9E4C-47AA822DB6C6}"/>
              </c:ext>
            </c:extLst>
          </c:dPt>
          <c:dPt>
            <c:idx val="5"/>
            <c:invertIfNegative val="0"/>
            <c:bubble3D val="0"/>
            <c:extLst>
              <c:ext xmlns:c16="http://schemas.microsoft.com/office/drawing/2014/chart" uri="{C3380CC4-5D6E-409C-BE32-E72D297353CC}">
                <c16:uniqueId val="{00000003-F856-42C7-9E4C-47AA822DB6C6}"/>
              </c:ext>
            </c:extLst>
          </c:dPt>
          <c:dPt>
            <c:idx val="6"/>
            <c:invertIfNegative val="0"/>
            <c:bubble3D val="0"/>
            <c:extLst>
              <c:ext xmlns:c16="http://schemas.microsoft.com/office/drawing/2014/chart" uri="{C3380CC4-5D6E-409C-BE32-E72D297353CC}">
                <c16:uniqueId val="{00000004-F856-42C7-9E4C-47AA822DB6C6}"/>
              </c:ext>
            </c:extLst>
          </c:dPt>
          <c:dPt>
            <c:idx val="7"/>
            <c:invertIfNegative val="0"/>
            <c:bubble3D val="0"/>
            <c:extLst>
              <c:ext xmlns:c16="http://schemas.microsoft.com/office/drawing/2014/chart" uri="{C3380CC4-5D6E-409C-BE32-E72D297353CC}">
                <c16:uniqueId val="{00000005-F856-42C7-9E4C-47AA822DB6C6}"/>
              </c:ext>
            </c:extLst>
          </c:dPt>
          <c:cat>
            <c:strRef>
              <c:f>'5.4'!$B$21:$D$21</c:f>
              <c:strCache>
                <c:ptCount val="3"/>
                <c:pt idx="0">
                  <c:v>Leden</c:v>
                </c:pt>
                <c:pt idx="1">
                  <c:v>Únor</c:v>
                </c:pt>
                <c:pt idx="2">
                  <c:v>Březen</c:v>
                </c:pt>
              </c:strCache>
            </c:strRef>
          </c:cat>
          <c:val>
            <c:numRef>
              <c:f>'5.4'!$B$24:$D$24</c:f>
              <c:numCache>
                <c:formatCode>#\ ##0.0</c:formatCode>
                <c:ptCount val="3"/>
                <c:pt idx="0">
                  <c:v>118759.89099999999</c:v>
                </c:pt>
                <c:pt idx="1">
                  <c:v>113417.45000000001</c:v>
                </c:pt>
                <c:pt idx="2">
                  <c:v>115961.13000000002</c:v>
                </c:pt>
              </c:numCache>
            </c:numRef>
          </c:val>
          <c:extLst>
            <c:ext xmlns:c16="http://schemas.microsoft.com/office/drawing/2014/chart" uri="{C3380CC4-5D6E-409C-BE32-E72D297353CC}">
              <c16:uniqueId val="{00000006-F856-42C7-9E4C-47AA822DB6C6}"/>
            </c:ext>
          </c:extLst>
        </c:ser>
        <c:ser>
          <c:idx val="1"/>
          <c:order val="1"/>
          <c:tx>
            <c:strRef>
              <c:f>'5.4'!$A$25</c:f>
              <c:strCache>
                <c:ptCount val="1"/>
                <c:pt idx="0">
                  <c:v>Celulózové výluhy</c:v>
                </c:pt>
              </c:strCache>
            </c:strRef>
          </c:tx>
          <c:invertIfNegative val="0"/>
          <c:cat>
            <c:strRef>
              <c:f>'5.4'!$B$21:$D$21</c:f>
              <c:strCache>
                <c:ptCount val="3"/>
                <c:pt idx="0">
                  <c:v>Leden</c:v>
                </c:pt>
                <c:pt idx="1">
                  <c:v>Únor</c:v>
                </c:pt>
                <c:pt idx="2">
                  <c:v>Březen</c:v>
                </c:pt>
              </c:strCache>
            </c:strRef>
          </c:cat>
          <c:val>
            <c:numRef>
              <c:f>'5.4'!$B$25:$D$25</c:f>
              <c:numCache>
                <c:formatCode>#\ ##0.0</c:formatCode>
                <c:ptCount val="3"/>
                <c:pt idx="0">
                  <c:v>82704.7</c:v>
                </c:pt>
                <c:pt idx="1">
                  <c:v>78461.789999999994</c:v>
                </c:pt>
                <c:pt idx="2">
                  <c:v>80694.66</c:v>
                </c:pt>
              </c:numCache>
            </c:numRef>
          </c:val>
          <c:extLst>
            <c:ext xmlns:c16="http://schemas.microsoft.com/office/drawing/2014/chart" uri="{C3380CC4-5D6E-409C-BE32-E72D297353CC}">
              <c16:uniqueId val="{00000007-F856-42C7-9E4C-47AA822DB6C6}"/>
            </c:ext>
          </c:extLst>
        </c:ser>
        <c:ser>
          <c:idx val="2"/>
          <c:order val="2"/>
          <c:tx>
            <c:strRef>
              <c:f>'5.4'!$A$26</c:f>
              <c:strCache>
                <c:ptCount val="1"/>
                <c:pt idx="0">
                  <c:v>Kapalná biopaliva</c:v>
                </c:pt>
              </c:strCache>
            </c:strRef>
          </c:tx>
          <c:invertIfNegative val="0"/>
          <c:cat>
            <c:strRef>
              <c:f>'5.4'!$B$21:$D$21</c:f>
              <c:strCache>
                <c:ptCount val="3"/>
                <c:pt idx="0">
                  <c:v>Leden</c:v>
                </c:pt>
                <c:pt idx="1">
                  <c:v>Únor</c:v>
                </c:pt>
                <c:pt idx="2">
                  <c:v>Březen</c:v>
                </c:pt>
              </c:strCache>
            </c:strRef>
          </c:cat>
          <c:val>
            <c:numRef>
              <c:f>'5.4'!$B$26:$D$26</c:f>
              <c:numCache>
                <c:formatCode>#\ ##0.0</c:formatCode>
                <c:ptCount val="3"/>
                <c:pt idx="0">
                  <c:v>0</c:v>
                </c:pt>
                <c:pt idx="1">
                  <c:v>0</c:v>
                </c:pt>
                <c:pt idx="2">
                  <c:v>0</c:v>
                </c:pt>
              </c:numCache>
            </c:numRef>
          </c:val>
          <c:extLst>
            <c:ext xmlns:c16="http://schemas.microsoft.com/office/drawing/2014/chart" uri="{C3380CC4-5D6E-409C-BE32-E72D297353CC}">
              <c16:uniqueId val="{00000008-F856-42C7-9E4C-47AA822DB6C6}"/>
            </c:ext>
          </c:extLst>
        </c:ser>
        <c:ser>
          <c:idx val="3"/>
          <c:order val="3"/>
          <c:tx>
            <c:strRef>
              <c:f>'5.4'!$A$27</c:f>
              <c:strCache>
                <c:ptCount val="1"/>
                <c:pt idx="0">
                  <c:v>Ostatní biomasa</c:v>
                </c:pt>
              </c:strCache>
            </c:strRef>
          </c:tx>
          <c:invertIfNegative val="0"/>
          <c:cat>
            <c:strRef>
              <c:f>'5.4'!$B$21:$D$21</c:f>
              <c:strCache>
                <c:ptCount val="3"/>
                <c:pt idx="0">
                  <c:v>Leden</c:v>
                </c:pt>
                <c:pt idx="1">
                  <c:v>Únor</c:v>
                </c:pt>
                <c:pt idx="2">
                  <c:v>Březen</c:v>
                </c:pt>
              </c:strCache>
            </c:strRef>
          </c:cat>
          <c:val>
            <c:numRef>
              <c:f>'5.4'!$B$27:$D$27</c:f>
              <c:numCache>
                <c:formatCode>#\ ##0.0</c:formatCode>
                <c:ptCount val="3"/>
                <c:pt idx="0">
                  <c:v>0</c:v>
                </c:pt>
                <c:pt idx="1">
                  <c:v>0</c:v>
                </c:pt>
                <c:pt idx="2">
                  <c:v>0</c:v>
                </c:pt>
              </c:numCache>
            </c:numRef>
          </c:val>
          <c:extLst>
            <c:ext xmlns:c16="http://schemas.microsoft.com/office/drawing/2014/chart" uri="{C3380CC4-5D6E-409C-BE32-E72D297353CC}">
              <c16:uniqueId val="{00000009-F856-42C7-9E4C-47AA822DB6C6}"/>
            </c:ext>
          </c:extLst>
        </c:ser>
        <c:ser>
          <c:idx val="4"/>
          <c:order val="4"/>
          <c:tx>
            <c:strRef>
              <c:f>'5.4'!$A$28</c:f>
              <c:strCache>
                <c:ptCount val="1"/>
                <c:pt idx="0">
                  <c:v>Palivové dříví</c:v>
                </c:pt>
              </c:strCache>
            </c:strRef>
          </c:tx>
          <c:invertIfNegative val="0"/>
          <c:cat>
            <c:strRef>
              <c:f>'5.4'!$B$21:$D$21</c:f>
              <c:strCache>
                <c:ptCount val="3"/>
                <c:pt idx="0">
                  <c:v>Leden</c:v>
                </c:pt>
                <c:pt idx="1">
                  <c:v>Únor</c:v>
                </c:pt>
                <c:pt idx="2">
                  <c:v>Březen</c:v>
                </c:pt>
              </c:strCache>
            </c:strRef>
          </c:cat>
          <c:val>
            <c:numRef>
              <c:f>'5.4'!$B$28:$D$28</c:f>
              <c:numCache>
                <c:formatCode>#\ ##0.0</c:formatCode>
                <c:ptCount val="3"/>
                <c:pt idx="0">
                  <c:v>1</c:v>
                </c:pt>
                <c:pt idx="1">
                  <c:v>0</c:v>
                </c:pt>
                <c:pt idx="2">
                  <c:v>0</c:v>
                </c:pt>
              </c:numCache>
            </c:numRef>
          </c:val>
          <c:extLst>
            <c:ext xmlns:c16="http://schemas.microsoft.com/office/drawing/2014/chart" uri="{C3380CC4-5D6E-409C-BE32-E72D297353CC}">
              <c16:uniqueId val="{0000000A-F856-42C7-9E4C-47AA822DB6C6}"/>
            </c:ext>
          </c:extLst>
        </c:ser>
        <c:ser>
          <c:idx val="5"/>
          <c:order val="5"/>
          <c:tx>
            <c:strRef>
              <c:f>'5.4'!$A$29</c:f>
              <c:strCache>
                <c:ptCount val="1"/>
                <c:pt idx="0">
                  <c:v>Piliny, kůra, štěpky, dřevní odpad</c:v>
                </c:pt>
              </c:strCache>
            </c:strRef>
          </c:tx>
          <c:invertIfNegative val="0"/>
          <c:cat>
            <c:strRef>
              <c:f>'5.4'!$B$21:$D$21</c:f>
              <c:strCache>
                <c:ptCount val="3"/>
                <c:pt idx="0">
                  <c:v>Leden</c:v>
                </c:pt>
                <c:pt idx="1">
                  <c:v>Únor</c:v>
                </c:pt>
                <c:pt idx="2">
                  <c:v>Březen</c:v>
                </c:pt>
              </c:strCache>
            </c:strRef>
          </c:cat>
          <c:val>
            <c:numRef>
              <c:f>'5.4'!$B$29:$D$29</c:f>
              <c:numCache>
                <c:formatCode>#\ ##0.0</c:formatCode>
                <c:ptCount val="3"/>
                <c:pt idx="0">
                  <c:v>806074.52899999998</c:v>
                </c:pt>
                <c:pt idx="1">
                  <c:v>661663.59</c:v>
                </c:pt>
                <c:pt idx="2">
                  <c:v>726826.66700000013</c:v>
                </c:pt>
              </c:numCache>
            </c:numRef>
          </c:val>
          <c:extLst>
            <c:ext xmlns:c16="http://schemas.microsoft.com/office/drawing/2014/chart" uri="{C3380CC4-5D6E-409C-BE32-E72D297353CC}">
              <c16:uniqueId val="{0000000B-F856-42C7-9E4C-47AA822DB6C6}"/>
            </c:ext>
          </c:extLst>
        </c:ser>
        <c:ser>
          <c:idx val="6"/>
          <c:order val="6"/>
          <c:tx>
            <c:strRef>
              <c:f>'5.4'!$A$30</c:f>
              <c:strCache>
                <c:ptCount val="1"/>
                <c:pt idx="0">
                  <c:v>Rostlinné materiály neaglomerované</c:v>
                </c:pt>
              </c:strCache>
            </c:strRef>
          </c:tx>
          <c:invertIfNegative val="0"/>
          <c:cat>
            <c:strRef>
              <c:f>'5.4'!$B$21:$D$21</c:f>
              <c:strCache>
                <c:ptCount val="3"/>
                <c:pt idx="0">
                  <c:v>Leden</c:v>
                </c:pt>
                <c:pt idx="1">
                  <c:v>Únor</c:v>
                </c:pt>
                <c:pt idx="2">
                  <c:v>Březen</c:v>
                </c:pt>
              </c:strCache>
            </c:strRef>
          </c:cat>
          <c:val>
            <c:numRef>
              <c:f>'5.4'!$B$30:$D$30</c:f>
              <c:numCache>
                <c:formatCode>#\ ##0.0</c:formatCode>
                <c:ptCount val="3"/>
                <c:pt idx="0">
                  <c:v>46225.934999999998</c:v>
                </c:pt>
                <c:pt idx="1">
                  <c:v>37861.300000000003</c:v>
                </c:pt>
                <c:pt idx="2">
                  <c:v>40669.224000000002</c:v>
                </c:pt>
              </c:numCache>
            </c:numRef>
          </c:val>
          <c:extLst>
            <c:ext xmlns:c16="http://schemas.microsoft.com/office/drawing/2014/chart" uri="{C3380CC4-5D6E-409C-BE32-E72D297353CC}">
              <c16:uniqueId val="{0000000C-F856-42C7-9E4C-47AA822DB6C6}"/>
            </c:ext>
          </c:extLst>
        </c:ser>
        <c:dLbls>
          <c:showLegendKey val="0"/>
          <c:showVal val="0"/>
          <c:showCatName val="0"/>
          <c:showSerName val="0"/>
          <c:showPercent val="0"/>
          <c:showBubbleSize val="0"/>
        </c:dLbls>
        <c:gapWidth val="104"/>
        <c:overlap val="100"/>
        <c:axId val="181176192"/>
        <c:axId val="181177728"/>
      </c:barChart>
      <c:catAx>
        <c:axId val="181176192"/>
        <c:scaling>
          <c:orientation val="minMax"/>
        </c:scaling>
        <c:delete val="0"/>
        <c:axPos val="b"/>
        <c:numFmt formatCode="General" sourceLinked="1"/>
        <c:majorTickMark val="none"/>
        <c:minorTickMark val="none"/>
        <c:tickLblPos val="nextTo"/>
        <c:txPr>
          <a:bodyPr/>
          <a:lstStyle/>
          <a:p>
            <a:pPr>
              <a:defRPr sz="900"/>
            </a:pPr>
            <a:endParaRPr lang="cs-CZ"/>
          </a:p>
        </c:txPr>
        <c:crossAx val="181177728"/>
        <c:crosses val="autoZero"/>
        <c:auto val="1"/>
        <c:lblAlgn val="ctr"/>
        <c:lblOffset val="100"/>
        <c:noMultiLvlLbl val="0"/>
      </c:catAx>
      <c:valAx>
        <c:axId val="1811777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1176192"/>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0-52E9-4653-8EAD-A3A9FA0DFCC2}"/>
                </c:ext>
              </c:extLst>
            </c:dLbl>
            <c:dLbl>
              <c:idx val="1"/>
              <c:layout>
                <c:manualLayout>
                  <c:x val="0.17906324232732371"/>
                  <c:y val="5.803835030175368E-2"/>
                </c:manualLayout>
              </c:layout>
              <c:numFmt formatCode="0.0%" sourceLinked="0"/>
              <c:spPr>
                <a:ln w="3175"/>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DE-45DF-AB2B-A66324921DB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'5.4'!$A$39:$A$41</c:f>
              <c:strCache>
                <c:ptCount val="3"/>
                <c:pt idx="0">
                  <c:v>Skládkový plyn</c:v>
                </c:pt>
                <c:pt idx="1">
                  <c:v>Kalový plyn (ČOV)</c:v>
                </c:pt>
                <c:pt idx="2">
                  <c:v>Ostatní bioplyn</c:v>
                </c:pt>
              </c:strCache>
            </c:strRef>
          </c:cat>
          <c:val>
            <c:numRef>
              <c:f>'5.4'!$E$39:$E$41</c:f>
              <c:numCache>
                <c:formatCode>0%</c:formatCode>
                <c:ptCount val="3"/>
                <c:pt idx="0">
                  <c:v>6.5520373661933112E-2</c:v>
                </c:pt>
                <c:pt idx="1">
                  <c:v>6.7134245011283055E-3</c:v>
                </c:pt>
                <c:pt idx="2">
                  <c:v>0.9277662018369387</c:v>
                </c:pt>
              </c:numCache>
            </c:numRef>
          </c:val>
          <c:extLst>
            <c:ext xmlns:c16="http://schemas.microsoft.com/office/drawing/2014/chart" uri="{C3380CC4-5D6E-409C-BE32-E72D297353CC}">
              <c16:uniqueId val="{00000002-1ADE-45DF-AB2B-A66324921DB6}"/>
            </c:ext>
          </c:extLst>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Leden</c:v>
                </c:pt>
                <c:pt idx="1">
                  <c:v>Únor</c:v>
                </c:pt>
                <c:pt idx="2">
                  <c:v>Březen</c:v>
                </c:pt>
              </c:strCache>
            </c:strRef>
          </c:cat>
          <c:val>
            <c:numRef>
              <c:f>'5.4'!$B$39:$D$39</c:f>
              <c:numCache>
                <c:formatCode>#\ ##0.0</c:formatCode>
                <c:ptCount val="3"/>
                <c:pt idx="0">
                  <c:v>4509</c:v>
                </c:pt>
                <c:pt idx="1">
                  <c:v>3831</c:v>
                </c:pt>
                <c:pt idx="2">
                  <c:v>4282</c:v>
                </c:pt>
              </c:numCache>
            </c:numRef>
          </c:val>
          <c:extLst>
            <c:ext xmlns:c16="http://schemas.microsoft.com/office/drawing/2014/chart" uri="{C3380CC4-5D6E-409C-BE32-E72D297353CC}">
              <c16:uniqueId val="{00000000-0AEC-4104-8E73-25DAC72E3AF7}"/>
            </c:ext>
          </c:extLst>
        </c:ser>
        <c:ser>
          <c:idx val="1"/>
          <c:order val="1"/>
          <c:tx>
            <c:strRef>
              <c:f>'5.4'!$A$40</c:f>
              <c:strCache>
                <c:ptCount val="1"/>
                <c:pt idx="0">
                  <c:v>Kalový plyn (ČOV)</c:v>
                </c:pt>
              </c:strCache>
            </c:strRef>
          </c:tx>
          <c:invertIfNegative val="0"/>
          <c:cat>
            <c:strRef>
              <c:f>'5.4'!$B$36:$D$36</c:f>
              <c:strCache>
                <c:ptCount val="3"/>
                <c:pt idx="0">
                  <c:v>Leden</c:v>
                </c:pt>
                <c:pt idx="1">
                  <c:v>Únor</c:v>
                </c:pt>
                <c:pt idx="2">
                  <c:v>Březen</c:v>
                </c:pt>
              </c:strCache>
            </c:strRef>
          </c:cat>
          <c:val>
            <c:numRef>
              <c:f>'5.4'!$B$40:$D$40</c:f>
              <c:numCache>
                <c:formatCode>#\ ##0.0</c:formatCode>
                <c:ptCount val="3"/>
                <c:pt idx="0">
                  <c:v>440.572</c:v>
                </c:pt>
                <c:pt idx="1">
                  <c:v>403.47699999999998</c:v>
                </c:pt>
                <c:pt idx="2">
                  <c:v>449.24099999999999</c:v>
                </c:pt>
              </c:numCache>
            </c:numRef>
          </c:val>
          <c:extLst>
            <c:ext xmlns:c16="http://schemas.microsoft.com/office/drawing/2014/chart" uri="{C3380CC4-5D6E-409C-BE32-E72D297353CC}">
              <c16:uniqueId val="{00000001-0AEC-4104-8E73-25DAC72E3AF7}"/>
            </c:ext>
          </c:extLst>
        </c:ser>
        <c:ser>
          <c:idx val="2"/>
          <c:order val="2"/>
          <c:tx>
            <c:strRef>
              <c:f>'5.4'!$A$41</c:f>
              <c:strCache>
                <c:ptCount val="1"/>
                <c:pt idx="0">
                  <c:v>Ostatní bioplyn</c:v>
                </c:pt>
              </c:strCache>
            </c:strRef>
          </c:tx>
          <c:invertIfNegative val="0"/>
          <c:cat>
            <c:strRef>
              <c:f>'5.4'!$B$36:$D$36</c:f>
              <c:strCache>
                <c:ptCount val="3"/>
                <c:pt idx="0">
                  <c:v>Leden</c:v>
                </c:pt>
                <c:pt idx="1">
                  <c:v>Únor</c:v>
                </c:pt>
                <c:pt idx="2">
                  <c:v>Březen</c:v>
                </c:pt>
              </c:strCache>
            </c:strRef>
          </c:cat>
          <c:val>
            <c:numRef>
              <c:f>'5.4'!$B$41:$D$41</c:f>
              <c:numCache>
                <c:formatCode>#\ ##0.0</c:formatCode>
                <c:ptCount val="3"/>
                <c:pt idx="0">
                  <c:v>64495.792000000001</c:v>
                </c:pt>
                <c:pt idx="1">
                  <c:v>56315.160000000011</c:v>
                </c:pt>
                <c:pt idx="2">
                  <c:v>57916.127</c:v>
                </c:pt>
              </c:numCache>
            </c:numRef>
          </c:val>
          <c:extLst>
            <c:ext xmlns:c16="http://schemas.microsoft.com/office/drawing/2014/chart" uri="{C3380CC4-5D6E-409C-BE32-E72D297353CC}">
              <c16:uniqueId val="{00000002-0AEC-4104-8E73-25DAC72E3AF7}"/>
            </c:ext>
          </c:extLst>
        </c:ser>
        <c:dLbls>
          <c:showLegendKey val="0"/>
          <c:showVal val="0"/>
          <c:showCatName val="0"/>
          <c:showSerName val="0"/>
          <c:showPercent val="0"/>
          <c:showBubbleSize val="0"/>
        </c:dLbls>
        <c:gapWidth val="104"/>
        <c:overlap val="100"/>
        <c:axId val="181942144"/>
        <c:axId val="181943680"/>
      </c:barChart>
      <c:catAx>
        <c:axId val="181942144"/>
        <c:scaling>
          <c:orientation val="minMax"/>
        </c:scaling>
        <c:delete val="0"/>
        <c:axPos val="b"/>
        <c:numFmt formatCode="General" sourceLinked="1"/>
        <c:majorTickMark val="none"/>
        <c:minorTickMark val="none"/>
        <c:tickLblPos val="nextTo"/>
        <c:txPr>
          <a:bodyPr/>
          <a:lstStyle/>
          <a:p>
            <a:pPr>
              <a:defRPr sz="900"/>
            </a:pPr>
            <a:endParaRPr lang="cs-CZ"/>
          </a:p>
        </c:txPr>
        <c:crossAx val="181943680"/>
        <c:crosses val="autoZero"/>
        <c:auto val="1"/>
        <c:lblAlgn val="ctr"/>
        <c:lblOffset val="100"/>
        <c:noMultiLvlLbl val="0"/>
      </c:catAx>
      <c:valAx>
        <c:axId val="1819436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1942144"/>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extLst>
            <c:ext xmlns:c16="http://schemas.microsoft.com/office/drawing/2014/chart" uri="{C3380CC4-5D6E-409C-BE32-E72D297353CC}">
              <c16:uniqueId val="{00000000-B022-4EA7-AB59-10A39C2ED7E4}"/>
            </c:ext>
          </c:extLst>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extLst>
            <c:ext xmlns:c16="http://schemas.microsoft.com/office/drawing/2014/chart" uri="{C3380CC4-5D6E-409C-BE32-E72D297353CC}">
              <c16:uniqueId val="{00000001-B022-4EA7-AB59-10A39C2ED7E4}"/>
            </c:ext>
          </c:extLst>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extLst>
            <c:ext xmlns:c16="http://schemas.microsoft.com/office/drawing/2014/chart" uri="{C3380CC4-5D6E-409C-BE32-E72D297353CC}">
              <c16:uniqueId val="{00000002-B022-4EA7-AB59-10A39C2ED7E4}"/>
            </c:ext>
          </c:extLst>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extLst>
            <c:ext xmlns:c16="http://schemas.microsoft.com/office/drawing/2014/chart" uri="{C3380CC4-5D6E-409C-BE32-E72D297353CC}">
              <c16:uniqueId val="{00000003-B022-4EA7-AB59-10A39C2ED7E4}"/>
            </c:ext>
          </c:extLst>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extLst>
            <c:ext xmlns:c16="http://schemas.microsoft.com/office/drawing/2014/chart" uri="{C3380CC4-5D6E-409C-BE32-E72D297353CC}">
              <c16:uniqueId val="{00000004-B022-4EA7-AB59-10A39C2ED7E4}"/>
            </c:ext>
          </c:extLst>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extLst>
            <c:ext xmlns:c16="http://schemas.microsoft.com/office/drawing/2014/chart" uri="{C3380CC4-5D6E-409C-BE32-E72D297353CC}">
              <c16:uniqueId val="{00000005-B022-4EA7-AB59-10A39C2ED7E4}"/>
            </c:ext>
          </c:extLst>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extLst>
            <c:ext xmlns:c16="http://schemas.microsoft.com/office/drawing/2014/chart" uri="{C3380CC4-5D6E-409C-BE32-E72D297353CC}">
              <c16:uniqueId val="{00000006-B022-4EA7-AB59-10A39C2ED7E4}"/>
            </c:ext>
          </c:extLst>
        </c:ser>
        <c:dLbls>
          <c:showLegendKey val="0"/>
          <c:showVal val="0"/>
          <c:showCatName val="0"/>
          <c:showSerName val="0"/>
          <c:showPercent val="0"/>
          <c:showBubbleSize val="0"/>
        </c:dLbls>
        <c:gapWidth val="150"/>
        <c:axId val="181992064"/>
        <c:axId val="182260096"/>
      </c:barChart>
      <c:catAx>
        <c:axId val="181992064"/>
        <c:scaling>
          <c:orientation val="minMax"/>
        </c:scaling>
        <c:delete val="1"/>
        <c:axPos val="b"/>
        <c:numFmt formatCode="General" sourceLinked="1"/>
        <c:majorTickMark val="out"/>
        <c:minorTickMark val="none"/>
        <c:tickLblPos val="nextTo"/>
        <c:crossAx val="182260096"/>
        <c:crosses val="autoZero"/>
        <c:auto val="1"/>
        <c:lblAlgn val="ctr"/>
        <c:lblOffset val="100"/>
        <c:noMultiLvlLbl val="0"/>
      </c:catAx>
      <c:valAx>
        <c:axId val="182260096"/>
        <c:scaling>
          <c:orientation val="minMax"/>
        </c:scaling>
        <c:delete val="1"/>
        <c:axPos val="l"/>
        <c:numFmt formatCode="General" sourceLinked="1"/>
        <c:majorTickMark val="out"/>
        <c:minorTickMark val="none"/>
        <c:tickLblPos val="nextTo"/>
        <c:crossAx val="1819920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extLst>
            <c:ext xmlns:c16="http://schemas.microsoft.com/office/drawing/2014/chart" uri="{C3380CC4-5D6E-409C-BE32-E72D297353CC}">
              <c16:uniqueId val="{00000000-0DB5-4F68-B677-D72727CBDDB4}"/>
            </c:ext>
          </c:extLst>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extLst>
            <c:ext xmlns:c16="http://schemas.microsoft.com/office/drawing/2014/chart" uri="{C3380CC4-5D6E-409C-BE32-E72D297353CC}">
              <c16:uniqueId val="{00000001-0DB5-4F68-B677-D72727CBDDB4}"/>
            </c:ext>
          </c:extLst>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extLst>
            <c:ext xmlns:c16="http://schemas.microsoft.com/office/drawing/2014/chart" uri="{C3380CC4-5D6E-409C-BE32-E72D297353CC}">
              <c16:uniqueId val="{00000002-0DB5-4F68-B677-D72727CBDDB4}"/>
            </c:ext>
          </c:extLst>
        </c:ser>
        <c:dLbls>
          <c:showLegendKey val="0"/>
          <c:showVal val="0"/>
          <c:showCatName val="0"/>
          <c:showSerName val="0"/>
          <c:showPercent val="0"/>
          <c:showBubbleSize val="0"/>
        </c:dLbls>
        <c:gapWidth val="150"/>
        <c:axId val="182291072"/>
        <c:axId val="182296960"/>
      </c:barChart>
      <c:catAx>
        <c:axId val="182291072"/>
        <c:scaling>
          <c:orientation val="minMax"/>
        </c:scaling>
        <c:delete val="1"/>
        <c:axPos val="b"/>
        <c:numFmt formatCode="General" sourceLinked="1"/>
        <c:majorTickMark val="out"/>
        <c:minorTickMark val="none"/>
        <c:tickLblPos val="nextTo"/>
        <c:crossAx val="182296960"/>
        <c:crosses val="autoZero"/>
        <c:auto val="1"/>
        <c:lblAlgn val="ctr"/>
        <c:lblOffset val="100"/>
        <c:noMultiLvlLbl val="0"/>
      </c:catAx>
      <c:valAx>
        <c:axId val="182296960"/>
        <c:scaling>
          <c:orientation val="minMax"/>
        </c:scaling>
        <c:delete val="1"/>
        <c:axPos val="l"/>
        <c:numFmt formatCode="General" sourceLinked="1"/>
        <c:majorTickMark val="out"/>
        <c:minorTickMark val="none"/>
        <c:tickLblPos val="nextTo"/>
        <c:crossAx val="1822910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extLst>
            <c:ext xmlns:c16="http://schemas.microsoft.com/office/drawing/2014/chart" uri="{C3380CC4-5D6E-409C-BE32-E72D297353CC}">
              <c16:uniqueId val="{00000000-5A1C-4861-86BF-29377A5B7BCE}"/>
            </c:ext>
          </c:extLst>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extLst>
            <c:ext xmlns:c16="http://schemas.microsoft.com/office/drawing/2014/chart" uri="{C3380CC4-5D6E-409C-BE32-E72D297353CC}">
              <c16:uniqueId val="{00000001-5A1C-4861-86BF-29377A5B7BCE}"/>
            </c:ext>
          </c:extLst>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extLst>
            <c:ext xmlns:c16="http://schemas.microsoft.com/office/drawing/2014/chart" uri="{C3380CC4-5D6E-409C-BE32-E72D297353CC}">
              <c16:uniqueId val="{00000002-5A1C-4861-86BF-29377A5B7BCE}"/>
            </c:ext>
          </c:extLst>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extLst>
            <c:ext xmlns:c16="http://schemas.microsoft.com/office/drawing/2014/chart" uri="{C3380CC4-5D6E-409C-BE32-E72D297353CC}">
              <c16:uniqueId val="{00000003-5A1C-4861-86BF-29377A5B7BCE}"/>
            </c:ext>
          </c:extLst>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extLst>
            <c:ext xmlns:c16="http://schemas.microsoft.com/office/drawing/2014/chart" uri="{C3380CC4-5D6E-409C-BE32-E72D297353CC}">
              <c16:uniqueId val="{00000004-5A1C-4861-86BF-29377A5B7BCE}"/>
            </c:ext>
          </c:extLst>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extLst>
            <c:ext xmlns:c16="http://schemas.microsoft.com/office/drawing/2014/chart" uri="{C3380CC4-5D6E-409C-BE32-E72D297353CC}">
              <c16:uniqueId val="{00000005-5A1C-4861-86BF-29377A5B7BCE}"/>
            </c:ext>
          </c:extLst>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extLst>
            <c:ext xmlns:c16="http://schemas.microsoft.com/office/drawing/2014/chart" uri="{C3380CC4-5D6E-409C-BE32-E72D297353CC}">
              <c16:uniqueId val="{00000006-5A1C-4861-86BF-29377A5B7BCE}"/>
            </c:ext>
          </c:extLst>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extLst>
            <c:ext xmlns:c16="http://schemas.microsoft.com/office/drawing/2014/chart" uri="{C3380CC4-5D6E-409C-BE32-E72D297353CC}">
              <c16:uniqueId val="{00000007-5A1C-4861-86BF-29377A5B7BCE}"/>
            </c:ext>
          </c:extLst>
        </c:ser>
        <c:dLbls>
          <c:showLegendKey val="0"/>
          <c:showVal val="0"/>
          <c:showCatName val="0"/>
          <c:showSerName val="0"/>
          <c:showPercent val="0"/>
          <c:showBubbleSize val="0"/>
        </c:dLbls>
        <c:gapWidth val="150"/>
        <c:axId val="182338304"/>
        <c:axId val="182339840"/>
      </c:barChart>
      <c:catAx>
        <c:axId val="182338304"/>
        <c:scaling>
          <c:orientation val="minMax"/>
        </c:scaling>
        <c:delete val="1"/>
        <c:axPos val="b"/>
        <c:numFmt formatCode="General" sourceLinked="1"/>
        <c:majorTickMark val="out"/>
        <c:minorTickMark val="none"/>
        <c:tickLblPos val="nextTo"/>
        <c:crossAx val="182339840"/>
        <c:crosses val="autoZero"/>
        <c:auto val="1"/>
        <c:lblAlgn val="ctr"/>
        <c:lblOffset val="100"/>
        <c:noMultiLvlLbl val="0"/>
      </c:catAx>
      <c:valAx>
        <c:axId val="182339840"/>
        <c:scaling>
          <c:orientation val="minMax"/>
        </c:scaling>
        <c:delete val="1"/>
        <c:axPos val="l"/>
        <c:numFmt formatCode="General" sourceLinked="1"/>
        <c:majorTickMark val="out"/>
        <c:minorTickMark val="none"/>
        <c:tickLblPos val="nextTo"/>
        <c:crossAx val="1823383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c:ext xmlns:c16="http://schemas.microsoft.com/office/drawing/2014/chart" uri="{C3380CC4-5D6E-409C-BE32-E72D297353CC}">
                <c16:uniqueId val="{00000000-799B-4097-908D-B7AC1EF21D78}"/>
              </c:ext>
            </c:extLst>
          </c:dPt>
          <c:dPt>
            <c:idx val="7"/>
            <c:bubble3D val="0"/>
            <c:extLst>
              <c:ext xmlns:c16="http://schemas.microsoft.com/office/drawing/2014/chart" uri="{C3380CC4-5D6E-409C-BE32-E72D297353CC}">
                <c16:uniqueId val="{00000001-799B-4097-908D-B7AC1EF21D78}"/>
              </c:ext>
            </c:extLst>
          </c:dPt>
          <c:dLbls>
            <c:dLbl>
              <c:idx val="4"/>
              <c:layout>
                <c:manualLayout>
                  <c:x val="1.9566130053139247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99B-4097-908D-B7AC1EF21D78}"/>
                </c:ext>
              </c:extLst>
            </c:dLbl>
            <c:dLbl>
              <c:idx val="5"/>
              <c:layout>
                <c:manualLayout>
                  <c:x val="1.8738806286325408E-2"/>
                  <c:y val="3.518028928724179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99B-4097-908D-B7AC1EF21D78}"/>
                </c:ext>
              </c:extLst>
            </c:dLbl>
            <c:dLbl>
              <c:idx val="6"/>
              <c:layout>
                <c:manualLayout>
                  <c:x val="1.8975294551140907E-2"/>
                  <c:y val="3.518028928724244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9B-4097-908D-B7AC1EF21D78}"/>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99B-4097-908D-B7AC1EF21D78}"/>
                </c:ext>
              </c:extLst>
            </c:dLbl>
            <c:dLbl>
              <c:idx val="10"/>
              <c:layout>
                <c:manualLayout>
                  <c:x val="8.2732376681384065E-4"/>
                  <c:y val="1.05540867861725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9B-4097-908D-B7AC1EF21D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2081.2759999999989</c:v>
                </c:pt>
                <c:pt idx="1">
                  <c:v>2212.023000000001</c:v>
                </c:pt>
                <c:pt idx="2">
                  <c:v>1926.8699999999988</c:v>
                </c:pt>
                <c:pt idx="3">
                  <c:v>2822.9089999999992</c:v>
                </c:pt>
                <c:pt idx="4">
                  <c:v>604.60400000000038</c:v>
                </c:pt>
                <c:pt idx="5">
                  <c:v>1068.9174999999998</c:v>
                </c:pt>
                <c:pt idx="6">
                  <c:v>471.21399999999994</c:v>
                </c:pt>
                <c:pt idx="7">
                  <c:v>6583.0239999999976</c:v>
                </c:pt>
                <c:pt idx="8">
                  <c:v>1267.1899999999998</c:v>
                </c:pt>
                <c:pt idx="9">
                  <c:v>3716.8759999999984</c:v>
                </c:pt>
                <c:pt idx="10">
                  <c:v>1136.5489999999995</c:v>
                </c:pt>
                <c:pt idx="11">
                  <c:v>4311.83</c:v>
                </c:pt>
                <c:pt idx="12">
                  <c:v>10114.30286</c:v>
                </c:pt>
                <c:pt idx="13">
                  <c:v>1330.9949999999999</c:v>
                </c:pt>
              </c:numCache>
            </c:numRef>
          </c:val>
          <c:extLst>
            <c:ext xmlns:c16="http://schemas.microsoft.com/office/drawing/2014/chart" uri="{C3380CC4-5D6E-409C-BE32-E72D297353CC}">
              <c16:uniqueId val="{00000006-799B-4097-908D-B7AC1EF21D78}"/>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2081.2759999999989</c:v>
                </c:pt>
              </c:numCache>
            </c:numRef>
          </c:val>
          <c:extLst>
            <c:ext xmlns:c16="http://schemas.microsoft.com/office/drawing/2014/chart" uri="{C3380CC4-5D6E-409C-BE32-E72D297353CC}">
              <c16:uniqueId val="{00000000-E313-4EE8-9467-E962D8D75201}"/>
            </c:ext>
          </c:extLst>
        </c:ser>
        <c:ser>
          <c:idx val="1"/>
          <c:order val="1"/>
          <c:tx>
            <c:strRef>
              <c:f>'6'!$A$24</c:f>
              <c:strCache>
                <c:ptCount val="1"/>
                <c:pt idx="0">
                  <c:v>JHČ</c:v>
                </c:pt>
              </c:strCache>
            </c:strRef>
          </c:tx>
          <c:invertIfNegative val="0"/>
          <c:val>
            <c:numRef>
              <c:f>('6'!$B$22,'6'!$B$24)</c:f>
              <c:numCache>
                <c:formatCode>General</c:formatCode>
                <c:ptCount val="2"/>
                <c:pt idx="1">
                  <c:v>2212.023000000001</c:v>
                </c:pt>
              </c:numCache>
            </c:numRef>
          </c:val>
          <c:extLst>
            <c:ext xmlns:c16="http://schemas.microsoft.com/office/drawing/2014/chart" uri="{C3380CC4-5D6E-409C-BE32-E72D297353CC}">
              <c16:uniqueId val="{00000001-E313-4EE8-9467-E962D8D75201}"/>
            </c:ext>
          </c:extLst>
        </c:ser>
        <c:ser>
          <c:idx val="2"/>
          <c:order val="2"/>
          <c:tx>
            <c:strRef>
              <c:f>'6'!$A$25</c:f>
              <c:strCache>
                <c:ptCount val="1"/>
                <c:pt idx="0">
                  <c:v>JHM</c:v>
                </c:pt>
              </c:strCache>
            </c:strRef>
          </c:tx>
          <c:invertIfNegative val="0"/>
          <c:val>
            <c:numRef>
              <c:f>('6'!$B$22,'6'!$B$22,'6'!$B$25)</c:f>
              <c:numCache>
                <c:formatCode>General</c:formatCode>
                <c:ptCount val="3"/>
                <c:pt idx="2">
                  <c:v>1926.8699999999988</c:v>
                </c:pt>
              </c:numCache>
            </c:numRef>
          </c:val>
          <c:extLst>
            <c:ext xmlns:c16="http://schemas.microsoft.com/office/drawing/2014/chart" uri="{C3380CC4-5D6E-409C-BE32-E72D297353CC}">
              <c16:uniqueId val="{00000002-E313-4EE8-9467-E962D8D75201}"/>
            </c:ext>
          </c:extLst>
        </c:ser>
        <c:ser>
          <c:idx val="3"/>
          <c:order val="3"/>
          <c:tx>
            <c:strRef>
              <c:f>'6'!$A$26</c:f>
              <c:strCache>
                <c:ptCount val="1"/>
                <c:pt idx="0">
                  <c:v>KVK</c:v>
                </c:pt>
              </c:strCache>
            </c:strRef>
          </c:tx>
          <c:invertIfNegative val="0"/>
          <c:val>
            <c:numRef>
              <c:f>('6'!$B$22,'6'!$B$22,'6'!$B$22,'6'!$B$26)</c:f>
              <c:numCache>
                <c:formatCode>General</c:formatCode>
                <c:ptCount val="4"/>
                <c:pt idx="3">
                  <c:v>2822.9089999999992</c:v>
                </c:pt>
              </c:numCache>
            </c:numRef>
          </c:val>
          <c:extLst>
            <c:ext xmlns:c16="http://schemas.microsoft.com/office/drawing/2014/chart" uri="{C3380CC4-5D6E-409C-BE32-E72D297353CC}">
              <c16:uniqueId val="{00000003-E313-4EE8-9467-E962D8D75201}"/>
            </c:ext>
          </c:extLst>
        </c:ser>
        <c:ser>
          <c:idx val="4"/>
          <c:order val="4"/>
          <c:tx>
            <c:strRef>
              <c:f>'6'!$A$27</c:f>
              <c:strCache>
                <c:ptCount val="1"/>
                <c:pt idx="0">
                  <c:v>VYS</c:v>
                </c:pt>
              </c:strCache>
            </c:strRef>
          </c:tx>
          <c:invertIfNegative val="0"/>
          <c:val>
            <c:numRef>
              <c:f>('6'!$B$22,'6'!$B$22,'6'!$B$22,'6'!$B$22,'6'!$B$27)</c:f>
              <c:numCache>
                <c:formatCode>General</c:formatCode>
                <c:ptCount val="5"/>
                <c:pt idx="4">
                  <c:v>604.60400000000038</c:v>
                </c:pt>
              </c:numCache>
            </c:numRef>
          </c:val>
          <c:extLst>
            <c:ext xmlns:c16="http://schemas.microsoft.com/office/drawing/2014/chart" uri="{C3380CC4-5D6E-409C-BE32-E72D297353CC}">
              <c16:uniqueId val="{00000004-E313-4EE8-9467-E962D8D75201}"/>
            </c:ext>
          </c:extLst>
        </c:ser>
        <c:ser>
          <c:idx val="5"/>
          <c:order val="5"/>
          <c:tx>
            <c:strRef>
              <c:f>'6'!$A$28</c:f>
              <c:strCache>
                <c:ptCount val="1"/>
                <c:pt idx="0">
                  <c:v>HKK</c:v>
                </c:pt>
              </c:strCache>
            </c:strRef>
          </c:tx>
          <c:invertIfNegative val="0"/>
          <c:val>
            <c:numRef>
              <c:f>('6'!$B$22,'6'!$B$22,'6'!$B$22,'6'!$B$22,'6'!$B$22,'6'!$B$28)</c:f>
              <c:numCache>
                <c:formatCode>General</c:formatCode>
                <c:ptCount val="6"/>
                <c:pt idx="5">
                  <c:v>1068.9174999999998</c:v>
                </c:pt>
              </c:numCache>
            </c:numRef>
          </c:val>
          <c:extLst>
            <c:ext xmlns:c16="http://schemas.microsoft.com/office/drawing/2014/chart" uri="{C3380CC4-5D6E-409C-BE32-E72D297353CC}">
              <c16:uniqueId val="{00000005-E313-4EE8-9467-E962D8D75201}"/>
            </c:ext>
          </c:extLst>
        </c:ser>
        <c:ser>
          <c:idx val="6"/>
          <c:order val="6"/>
          <c:tx>
            <c:strRef>
              <c:f>'6'!$A$29</c:f>
              <c:strCache>
                <c:ptCount val="1"/>
                <c:pt idx="0">
                  <c:v>LBK</c:v>
                </c:pt>
              </c:strCache>
            </c:strRef>
          </c:tx>
          <c:invertIfNegative val="0"/>
          <c:val>
            <c:numRef>
              <c:f>('6'!$B$22,'6'!$B$22,'6'!$B$22,'6'!$B$22,'6'!$B$22,'6'!$B$22,'6'!$B$29)</c:f>
              <c:numCache>
                <c:formatCode>General</c:formatCode>
                <c:ptCount val="7"/>
                <c:pt idx="6">
                  <c:v>471.21399999999994</c:v>
                </c:pt>
              </c:numCache>
            </c:numRef>
          </c:val>
          <c:extLst>
            <c:ext xmlns:c16="http://schemas.microsoft.com/office/drawing/2014/chart" uri="{C3380CC4-5D6E-409C-BE32-E72D297353CC}">
              <c16:uniqueId val="{00000006-E313-4EE8-9467-E962D8D75201}"/>
            </c:ext>
          </c:extLst>
        </c:ser>
        <c:ser>
          <c:idx val="7"/>
          <c:order val="7"/>
          <c:tx>
            <c:strRef>
              <c:f>'6'!$A$30</c:f>
              <c:strCache>
                <c:ptCount val="1"/>
                <c:pt idx="0">
                  <c:v>MSK</c:v>
                </c:pt>
              </c:strCache>
            </c:strRef>
          </c:tx>
          <c:invertIfNegative val="0"/>
          <c:val>
            <c:numRef>
              <c:f>('6'!$B$22,'6'!$B$22,'6'!$B$22,'6'!$B$22,'6'!$B$22,'6'!$B$22,'6'!$B$22,'6'!$B$30)</c:f>
              <c:numCache>
                <c:formatCode>General</c:formatCode>
                <c:ptCount val="8"/>
                <c:pt idx="7">
                  <c:v>6583.0239999999976</c:v>
                </c:pt>
              </c:numCache>
            </c:numRef>
          </c:val>
          <c:extLst>
            <c:ext xmlns:c16="http://schemas.microsoft.com/office/drawing/2014/chart" uri="{C3380CC4-5D6E-409C-BE32-E72D297353CC}">
              <c16:uniqueId val="{00000007-E313-4EE8-9467-E962D8D75201}"/>
            </c:ext>
          </c:extLst>
        </c:ser>
        <c:ser>
          <c:idx val="8"/>
          <c:order val="8"/>
          <c:tx>
            <c:strRef>
              <c:f>'6'!$A$31</c:f>
              <c:strCache>
                <c:ptCount val="1"/>
                <c:pt idx="0">
                  <c:v>OLK</c:v>
                </c:pt>
              </c:strCache>
            </c:strRef>
          </c:tx>
          <c:invertIfNegative val="0"/>
          <c:val>
            <c:numRef>
              <c:f>('6'!$B$22,'6'!$B$22,'6'!$B$22,'6'!$B$22,'6'!$B$22,'6'!$B$22,'6'!$B$22,'6'!$B$22,'6'!$B$31)</c:f>
              <c:numCache>
                <c:formatCode>General</c:formatCode>
                <c:ptCount val="9"/>
                <c:pt idx="8">
                  <c:v>1267.1899999999998</c:v>
                </c:pt>
              </c:numCache>
            </c:numRef>
          </c:val>
          <c:extLst>
            <c:ext xmlns:c16="http://schemas.microsoft.com/office/drawing/2014/chart" uri="{C3380CC4-5D6E-409C-BE32-E72D297353CC}">
              <c16:uniqueId val="{00000008-E313-4EE8-9467-E962D8D75201}"/>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3716.8759999999984</c:v>
                </c:pt>
              </c:numCache>
            </c:numRef>
          </c:val>
          <c:extLst>
            <c:ext xmlns:c16="http://schemas.microsoft.com/office/drawing/2014/chart" uri="{C3380CC4-5D6E-409C-BE32-E72D297353CC}">
              <c16:uniqueId val="{00000009-E313-4EE8-9467-E962D8D75201}"/>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1136.5489999999995</c:v>
                </c:pt>
              </c:numCache>
            </c:numRef>
          </c:val>
          <c:extLst>
            <c:ext xmlns:c16="http://schemas.microsoft.com/office/drawing/2014/chart" uri="{C3380CC4-5D6E-409C-BE32-E72D297353CC}">
              <c16:uniqueId val="{0000000A-E313-4EE8-9467-E962D8D75201}"/>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4311.83</c:v>
                </c:pt>
              </c:numCache>
            </c:numRef>
          </c:val>
          <c:extLst>
            <c:ext xmlns:c16="http://schemas.microsoft.com/office/drawing/2014/chart" uri="{C3380CC4-5D6E-409C-BE32-E72D297353CC}">
              <c16:uniqueId val="{0000000B-E313-4EE8-9467-E962D8D75201}"/>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10114.30286</c:v>
                </c:pt>
              </c:numCache>
            </c:numRef>
          </c:val>
          <c:extLst>
            <c:ext xmlns:c16="http://schemas.microsoft.com/office/drawing/2014/chart" uri="{C3380CC4-5D6E-409C-BE32-E72D297353CC}">
              <c16:uniqueId val="{0000000C-E313-4EE8-9467-E962D8D75201}"/>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1330.9949999999999</c:v>
                </c:pt>
              </c:numCache>
            </c:numRef>
          </c:val>
          <c:extLst>
            <c:ext xmlns:c16="http://schemas.microsoft.com/office/drawing/2014/chart" uri="{C3380CC4-5D6E-409C-BE32-E72D297353CC}">
              <c16:uniqueId val="{0000000D-E313-4EE8-9467-E962D8D75201}"/>
            </c:ext>
          </c:extLst>
        </c:ser>
        <c:dLbls>
          <c:showLegendKey val="0"/>
          <c:showVal val="0"/>
          <c:showCatName val="0"/>
          <c:showSerName val="0"/>
          <c:showPercent val="0"/>
          <c:showBubbleSize val="0"/>
        </c:dLbls>
        <c:gapWidth val="104"/>
        <c:overlap val="100"/>
        <c:axId val="184455936"/>
        <c:axId val="184457472"/>
      </c:barChart>
      <c:catAx>
        <c:axId val="184455936"/>
        <c:scaling>
          <c:orientation val="minMax"/>
        </c:scaling>
        <c:delete val="0"/>
        <c:axPos val="b"/>
        <c:numFmt formatCode="General" sourceLinked="1"/>
        <c:majorTickMark val="none"/>
        <c:minorTickMark val="none"/>
        <c:tickLblPos val="nextTo"/>
        <c:txPr>
          <a:bodyPr/>
          <a:lstStyle/>
          <a:p>
            <a:pPr>
              <a:defRPr sz="900"/>
            </a:pPr>
            <a:endParaRPr lang="cs-CZ"/>
          </a:p>
        </c:txPr>
        <c:crossAx val="184457472"/>
        <c:crosses val="autoZero"/>
        <c:auto val="1"/>
        <c:lblAlgn val="ctr"/>
        <c:lblOffset val="100"/>
        <c:noMultiLvlLbl val="0"/>
      </c:catAx>
      <c:valAx>
        <c:axId val="1844574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44559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 ##0.0</c:formatCode>
                <c:ptCount val="12"/>
                <c:pt idx="0">
                  <c:v>2392.74928</c:v>
                </c:pt>
                <c:pt idx="1">
                  <c:v>2132.8240400000004</c:v>
                </c:pt>
                <c:pt idx="2">
                  <c:v>2302.268806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7B2-470A-85CA-BED159C697C6}"/>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 ##0.0</c:formatCode>
                <c:ptCount val="12"/>
                <c:pt idx="0">
                  <c:v>419.77037100000013</c:v>
                </c:pt>
                <c:pt idx="1">
                  <c:v>374.01020599999981</c:v>
                </c:pt>
                <c:pt idx="2">
                  <c:v>400.39917300000042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7B2-470A-85CA-BED159C697C6}"/>
            </c:ext>
          </c:extLst>
        </c:ser>
        <c:ser>
          <c:idx val="2"/>
          <c:order val="2"/>
          <c:tx>
            <c:strRef>
              <c:f>'4.1'!$A$10</c:f>
              <c:strCache>
                <c:ptCount val="1"/>
                <c:pt idx="0">
                  <c:v>Černé uhlí</c:v>
                </c:pt>
              </c:strCache>
            </c:strRef>
          </c:tx>
          <c:spPr>
            <a:solidFill>
              <a:schemeClr val="tx1"/>
            </a:solidFill>
          </c:spPr>
          <c:invertIfNegative val="0"/>
          <c:val>
            <c:numRef>
              <c:f>'4.1'!$B$10:$M$10</c:f>
              <c:numCache>
                <c:formatCode>#\ ##0.0</c:formatCode>
                <c:ptCount val="12"/>
                <c:pt idx="0">
                  <c:v>2146.6621289999998</c:v>
                </c:pt>
                <c:pt idx="1">
                  <c:v>1902.2954259999997</c:v>
                </c:pt>
                <c:pt idx="2">
                  <c:v>1622.3598930000001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7B2-470A-85CA-BED159C697C6}"/>
            </c:ext>
          </c:extLst>
        </c:ser>
        <c:ser>
          <c:idx val="3"/>
          <c:order val="3"/>
          <c:tx>
            <c:strRef>
              <c:f>'4.1'!$A$11</c:f>
              <c:strCache>
                <c:ptCount val="1"/>
                <c:pt idx="0">
                  <c:v>Elektrická energie</c:v>
                </c:pt>
              </c:strCache>
            </c:strRef>
          </c:tx>
          <c:invertIfNegative val="0"/>
          <c:val>
            <c:numRef>
              <c:f>'4.1'!$B$11:$M$11</c:f>
              <c:numCache>
                <c:formatCode>#\ ##0.0</c:formatCode>
                <c:ptCount val="12"/>
                <c:pt idx="0">
                  <c:v>2.22417</c:v>
                </c:pt>
                <c:pt idx="1">
                  <c:v>2.50345</c:v>
                </c:pt>
                <c:pt idx="2">
                  <c:v>2.6713300000000002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7B2-470A-85CA-BED159C697C6}"/>
            </c:ext>
          </c:extLst>
        </c:ser>
        <c:ser>
          <c:idx val="4"/>
          <c:order val="4"/>
          <c:tx>
            <c:strRef>
              <c:f>'4.1'!$A$12</c:f>
              <c:strCache>
                <c:ptCount val="1"/>
                <c:pt idx="0">
                  <c:v>Energie prostředí (tepelné čerpadlo)</c:v>
                </c:pt>
              </c:strCache>
            </c:strRef>
          </c:tx>
          <c:invertIfNegative val="0"/>
          <c:val>
            <c:numRef>
              <c:f>'4.1'!$B$12:$M$12</c:f>
              <c:numCache>
                <c:formatCode>#\ ##0.0</c:formatCode>
                <c:ptCount val="12"/>
                <c:pt idx="0">
                  <c:v>1.4593099999999999</c:v>
                </c:pt>
                <c:pt idx="1">
                  <c:v>1.1757599999999999</c:v>
                </c:pt>
                <c:pt idx="2">
                  <c:v>0.70523999999999998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47B2-470A-85CA-BED159C697C6}"/>
            </c:ext>
          </c:extLst>
        </c:ser>
        <c:ser>
          <c:idx val="5"/>
          <c:order val="5"/>
          <c:tx>
            <c:strRef>
              <c:f>'4.1'!$A$13</c:f>
              <c:strCache>
                <c:ptCount val="1"/>
                <c:pt idx="0">
                  <c:v>Energie Slunce (solární kolektor)</c:v>
                </c:pt>
              </c:strCache>
            </c:strRef>
          </c:tx>
          <c:invertIfNegative val="0"/>
          <c:val>
            <c:numRef>
              <c:f>'4.1'!$B$13:$M$13</c:f>
              <c:numCache>
                <c:formatCode>#\ ##0.0</c:formatCode>
                <c:ptCount val="12"/>
                <c:pt idx="0">
                  <c:v>1.0129000000000001E-2</c:v>
                </c:pt>
                <c:pt idx="1">
                  <c:v>2.0753999999999998E-2</c:v>
                </c:pt>
                <c:pt idx="2">
                  <c:v>3.7942999999999998E-2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47B2-470A-85CA-BED159C697C6}"/>
            </c:ext>
          </c:extLst>
        </c:ser>
        <c:ser>
          <c:idx val="6"/>
          <c:order val="6"/>
          <c:tx>
            <c:strRef>
              <c:f>'4.1'!$A$14</c:f>
              <c:strCache>
                <c:ptCount val="1"/>
                <c:pt idx="0">
                  <c:v>Hnědé uhlí</c:v>
                </c:pt>
              </c:strCache>
            </c:strRef>
          </c:tx>
          <c:spPr>
            <a:solidFill>
              <a:srgbClr val="6E4932"/>
            </a:solidFill>
          </c:spPr>
          <c:invertIfNegative val="0"/>
          <c:val>
            <c:numRef>
              <c:f>'4.1'!$B$14:$M$14</c:f>
              <c:numCache>
                <c:formatCode>#\ ##0.0</c:formatCode>
                <c:ptCount val="12"/>
                <c:pt idx="0">
                  <c:v>8138.955272000002</c:v>
                </c:pt>
                <c:pt idx="1">
                  <c:v>7395.8739880000012</c:v>
                </c:pt>
                <c:pt idx="2">
                  <c:v>6944.628670000001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47B2-470A-85CA-BED159C697C6}"/>
            </c:ext>
          </c:extLst>
        </c:ser>
        <c:ser>
          <c:idx val="7"/>
          <c:order val="7"/>
          <c:tx>
            <c:strRef>
              <c:f>'4.1'!$A$15</c:f>
              <c:strCache>
                <c:ptCount val="1"/>
                <c:pt idx="0">
                  <c:v>Jaderné palivo</c:v>
                </c:pt>
              </c:strCache>
            </c:strRef>
          </c:tx>
          <c:invertIfNegative val="0"/>
          <c:val>
            <c:numRef>
              <c:f>'4.1'!$B$15:$M$15</c:f>
              <c:numCache>
                <c:formatCode>#\ ##0.0</c:formatCode>
                <c:ptCount val="12"/>
                <c:pt idx="0">
                  <c:v>145.821</c:v>
                </c:pt>
                <c:pt idx="1">
                  <c:v>124.426</c:v>
                </c:pt>
                <c:pt idx="2">
                  <c:v>107.92100000000001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7B2-470A-85CA-BED159C697C6}"/>
            </c:ext>
          </c:extLst>
        </c:ser>
        <c:ser>
          <c:idx val="8"/>
          <c:order val="8"/>
          <c:tx>
            <c:strRef>
              <c:f>'4.1'!$A$16</c:f>
              <c:strCache>
                <c:ptCount val="1"/>
                <c:pt idx="0">
                  <c:v>Koks</c:v>
                </c:pt>
              </c:strCache>
            </c:strRef>
          </c:tx>
          <c:invertIfNegative val="0"/>
          <c:val>
            <c:numRef>
              <c:f>'4.1'!$B$16:$M$16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7B2-470A-85CA-BED159C697C6}"/>
            </c:ext>
          </c:extLst>
        </c:ser>
        <c:ser>
          <c:idx val="9"/>
          <c:order val="9"/>
          <c:tx>
            <c:strRef>
              <c:f>'4.1'!$A$17</c:f>
              <c:strCache>
                <c:ptCount val="1"/>
                <c:pt idx="0">
                  <c:v>Odpadní teplo</c:v>
                </c:pt>
              </c:strCache>
            </c:strRef>
          </c:tx>
          <c:invertIfNegative val="0"/>
          <c:val>
            <c:numRef>
              <c:f>'4.1'!$B$17:$M$17</c:f>
              <c:numCache>
                <c:formatCode>#\ ##0.0</c:formatCode>
                <c:ptCount val="12"/>
                <c:pt idx="0">
                  <c:v>722.40689799999996</c:v>
                </c:pt>
                <c:pt idx="1">
                  <c:v>659.61819300000002</c:v>
                </c:pt>
                <c:pt idx="2">
                  <c:v>713.81485699999996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47B2-470A-85CA-BED159C697C6}"/>
            </c:ext>
          </c:extLst>
        </c:ser>
        <c:ser>
          <c:idx val="10"/>
          <c:order val="10"/>
          <c:tx>
            <c:strRef>
              <c:f>'4.1'!$A$18</c:f>
              <c:strCache>
                <c:ptCount val="1"/>
                <c:pt idx="0">
                  <c:v>Ostatní kapalná paliva</c:v>
                </c:pt>
              </c:strCache>
            </c:strRef>
          </c:tx>
          <c:invertIfNegative val="0"/>
          <c:val>
            <c:numRef>
              <c:f>'4.1'!$B$18:$M$18</c:f>
              <c:numCache>
                <c:formatCode>#\ ##0.0</c:formatCode>
                <c:ptCount val="12"/>
                <c:pt idx="0">
                  <c:v>86.679901000000001</c:v>
                </c:pt>
                <c:pt idx="1">
                  <c:v>75.319725999999989</c:v>
                </c:pt>
                <c:pt idx="2">
                  <c:v>30.274146999999999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47B2-470A-85CA-BED159C697C6}"/>
            </c:ext>
          </c:extLst>
        </c:ser>
        <c:ser>
          <c:idx val="11"/>
          <c:order val="11"/>
          <c:tx>
            <c:strRef>
              <c:f>'4.1'!$A$19</c:f>
              <c:strCache>
                <c:ptCount val="1"/>
                <c:pt idx="0">
                  <c:v>Ostatní pevná paliva</c:v>
                </c:pt>
              </c:strCache>
            </c:strRef>
          </c:tx>
          <c:invertIfNegative val="0"/>
          <c:val>
            <c:numRef>
              <c:f>'4.1'!$B$19:$M$19</c:f>
              <c:numCache>
                <c:formatCode>#\ ##0.0</c:formatCode>
                <c:ptCount val="12"/>
                <c:pt idx="0">
                  <c:v>438.15081300000003</c:v>
                </c:pt>
                <c:pt idx="1">
                  <c:v>386.83621699999998</c:v>
                </c:pt>
                <c:pt idx="2">
                  <c:v>368.30192699999998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47B2-470A-85CA-BED159C697C6}"/>
            </c:ext>
          </c:extLst>
        </c:ser>
        <c:ser>
          <c:idx val="12"/>
          <c:order val="12"/>
          <c:tx>
            <c:strRef>
              <c:f>'4.1'!$A$20</c:f>
              <c:strCache>
                <c:ptCount val="1"/>
                <c:pt idx="0">
                  <c:v>Ostatní plyny</c:v>
                </c:pt>
              </c:strCache>
            </c:strRef>
          </c:tx>
          <c:invertIfNegative val="0"/>
          <c:val>
            <c:numRef>
              <c:f>'4.1'!$B$20:$M$20</c:f>
              <c:numCache>
                <c:formatCode>#\ ##0.0</c:formatCode>
                <c:ptCount val="12"/>
                <c:pt idx="0">
                  <c:v>902.6514709999999</c:v>
                </c:pt>
                <c:pt idx="1">
                  <c:v>768.42518599999983</c:v>
                </c:pt>
                <c:pt idx="2">
                  <c:v>864.10889000000009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47B2-470A-85CA-BED159C697C6}"/>
            </c:ext>
          </c:extLst>
        </c:ser>
        <c:ser>
          <c:idx val="13"/>
          <c:order val="13"/>
          <c:tx>
            <c:strRef>
              <c:f>'4.1'!$A$21</c:f>
              <c:strCache>
                <c:ptCount val="1"/>
                <c:pt idx="0">
                  <c:v>Ostatní</c:v>
                </c:pt>
              </c:strCache>
            </c:strRef>
          </c:tx>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7B2-470A-85CA-BED159C697C6}"/>
            </c:ext>
          </c:extLst>
        </c:ser>
        <c:ser>
          <c:idx val="14"/>
          <c:order val="14"/>
          <c:tx>
            <c:strRef>
              <c:f>'4.1'!$A$22</c:f>
              <c:strCache>
                <c:ptCount val="1"/>
                <c:pt idx="0">
                  <c:v>Topné oleje</c:v>
                </c:pt>
              </c:strCache>
            </c:strRef>
          </c:tx>
          <c:invertIfNegative val="0"/>
          <c:val>
            <c:numRef>
              <c:f>'4.1'!$B$22:$M$22</c:f>
              <c:numCache>
                <c:formatCode>#\ ##0.0</c:formatCode>
                <c:ptCount val="12"/>
                <c:pt idx="0">
                  <c:v>58.738746999999996</c:v>
                </c:pt>
                <c:pt idx="1">
                  <c:v>64.375801999999993</c:v>
                </c:pt>
                <c:pt idx="2">
                  <c:v>25.090794999999993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47B2-470A-85CA-BED159C697C6}"/>
            </c:ext>
          </c:extLst>
        </c:ser>
        <c:ser>
          <c:idx val="15"/>
          <c:order val="15"/>
          <c:tx>
            <c:strRef>
              <c:f>'4.1'!$A$23</c:f>
              <c:strCache>
                <c:ptCount val="1"/>
                <c:pt idx="0">
                  <c:v>Zemní plyn</c:v>
                </c:pt>
              </c:strCache>
            </c:strRef>
          </c:tx>
          <c:spPr>
            <a:solidFill>
              <a:srgbClr val="EBE600"/>
            </a:solidFill>
          </c:spPr>
          <c:invertIfNegative val="0"/>
          <c:val>
            <c:numRef>
              <c:f>'4.1'!$B$23:$M$23</c:f>
              <c:numCache>
                <c:formatCode>#\ ##0.0</c:formatCode>
                <c:ptCount val="12"/>
                <c:pt idx="0">
                  <c:v>4518.4479529999971</c:v>
                </c:pt>
                <c:pt idx="1">
                  <c:v>4102.9001579999967</c:v>
                </c:pt>
                <c:pt idx="2">
                  <c:v>3647.978810999999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47B2-470A-85CA-BED159C697C6}"/>
            </c:ext>
          </c:extLst>
        </c:ser>
        <c:dLbls>
          <c:showLegendKey val="0"/>
          <c:showVal val="0"/>
          <c:showCatName val="0"/>
          <c:showSerName val="0"/>
          <c:showPercent val="0"/>
          <c:showBubbleSize val="0"/>
        </c:dLbls>
        <c:gapWidth val="104"/>
        <c:overlap val="100"/>
        <c:axId val="178093056"/>
        <c:axId val="178098944"/>
      </c:barChart>
      <c:catAx>
        <c:axId val="178093056"/>
        <c:scaling>
          <c:orientation val="minMax"/>
        </c:scaling>
        <c:delete val="0"/>
        <c:axPos val="b"/>
        <c:majorTickMark val="none"/>
        <c:minorTickMark val="none"/>
        <c:tickLblPos val="nextTo"/>
        <c:txPr>
          <a:bodyPr/>
          <a:lstStyle/>
          <a:p>
            <a:pPr>
              <a:defRPr sz="900"/>
            </a:pPr>
            <a:endParaRPr lang="cs-CZ"/>
          </a:p>
        </c:txPr>
        <c:crossAx val="178098944"/>
        <c:crosses val="autoZero"/>
        <c:auto val="1"/>
        <c:lblAlgn val="ctr"/>
        <c:lblOffset val="100"/>
        <c:noMultiLvlLbl val="0"/>
      </c:catAx>
      <c:valAx>
        <c:axId val="17809894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80930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D95D-4BE8-B90F-1BC38005B34F}"/>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D95D-4BE8-B90F-1BC38005B34F}"/>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D95D-4BE8-B90F-1BC38005B34F}"/>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D95D-4BE8-B90F-1BC38005B34F}"/>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D95D-4BE8-B90F-1BC38005B34F}"/>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D95D-4BE8-B90F-1BC38005B34F}"/>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D95D-4BE8-B90F-1BC38005B34F}"/>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D95D-4BE8-B90F-1BC38005B34F}"/>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D95D-4BE8-B90F-1BC38005B34F}"/>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D95D-4BE8-B90F-1BC38005B34F}"/>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D95D-4BE8-B90F-1BC38005B34F}"/>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D95D-4BE8-B90F-1BC38005B34F}"/>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D95D-4BE8-B90F-1BC38005B34F}"/>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D95D-4BE8-B90F-1BC38005B34F}"/>
            </c:ext>
          </c:extLst>
        </c:ser>
        <c:dLbls>
          <c:showLegendKey val="0"/>
          <c:showVal val="0"/>
          <c:showCatName val="0"/>
          <c:showSerName val="0"/>
          <c:showPercent val="0"/>
          <c:showBubbleSize val="0"/>
        </c:dLbls>
        <c:gapWidth val="150"/>
        <c:axId val="184523008"/>
        <c:axId val="184524800"/>
      </c:barChart>
      <c:catAx>
        <c:axId val="184523008"/>
        <c:scaling>
          <c:orientation val="minMax"/>
        </c:scaling>
        <c:delete val="1"/>
        <c:axPos val="b"/>
        <c:numFmt formatCode="General" sourceLinked="1"/>
        <c:majorTickMark val="out"/>
        <c:minorTickMark val="none"/>
        <c:tickLblPos val="nextTo"/>
        <c:crossAx val="184524800"/>
        <c:crosses val="autoZero"/>
        <c:auto val="1"/>
        <c:lblAlgn val="ctr"/>
        <c:lblOffset val="100"/>
        <c:noMultiLvlLbl val="0"/>
      </c:catAx>
      <c:valAx>
        <c:axId val="184524800"/>
        <c:scaling>
          <c:orientation val="minMax"/>
        </c:scaling>
        <c:delete val="1"/>
        <c:axPos val="l"/>
        <c:numFmt formatCode="0.0%" sourceLinked="1"/>
        <c:majorTickMark val="out"/>
        <c:minorTickMark val="none"/>
        <c:tickLblPos val="nextTo"/>
        <c:crossAx val="1845230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 ##0.0</c:formatCode>
                <c:ptCount val="12"/>
                <c:pt idx="0">
                  <c:v>2080.4699999999989</c:v>
                </c:pt>
                <c:pt idx="1">
                  <c:v>2081.329999999999</c:v>
                </c:pt>
                <c:pt idx="2">
                  <c:v>2081.2759999999989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A5-4EF7-A850-C3965CBDC814}"/>
            </c:ext>
          </c:extLst>
        </c:ser>
        <c:ser>
          <c:idx val="1"/>
          <c:order val="1"/>
          <c:tx>
            <c:strRef>
              <c:f>'6'!$A$8</c:f>
              <c:strCache>
                <c:ptCount val="1"/>
                <c:pt idx="0">
                  <c:v>Jihočeský kraj (JHČ)</c:v>
                </c:pt>
              </c:strCache>
            </c:strRef>
          </c:tx>
          <c:invertIfNegative val="0"/>
          <c:val>
            <c:numRef>
              <c:f>'6'!$B$8:$M$8</c:f>
              <c:numCache>
                <c:formatCode>#\ ##0.0</c:formatCode>
                <c:ptCount val="12"/>
                <c:pt idx="0">
                  <c:v>2210.5060000000008</c:v>
                </c:pt>
                <c:pt idx="1">
                  <c:v>2211.2670000000007</c:v>
                </c:pt>
                <c:pt idx="2">
                  <c:v>2212.023000000001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EA5-4EF7-A850-C3965CBDC814}"/>
            </c:ext>
          </c:extLst>
        </c:ser>
        <c:ser>
          <c:idx val="2"/>
          <c:order val="2"/>
          <c:tx>
            <c:strRef>
              <c:f>'6'!$A$9</c:f>
              <c:strCache>
                <c:ptCount val="1"/>
                <c:pt idx="0">
                  <c:v>Jihomoravský kraj (JHM)</c:v>
                </c:pt>
              </c:strCache>
            </c:strRef>
          </c:tx>
          <c:invertIfNegative val="0"/>
          <c:val>
            <c:numRef>
              <c:f>'6'!$B$9:$M$9</c:f>
              <c:numCache>
                <c:formatCode>#\ ##0.0</c:formatCode>
                <c:ptCount val="12"/>
                <c:pt idx="0">
                  <c:v>1925.2259999999985</c:v>
                </c:pt>
                <c:pt idx="1">
                  <c:v>1925.2159999999988</c:v>
                </c:pt>
                <c:pt idx="2">
                  <c:v>1926.8699999999988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EA5-4EF7-A850-C3965CBDC814}"/>
            </c:ext>
          </c:extLst>
        </c:ser>
        <c:ser>
          <c:idx val="3"/>
          <c:order val="3"/>
          <c:tx>
            <c:strRef>
              <c:f>'6'!$A$10</c:f>
              <c:strCache>
                <c:ptCount val="1"/>
                <c:pt idx="0">
                  <c:v>Karlovarský kraj (KVK)</c:v>
                </c:pt>
              </c:strCache>
            </c:strRef>
          </c:tx>
          <c:invertIfNegative val="0"/>
          <c:val>
            <c:numRef>
              <c:f>'6'!$B$10:$M$10</c:f>
              <c:numCache>
                <c:formatCode>#\ ##0.0</c:formatCode>
                <c:ptCount val="12"/>
                <c:pt idx="0">
                  <c:v>2833.7089999999994</c:v>
                </c:pt>
                <c:pt idx="1">
                  <c:v>2820.9089999999992</c:v>
                </c:pt>
                <c:pt idx="2">
                  <c:v>2822.9089999999992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EA5-4EF7-A850-C3965CBDC814}"/>
            </c:ext>
          </c:extLst>
        </c:ser>
        <c:ser>
          <c:idx val="4"/>
          <c:order val="4"/>
          <c:tx>
            <c:strRef>
              <c:f>'6'!$A$11</c:f>
              <c:strCache>
                <c:ptCount val="1"/>
                <c:pt idx="0">
                  <c:v>Kraj Vysočina (VYS)</c:v>
                </c:pt>
              </c:strCache>
            </c:strRef>
          </c:tx>
          <c:invertIfNegative val="0"/>
          <c:val>
            <c:numRef>
              <c:f>'6'!$B$11:$M$11</c:f>
              <c:numCache>
                <c:formatCode>#\ ##0.0</c:formatCode>
                <c:ptCount val="12"/>
                <c:pt idx="0">
                  <c:v>604.60400000000038</c:v>
                </c:pt>
                <c:pt idx="1">
                  <c:v>604.60400000000038</c:v>
                </c:pt>
                <c:pt idx="2">
                  <c:v>604.60400000000038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EA5-4EF7-A850-C3965CBDC814}"/>
            </c:ext>
          </c:extLst>
        </c:ser>
        <c:ser>
          <c:idx val="5"/>
          <c:order val="5"/>
          <c:tx>
            <c:strRef>
              <c:f>'6'!$A$12</c:f>
              <c:strCache>
                <c:ptCount val="1"/>
                <c:pt idx="0">
                  <c:v>Královéhradecký kraj (HKK)</c:v>
                </c:pt>
              </c:strCache>
            </c:strRef>
          </c:tx>
          <c:invertIfNegative val="0"/>
          <c:val>
            <c:numRef>
              <c:f>'6'!$B$12:$M$12</c:f>
              <c:numCache>
                <c:formatCode>#\ ##0.0</c:formatCode>
                <c:ptCount val="12"/>
                <c:pt idx="0">
                  <c:v>1068.6644999999999</c:v>
                </c:pt>
                <c:pt idx="1">
                  <c:v>1068.6644999999999</c:v>
                </c:pt>
                <c:pt idx="2">
                  <c:v>1068.9174999999998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3EA5-4EF7-A850-C3965CBDC814}"/>
            </c:ext>
          </c:extLst>
        </c:ser>
        <c:ser>
          <c:idx val="6"/>
          <c:order val="6"/>
          <c:tx>
            <c:strRef>
              <c:f>'6'!$A$13</c:f>
              <c:strCache>
                <c:ptCount val="1"/>
                <c:pt idx="0">
                  <c:v>Liberecký kraj (LBK)</c:v>
                </c:pt>
              </c:strCache>
            </c:strRef>
          </c:tx>
          <c:invertIfNegative val="0"/>
          <c:val>
            <c:numRef>
              <c:f>'6'!$B$13:$M$13</c:f>
              <c:numCache>
                <c:formatCode>#\ ##0.0</c:formatCode>
                <c:ptCount val="12"/>
                <c:pt idx="0">
                  <c:v>471.21399999999994</c:v>
                </c:pt>
                <c:pt idx="1">
                  <c:v>471.21399999999994</c:v>
                </c:pt>
                <c:pt idx="2">
                  <c:v>471.21399999999994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EA5-4EF7-A850-C3965CBDC814}"/>
            </c:ext>
          </c:extLst>
        </c:ser>
        <c:ser>
          <c:idx val="7"/>
          <c:order val="7"/>
          <c:tx>
            <c:strRef>
              <c:f>'6'!$A$14</c:f>
              <c:strCache>
                <c:ptCount val="1"/>
                <c:pt idx="0">
                  <c:v>Moravskoslezský kraj (MSK)</c:v>
                </c:pt>
              </c:strCache>
            </c:strRef>
          </c:tx>
          <c:invertIfNegative val="0"/>
          <c:val>
            <c:numRef>
              <c:f>'6'!$B$14:$M$14</c:f>
              <c:numCache>
                <c:formatCode>#\ ##0.0</c:formatCode>
                <c:ptCount val="12"/>
                <c:pt idx="0">
                  <c:v>6592.123999999998</c:v>
                </c:pt>
                <c:pt idx="1">
                  <c:v>6592.123999999998</c:v>
                </c:pt>
                <c:pt idx="2">
                  <c:v>6583.0239999999976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EA5-4EF7-A850-C3965CBDC814}"/>
            </c:ext>
          </c:extLst>
        </c:ser>
        <c:ser>
          <c:idx val="8"/>
          <c:order val="8"/>
          <c:tx>
            <c:strRef>
              <c:f>'6'!$A$15</c:f>
              <c:strCache>
                <c:ptCount val="1"/>
                <c:pt idx="0">
                  <c:v>Olomoucký kraj (OLK)</c:v>
                </c:pt>
              </c:strCache>
            </c:strRef>
          </c:tx>
          <c:invertIfNegative val="0"/>
          <c:val>
            <c:numRef>
              <c:f>'6'!$B$15:$M$15</c:f>
              <c:numCache>
                <c:formatCode>#\ ##0.0</c:formatCode>
                <c:ptCount val="12"/>
                <c:pt idx="0">
                  <c:v>1273.2349999999999</c:v>
                </c:pt>
                <c:pt idx="1">
                  <c:v>1273.2349999999999</c:v>
                </c:pt>
                <c:pt idx="2">
                  <c:v>1267.1899999999998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3EA5-4EF7-A850-C3965CBDC814}"/>
            </c:ext>
          </c:extLst>
        </c:ser>
        <c:ser>
          <c:idx val="9"/>
          <c:order val="9"/>
          <c:tx>
            <c:strRef>
              <c:f>'6'!$A$16</c:f>
              <c:strCache>
                <c:ptCount val="1"/>
                <c:pt idx="0">
                  <c:v>Pardubický kraj (PAK)</c:v>
                </c:pt>
              </c:strCache>
            </c:strRef>
          </c:tx>
          <c:invertIfNegative val="0"/>
          <c:val>
            <c:numRef>
              <c:f>'6'!$B$16:$M$16</c:f>
              <c:numCache>
                <c:formatCode>#\ ##0.0</c:formatCode>
                <c:ptCount val="12"/>
                <c:pt idx="0">
                  <c:v>3715.9059999999986</c:v>
                </c:pt>
                <c:pt idx="1">
                  <c:v>3715.9489999999983</c:v>
                </c:pt>
                <c:pt idx="2">
                  <c:v>3716.8759999999984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3EA5-4EF7-A850-C3965CBDC814}"/>
            </c:ext>
          </c:extLst>
        </c:ser>
        <c:ser>
          <c:idx val="10"/>
          <c:order val="10"/>
          <c:tx>
            <c:strRef>
              <c:f>'6'!$A$17</c:f>
              <c:strCache>
                <c:ptCount val="1"/>
                <c:pt idx="0">
                  <c:v>Plzeňský kraj (PLK)</c:v>
                </c:pt>
              </c:strCache>
            </c:strRef>
          </c:tx>
          <c:invertIfNegative val="0"/>
          <c:val>
            <c:numRef>
              <c:f>'6'!$B$17:$M$17</c:f>
              <c:numCache>
                <c:formatCode>#\ ##0.0</c:formatCode>
                <c:ptCount val="12"/>
                <c:pt idx="0">
                  <c:v>1136.5809999999997</c:v>
                </c:pt>
                <c:pt idx="1">
                  <c:v>1136.5809999999997</c:v>
                </c:pt>
                <c:pt idx="2">
                  <c:v>1136.5489999999995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3EA5-4EF7-A850-C3965CBDC814}"/>
            </c:ext>
          </c:extLst>
        </c:ser>
        <c:ser>
          <c:idx val="11"/>
          <c:order val="11"/>
          <c:tx>
            <c:strRef>
              <c:f>'6'!$A$18</c:f>
              <c:strCache>
                <c:ptCount val="1"/>
                <c:pt idx="0">
                  <c:v>Středočeský kraj (STČ)</c:v>
                </c:pt>
              </c:strCache>
            </c:strRef>
          </c:tx>
          <c:invertIfNegative val="0"/>
          <c:val>
            <c:numRef>
              <c:f>'6'!$B$18:$M$18</c:f>
              <c:numCache>
                <c:formatCode>#\ ##0.0</c:formatCode>
                <c:ptCount val="12"/>
                <c:pt idx="0">
                  <c:v>4311.7489999999998</c:v>
                </c:pt>
                <c:pt idx="1">
                  <c:v>4311.83</c:v>
                </c:pt>
                <c:pt idx="2">
                  <c:v>4311.83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3EA5-4EF7-A850-C3965CBDC814}"/>
            </c:ext>
          </c:extLst>
        </c:ser>
        <c:ser>
          <c:idx val="12"/>
          <c:order val="12"/>
          <c:tx>
            <c:strRef>
              <c:f>'6'!$A$19</c:f>
              <c:strCache>
                <c:ptCount val="1"/>
                <c:pt idx="0">
                  <c:v>Ústecký kraj (ULK)</c:v>
                </c:pt>
              </c:strCache>
            </c:strRef>
          </c:tx>
          <c:invertIfNegative val="0"/>
          <c:val>
            <c:numRef>
              <c:f>'6'!$B$19:$M$19</c:f>
              <c:numCache>
                <c:formatCode>#\ ##0.0</c:formatCode>
                <c:ptCount val="12"/>
                <c:pt idx="0">
                  <c:v>10114.30286</c:v>
                </c:pt>
                <c:pt idx="1">
                  <c:v>10114.30286</c:v>
                </c:pt>
                <c:pt idx="2">
                  <c:v>10114.30286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3EA5-4EF7-A850-C3965CBDC814}"/>
            </c:ext>
          </c:extLst>
        </c:ser>
        <c:ser>
          <c:idx val="13"/>
          <c:order val="13"/>
          <c:tx>
            <c:strRef>
              <c:f>'6'!$A$20</c:f>
              <c:strCache>
                <c:ptCount val="1"/>
                <c:pt idx="0">
                  <c:v>Zlínský kraj (ZLK)</c:v>
                </c:pt>
              </c:strCache>
            </c:strRef>
          </c:tx>
          <c:invertIfNegative val="0"/>
          <c:val>
            <c:numRef>
              <c:f>'6'!$B$20:$M$20</c:f>
              <c:numCache>
                <c:formatCode>#\ ##0.0</c:formatCode>
                <c:ptCount val="12"/>
                <c:pt idx="0">
                  <c:v>1332.2639999999997</c:v>
                </c:pt>
                <c:pt idx="1">
                  <c:v>1332.2689999999998</c:v>
                </c:pt>
                <c:pt idx="2">
                  <c:v>1330.9949999999999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3EA5-4EF7-A850-C3965CBDC814}"/>
            </c:ext>
          </c:extLst>
        </c:ser>
        <c:dLbls>
          <c:showLegendKey val="0"/>
          <c:showVal val="0"/>
          <c:showCatName val="0"/>
          <c:showSerName val="0"/>
          <c:showPercent val="0"/>
          <c:showBubbleSize val="0"/>
        </c:dLbls>
        <c:gapWidth val="104"/>
        <c:overlap val="100"/>
        <c:axId val="184650752"/>
        <c:axId val="184656640"/>
      </c:barChart>
      <c:catAx>
        <c:axId val="184650752"/>
        <c:scaling>
          <c:orientation val="minMax"/>
        </c:scaling>
        <c:delete val="0"/>
        <c:axPos val="b"/>
        <c:majorTickMark val="none"/>
        <c:minorTickMark val="none"/>
        <c:tickLblPos val="nextTo"/>
        <c:txPr>
          <a:bodyPr/>
          <a:lstStyle/>
          <a:p>
            <a:pPr>
              <a:defRPr sz="900"/>
            </a:pPr>
            <a:endParaRPr lang="cs-CZ"/>
          </a:p>
        </c:txPr>
        <c:crossAx val="184656640"/>
        <c:crosses val="autoZero"/>
        <c:auto val="1"/>
        <c:lblAlgn val="ctr"/>
        <c:lblOffset val="100"/>
        <c:noMultiLvlLbl val="0"/>
      </c:catAx>
      <c:valAx>
        <c:axId val="184656640"/>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846507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 ##0.0</c:formatCode>
                <c:ptCount val="12"/>
                <c:pt idx="0">
                  <c:v>2646.7523340000002</c:v>
                </c:pt>
                <c:pt idx="1">
                  <c:v>2520.388097</c:v>
                </c:pt>
                <c:pt idx="2">
                  <c:v>2429.55926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C1F-4072-8F38-F3F936862C18}"/>
            </c:ext>
          </c:extLst>
        </c:ser>
        <c:ser>
          <c:idx val="1"/>
          <c:order val="1"/>
          <c:tx>
            <c:strRef>
              <c:f>'7.1'!$A$9</c:f>
              <c:strCache>
                <c:ptCount val="1"/>
                <c:pt idx="0">
                  <c:v>Energetika</c:v>
                </c:pt>
              </c:strCache>
            </c:strRef>
          </c:tx>
          <c:invertIfNegative val="0"/>
          <c:val>
            <c:numRef>
              <c:f>'7.1'!$B$9:$M$9</c:f>
              <c:numCache>
                <c:formatCode>#\ ##0.0</c:formatCode>
                <c:ptCount val="12"/>
                <c:pt idx="0">
                  <c:v>314.96614400000004</c:v>
                </c:pt>
                <c:pt idx="1">
                  <c:v>295.77568499999995</c:v>
                </c:pt>
                <c:pt idx="2">
                  <c:v>275.77866199999994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C1F-4072-8F38-F3F936862C18}"/>
            </c:ext>
          </c:extLst>
        </c:ser>
        <c:ser>
          <c:idx val="2"/>
          <c:order val="2"/>
          <c:tx>
            <c:strRef>
              <c:f>'7.1'!$A$10</c:f>
              <c:strCache>
                <c:ptCount val="1"/>
                <c:pt idx="0">
                  <c:v>Doprava</c:v>
                </c:pt>
              </c:strCache>
            </c:strRef>
          </c:tx>
          <c:invertIfNegative val="0"/>
          <c:val>
            <c:numRef>
              <c:f>'7.1'!$B$10:$M$10</c:f>
              <c:numCache>
                <c:formatCode>#\ ##0.0</c:formatCode>
                <c:ptCount val="12"/>
                <c:pt idx="0">
                  <c:v>126.321275</c:v>
                </c:pt>
                <c:pt idx="1">
                  <c:v>117.780361</c:v>
                </c:pt>
                <c:pt idx="2">
                  <c:v>95.461456999999996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C1F-4072-8F38-F3F936862C18}"/>
            </c:ext>
          </c:extLst>
        </c:ser>
        <c:ser>
          <c:idx val="3"/>
          <c:order val="3"/>
          <c:tx>
            <c:strRef>
              <c:f>'7.1'!$A$11</c:f>
              <c:strCache>
                <c:ptCount val="1"/>
                <c:pt idx="0">
                  <c:v>Stavebnictví</c:v>
                </c:pt>
              </c:strCache>
            </c:strRef>
          </c:tx>
          <c:invertIfNegative val="0"/>
          <c:val>
            <c:numRef>
              <c:f>'7.1'!$B$11:$M$11</c:f>
              <c:numCache>
                <c:formatCode>#\ ##0.0</c:formatCode>
                <c:ptCount val="12"/>
                <c:pt idx="0">
                  <c:v>35.292500000000004</c:v>
                </c:pt>
                <c:pt idx="1">
                  <c:v>33.770898999999993</c:v>
                </c:pt>
                <c:pt idx="2">
                  <c:v>35.319977000000002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7C1F-4072-8F38-F3F936862C18}"/>
            </c:ext>
          </c:extLst>
        </c:ser>
        <c:ser>
          <c:idx val="4"/>
          <c:order val="4"/>
          <c:tx>
            <c:strRef>
              <c:f>'7.1'!$A$12</c:f>
              <c:strCache>
                <c:ptCount val="1"/>
                <c:pt idx="0">
                  <c:v>Zemědělství a lesnictví</c:v>
                </c:pt>
              </c:strCache>
            </c:strRef>
          </c:tx>
          <c:invertIfNegative val="0"/>
          <c:val>
            <c:numRef>
              <c:f>'7.1'!$B$12:$M$12</c:f>
              <c:numCache>
                <c:formatCode>#\ ##0.0</c:formatCode>
                <c:ptCount val="12"/>
                <c:pt idx="0">
                  <c:v>52.293570999999993</c:v>
                </c:pt>
                <c:pt idx="1">
                  <c:v>51.833668999999993</c:v>
                </c:pt>
                <c:pt idx="2">
                  <c:v>53.085067000000009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7C1F-4072-8F38-F3F936862C18}"/>
            </c:ext>
          </c:extLst>
        </c:ser>
        <c:ser>
          <c:idx val="5"/>
          <c:order val="5"/>
          <c:tx>
            <c:strRef>
              <c:f>'7.1'!$A$13</c:f>
              <c:strCache>
                <c:ptCount val="1"/>
                <c:pt idx="0">
                  <c:v>Domácnosti</c:v>
                </c:pt>
              </c:strCache>
            </c:strRef>
          </c:tx>
          <c:invertIfNegative val="0"/>
          <c:val>
            <c:numRef>
              <c:f>'7.1'!$B$13:$M$13</c:f>
              <c:numCache>
                <c:formatCode>#\ ##0.0</c:formatCode>
                <c:ptCount val="12"/>
                <c:pt idx="0">
                  <c:v>5204.8706969999921</c:v>
                </c:pt>
                <c:pt idx="1">
                  <c:v>4734.0509189999984</c:v>
                </c:pt>
                <c:pt idx="2">
                  <c:v>4180.4194800000023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7C1F-4072-8F38-F3F936862C18}"/>
            </c:ext>
          </c:extLst>
        </c:ser>
        <c:ser>
          <c:idx val="6"/>
          <c:order val="6"/>
          <c:tx>
            <c:strRef>
              <c:f>'7.1'!$A$14</c:f>
              <c:strCache>
                <c:ptCount val="1"/>
                <c:pt idx="0">
                  <c:v>Obchod, služby, školství, zdravotnictví</c:v>
                </c:pt>
              </c:strCache>
            </c:strRef>
          </c:tx>
          <c:invertIfNegative val="0"/>
          <c:val>
            <c:numRef>
              <c:f>'7.1'!$B$14:$M$14</c:f>
              <c:numCache>
                <c:formatCode>#\ ##0.0</c:formatCode>
                <c:ptCount val="12"/>
                <c:pt idx="0">
                  <c:v>3171.6081799999997</c:v>
                </c:pt>
                <c:pt idx="1">
                  <c:v>2968.7298529999989</c:v>
                </c:pt>
                <c:pt idx="2">
                  <c:v>2621.9839279999983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C1F-4072-8F38-F3F936862C18}"/>
            </c:ext>
          </c:extLst>
        </c:ser>
        <c:ser>
          <c:idx val="7"/>
          <c:order val="7"/>
          <c:tx>
            <c:strRef>
              <c:f>'7.1'!$A$15</c:f>
              <c:strCache>
                <c:ptCount val="1"/>
                <c:pt idx="0">
                  <c:v>Ostatní</c:v>
                </c:pt>
              </c:strCache>
            </c:strRef>
          </c:tx>
          <c:invertIfNegative val="0"/>
          <c:val>
            <c:numRef>
              <c:f>'7.1'!$B$15:$M$15</c:f>
              <c:numCache>
                <c:formatCode>#\ ##0.0</c:formatCode>
                <c:ptCount val="12"/>
                <c:pt idx="0">
                  <c:v>278.36108199999995</c:v>
                </c:pt>
                <c:pt idx="1">
                  <c:v>252.51028199999996</c:v>
                </c:pt>
                <c:pt idx="2">
                  <c:v>221.90326600000006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C1F-4072-8F38-F3F936862C18}"/>
            </c:ext>
          </c:extLst>
        </c:ser>
        <c:dLbls>
          <c:showLegendKey val="0"/>
          <c:showVal val="0"/>
          <c:showCatName val="0"/>
          <c:showSerName val="0"/>
          <c:showPercent val="0"/>
          <c:showBubbleSize val="0"/>
        </c:dLbls>
        <c:gapWidth val="150"/>
        <c:overlap val="100"/>
        <c:axId val="184739712"/>
        <c:axId val="184741248"/>
      </c:barChart>
      <c:catAx>
        <c:axId val="184739712"/>
        <c:scaling>
          <c:orientation val="minMax"/>
        </c:scaling>
        <c:delete val="0"/>
        <c:axPos val="b"/>
        <c:majorTickMark val="none"/>
        <c:minorTickMark val="none"/>
        <c:tickLblPos val="nextTo"/>
        <c:txPr>
          <a:bodyPr/>
          <a:lstStyle/>
          <a:p>
            <a:pPr>
              <a:defRPr sz="800"/>
            </a:pPr>
            <a:endParaRPr lang="cs-CZ"/>
          </a:p>
        </c:txPr>
        <c:crossAx val="184741248"/>
        <c:crosses val="autoZero"/>
        <c:auto val="1"/>
        <c:lblAlgn val="ctr"/>
        <c:lblOffset val="100"/>
        <c:noMultiLvlLbl val="0"/>
      </c:catAx>
      <c:valAx>
        <c:axId val="184741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4739712"/>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0.0%</c:formatCode>
                <c:ptCount val="1"/>
              </c:numCache>
            </c:numRef>
          </c:val>
          <c:extLst>
            <c:ext xmlns:c16="http://schemas.microsoft.com/office/drawing/2014/chart" uri="{C3380CC4-5D6E-409C-BE32-E72D297353CC}">
              <c16:uniqueId val="{00000000-2CA0-49FC-8D6B-6F5D3207010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0.0%</c:formatCode>
                <c:ptCount val="1"/>
              </c:numCache>
            </c:numRef>
          </c:val>
          <c:extLst>
            <c:ext xmlns:c16="http://schemas.microsoft.com/office/drawing/2014/chart" uri="{C3380CC4-5D6E-409C-BE32-E72D297353CC}">
              <c16:uniqueId val="{00000001-2CA0-49FC-8D6B-6F5D3207010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0.0%</c:formatCode>
                <c:ptCount val="1"/>
              </c:numCache>
            </c:numRef>
          </c:val>
          <c:extLst>
            <c:ext xmlns:c16="http://schemas.microsoft.com/office/drawing/2014/chart" uri="{C3380CC4-5D6E-409C-BE32-E72D297353CC}">
              <c16:uniqueId val="{00000002-2CA0-49FC-8D6B-6F5D3207010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0.0%</c:formatCode>
                <c:ptCount val="1"/>
              </c:numCache>
            </c:numRef>
          </c:val>
          <c:extLst>
            <c:ext xmlns:c16="http://schemas.microsoft.com/office/drawing/2014/chart" uri="{C3380CC4-5D6E-409C-BE32-E72D297353CC}">
              <c16:uniqueId val="{00000003-2CA0-49FC-8D6B-6F5D3207010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0.0%</c:formatCode>
                <c:ptCount val="1"/>
              </c:numCache>
            </c:numRef>
          </c:val>
          <c:extLst>
            <c:ext xmlns:c16="http://schemas.microsoft.com/office/drawing/2014/chart" uri="{C3380CC4-5D6E-409C-BE32-E72D297353CC}">
              <c16:uniqueId val="{00000004-2CA0-49FC-8D6B-6F5D3207010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0.0%</c:formatCode>
                <c:ptCount val="1"/>
              </c:numCache>
            </c:numRef>
          </c:val>
          <c:extLst>
            <c:ext xmlns:c16="http://schemas.microsoft.com/office/drawing/2014/chart" uri="{C3380CC4-5D6E-409C-BE32-E72D297353CC}">
              <c16:uniqueId val="{00000005-2CA0-49FC-8D6B-6F5D3207010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0.0%</c:formatCode>
                <c:ptCount val="1"/>
              </c:numCache>
            </c:numRef>
          </c:val>
          <c:extLst>
            <c:ext xmlns:c16="http://schemas.microsoft.com/office/drawing/2014/chart" uri="{C3380CC4-5D6E-409C-BE32-E72D297353CC}">
              <c16:uniqueId val="{00000006-2CA0-49FC-8D6B-6F5D3207010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0.0%</c:formatCode>
                <c:ptCount val="1"/>
              </c:numCache>
            </c:numRef>
          </c:val>
          <c:extLst>
            <c:ext xmlns:c16="http://schemas.microsoft.com/office/drawing/2014/chart" uri="{C3380CC4-5D6E-409C-BE32-E72D297353CC}">
              <c16:uniqueId val="{00000007-2CA0-49FC-8D6B-6F5D32070100}"/>
            </c:ext>
          </c:extLst>
        </c:ser>
        <c:dLbls>
          <c:showLegendKey val="0"/>
          <c:showVal val="0"/>
          <c:showCatName val="0"/>
          <c:showSerName val="0"/>
          <c:showPercent val="0"/>
          <c:showBubbleSize val="0"/>
        </c:dLbls>
        <c:gapWidth val="150"/>
        <c:axId val="184254464"/>
        <c:axId val="184256000"/>
      </c:barChart>
      <c:catAx>
        <c:axId val="184254464"/>
        <c:scaling>
          <c:orientation val="minMax"/>
        </c:scaling>
        <c:delete val="1"/>
        <c:axPos val="b"/>
        <c:numFmt formatCode="General" sourceLinked="1"/>
        <c:majorTickMark val="out"/>
        <c:minorTickMark val="none"/>
        <c:tickLblPos val="nextTo"/>
        <c:crossAx val="184256000"/>
        <c:crosses val="autoZero"/>
        <c:auto val="1"/>
        <c:lblAlgn val="ctr"/>
        <c:lblOffset val="100"/>
        <c:noMultiLvlLbl val="0"/>
      </c:catAx>
      <c:valAx>
        <c:axId val="184256000"/>
        <c:scaling>
          <c:orientation val="minMax"/>
        </c:scaling>
        <c:delete val="1"/>
        <c:axPos val="l"/>
        <c:numFmt formatCode="0.0%" sourceLinked="1"/>
        <c:majorTickMark val="out"/>
        <c:minorTickMark val="none"/>
        <c:tickLblPos val="nextTo"/>
        <c:crossAx val="1842544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139.187544</c:v>
                </c:pt>
                <c:pt idx="1">
                  <c:v>350.05963099999991</c:v>
                </c:pt>
                <c:pt idx="2">
                  <c:v>208.27113800000004</c:v>
                </c:pt>
                <c:pt idx="3">
                  <c:v>70.77743599999998</c:v>
                </c:pt>
                <c:pt idx="4">
                  <c:v>49.821156999999992</c:v>
                </c:pt>
                <c:pt idx="5">
                  <c:v>266.50149800000008</c:v>
                </c:pt>
                <c:pt idx="6">
                  <c:v>73.417599999999993</c:v>
                </c:pt>
                <c:pt idx="7">
                  <c:v>1932.816824</c:v>
                </c:pt>
                <c:pt idx="8">
                  <c:v>233.08466300000003</c:v>
                </c:pt>
                <c:pt idx="9">
                  <c:v>210.230805</c:v>
                </c:pt>
                <c:pt idx="10">
                  <c:v>332.54713700000002</c:v>
                </c:pt>
                <c:pt idx="11">
                  <c:v>1784.2241970000002</c:v>
                </c:pt>
                <c:pt idx="12">
                  <c:v>1241.3595030000001</c:v>
                </c:pt>
                <c:pt idx="13">
                  <c:v>704.40055800000005</c:v>
                </c:pt>
              </c:numCache>
            </c:numRef>
          </c:val>
          <c:extLst>
            <c:ext xmlns:c16="http://schemas.microsoft.com/office/drawing/2014/chart" uri="{C3380CC4-5D6E-409C-BE32-E72D297353CC}">
              <c16:uniqueId val="{00000000-155A-4DE5-9A4F-DB5C30FE6042}"/>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11.553642</c:v>
                </c:pt>
                <c:pt idx="1">
                  <c:v>22.518259999999998</c:v>
                </c:pt>
                <c:pt idx="2">
                  <c:v>1.8775199999999999</c:v>
                </c:pt>
                <c:pt idx="3">
                  <c:v>49.544319999999999</c:v>
                </c:pt>
                <c:pt idx="4">
                  <c:v>16.582879999999996</c:v>
                </c:pt>
                <c:pt idx="5">
                  <c:v>3.3138000000000001</c:v>
                </c:pt>
                <c:pt idx="6">
                  <c:v>2.9289999999999998</c:v>
                </c:pt>
                <c:pt idx="7">
                  <c:v>264.82060799999999</c:v>
                </c:pt>
                <c:pt idx="8">
                  <c:v>28.962969000000001</c:v>
                </c:pt>
                <c:pt idx="9">
                  <c:v>21.967879999999997</c:v>
                </c:pt>
                <c:pt idx="10">
                  <c:v>0.76478999999999997</c:v>
                </c:pt>
                <c:pt idx="11">
                  <c:v>216.93865</c:v>
                </c:pt>
                <c:pt idx="12">
                  <c:v>244.12407000000002</c:v>
                </c:pt>
                <c:pt idx="13">
                  <c:v>0.62210200000000004</c:v>
                </c:pt>
              </c:numCache>
            </c:numRef>
          </c:val>
          <c:extLst>
            <c:ext xmlns:c16="http://schemas.microsoft.com/office/drawing/2014/chart" uri="{C3380CC4-5D6E-409C-BE32-E72D297353CC}">
              <c16:uniqueId val="{00000001-155A-4DE5-9A4F-DB5C30FE6042}"/>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132.406598</c:v>
                </c:pt>
                <c:pt idx="1">
                  <c:v>25.699170000000002</c:v>
                </c:pt>
                <c:pt idx="2">
                  <c:v>0.27600000000000002</c:v>
                </c:pt>
                <c:pt idx="3">
                  <c:v>5.041417</c:v>
                </c:pt>
                <c:pt idx="4">
                  <c:v>1.83525</c:v>
                </c:pt>
                <c:pt idx="5">
                  <c:v>7.8276000000000003</c:v>
                </c:pt>
                <c:pt idx="6">
                  <c:v>3.0819999999999999</c:v>
                </c:pt>
                <c:pt idx="7">
                  <c:v>25.660477999999998</c:v>
                </c:pt>
                <c:pt idx="8">
                  <c:v>0.76735999999999993</c:v>
                </c:pt>
                <c:pt idx="9">
                  <c:v>31.420600000000004</c:v>
                </c:pt>
                <c:pt idx="10">
                  <c:v>16.092390000000002</c:v>
                </c:pt>
                <c:pt idx="11">
                  <c:v>13.198</c:v>
                </c:pt>
                <c:pt idx="12">
                  <c:v>65.782800000000009</c:v>
                </c:pt>
                <c:pt idx="13">
                  <c:v>10.47343</c:v>
                </c:pt>
              </c:numCache>
            </c:numRef>
          </c:val>
          <c:extLst>
            <c:ext xmlns:c16="http://schemas.microsoft.com/office/drawing/2014/chart" uri="{C3380CC4-5D6E-409C-BE32-E72D297353CC}">
              <c16:uniqueId val="{00000002-155A-4DE5-9A4F-DB5C30FE6042}"/>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18.547110999999997</c:v>
                </c:pt>
                <c:pt idx="1">
                  <c:v>2.2326670000000002</c:v>
                </c:pt>
                <c:pt idx="2">
                  <c:v>0.27</c:v>
                </c:pt>
                <c:pt idx="3">
                  <c:v>5.8771409999999999</c:v>
                </c:pt>
                <c:pt idx="4">
                  <c:v>1.66164</c:v>
                </c:pt>
                <c:pt idx="5">
                  <c:v>3.3858000000000001</c:v>
                </c:pt>
                <c:pt idx="6">
                  <c:v>1.0204</c:v>
                </c:pt>
                <c:pt idx="7">
                  <c:v>25.584334999999996</c:v>
                </c:pt>
                <c:pt idx="8">
                  <c:v>10.003288000000001</c:v>
                </c:pt>
                <c:pt idx="9">
                  <c:v>14.273589000000001</c:v>
                </c:pt>
                <c:pt idx="10">
                  <c:v>2.3178209999999999</c:v>
                </c:pt>
                <c:pt idx="11">
                  <c:v>0.63419199999999998</c:v>
                </c:pt>
                <c:pt idx="12">
                  <c:v>10.030051000000002</c:v>
                </c:pt>
                <c:pt idx="13">
                  <c:v>8.5453410000000005</c:v>
                </c:pt>
              </c:numCache>
            </c:numRef>
          </c:val>
          <c:extLst>
            <c:ext xmlns:c16="http://schemas.microsoft.com/office/drawing/2014/chart" uri="{C3380CC4-5D6E-409C-BE32-E72D297353CC}">
              <c16:uniqueId val="{00000003-155A-4DE5-9A4F-DB5C30FE6042}"/>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2.5437479999999999</c:v>
                </c:pt>
                <c:pt idx="1">
                  <c:v>7.5099749999999998</c:v>
                </c:pt>
                <c:pt idx="2">
                  <c:v>19.249167</c:v>
                </c:pt>
                <c:pt idx="3">
                  <c:v>2.5922899999999998</c:v>
                </c:pt>
                <c:pt idx="4">
                  <c:v>27.010109</c:v>
                </c:pt>
                <c:pt idx="5">
                  <c:v>1.1712459999999998</c:v>
                </c:pt>
                <c:pt idx="6">
                  <c:v>3.11069</c:v>
                </c:pt>
                <c:pt idx="7">
                  <c:v>0</c:v>
                </c:pt>
                <c:pt idx="8">
                  <c:v>2.8233060000000001</c:v>
                </c:pt>
                <c:pt idx="9">
                  <c:v>15.28481</c:v>
                </c:pt>
                <c:pt idx="10">
                  <c:v>19.834919999999997</c:v>
                </c:pt>
                <c:pt idx="11">
                  <c:v>4.2176660000000004</c:v>
                </c:pt>
                <c:pt idx="12">
                  <c:v>47.678739999999991</c:v>
                </c:pt>
                <c:pt idx="13">
                  <c:v>4.1856400000000002</c:v>
                </c:pt>
              </c:numCache>
            </c:numRef>
          </c:val>
          <c:extLst>
            <c:ext xmlns:c16="http://schemas.microsoft.com/office/drawing/2014/chart" uri="{C3380CC4-5D6E-409C-BE32-E72D297353CC}">
              <c16:uniqueId val="{00000004-155A-4DE5-9A4F-DB5C30FE6042}"/>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2745.6994519999998</c:v>
                </c:pt>
                <c:pt idx="1">
                  <c:v>866.0965359999999</c:v>
                </c:pt>
                <c:pt idx="2">
                  <c:v>1231.4171969999998</c:v>
                </c:pt>
                <c:pt idx="3">
                  <c:v>667.70153500000004</c:v>
                </c:pt>
                <c:pt idx="4">
                  <c:v>372.82043199999987</c:v>
                </c:pt>
                <c:pt idx="5">
                  <c:v>688.3865199999999</c:v>
                </c:pt>
                <c:pt idx="6">
                  <c:v>424.9692300000001</c:v>
                </c:pt>
                <c:pt idx="7">
                  <c:v>1782.7325450000005</c:v>
                </c:pt>
                <c:pt idx="8">
                  <c:v>650.67707099999984</c:v>
                </c:pt>
                <c:pt idx="9">
                  <c:v>573.552595</c:v>
                </c:pt>
                <c:pt idx="10">
                  <c:v>834.03868899999975</c:v>
                </c:pt>
                <c:pt idx="11">
                  <c:v>1102.7766709999999</c:v>
                </c:pt>
                <c:pt idx="12">
                  <c:v>1611.02763</c:v>
                </c:pt>
                <c:pt idx="13">
                  <c:v>567.44499300000018</c:v>
                </c:pt>
              </c:numCache>
            </c:numRef>
          </c:val>
          <c:extLst>
            <c:ext xmlns:c16="http://schemas.microsoft.com/office/drawing/2014/chart" uri="{C3380CC4-5D6E-409C-BE32-E72D297353CC}">
              <c16:uniqueId val="{00000005-155A-4DE5-9A4F-DB5C30FE6042}"/>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1862.4190239999991</c:v>
                </c:pt>
                <c:pt idx="1">
                  <c:v>515.31996399999991</c:v>
                </c:pt>
                <c:pt idx="2">
                  <c:v>351.02213</c:v>
                </c:pt>
                <c:pt idx="3">
                  <c:v>270.04969200000005</c:v>
                </c:pt>
                <c:pt idx="4">
                  <c:v>140.60197000000005</c:v>
                </c:pt>
                <c:pt idx="5">
                  <c:v>428.56212299999981</c:v>
                </c:pt>
                <c:pt idx="6">
                  <c:v>231.03284000000002</c:v>
                </c:pt>
                <c:pt idx="7">
                  <c:v>2266.1564060000005</c:v>
                </c:pt>
                <c:pt idx="8">
                  <c:v>302.16530299999994</c:v>
                </c:pt>
                <c:pt idx="9">
                  <c:v>363.95266200000003</c:v>
                </c:pt>
                <c:pt idx="10">
                  <c:v>496.26222800000005</c:v>
                </c:pt>
                <c:pt idx="11">
                  <c:v>500.15222599999998</c:v>
                </c:pt>
                <c:pt idx="12">
                  <c:v>751.71413100000041</c:v>
                </c:pt>
                <c:pt idx="13">
                  <c:v>282.91126200000002</c:v>
                </c:pt>
              </c:numCache>
            </c:numRef>
          </c:val>
          <c:extLst>
            <c:ext xmlns:c16="http://schemas.microsoft.com/office/drawing/2014/chart" uri="{C3380CC4-5D6E-409C-BE32-E72D297353CC}">
              <c16:uniqueId val="{00000006-155A-4DE5-9A4F-DB5C30FE6042}"/>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46.379243000000002</c:v>
                </c:pt>
                <c:pt idx="1">
                  <c:v>50.867187000000008</c:v>
                </c:pt>
                <c:pt idx="2">
                  <c:v>330.11892499999988</c:v>
                </c:pt>
                <c:pt idx="3">
                  <c:v>59.175483000000007</c:v>
                </c:pt>
                <c:pt idx="4">
                  <c:v>3.5175499999999995</c:v>
                </c:pt>
                <c:pt idx="5">
                  <c:v>20.195087000000004</c:v>
                </c:pt>
                <c:pt idx="6">
                  <c:v>6.4482940000000006</c:v>
                </c:pt>
                <c:pt idx="7">
                  <c:v>25.282314000000007</c:v>
                </c:pt>
                <c:pt idx="8">
                  <c:v>7.0482000000000005</c:v>
                </c:pt>
                <c:pt idx="9">
                  <c:v>99.701532999999998</c:v>
                </c:pt>
                <c:pt idx="10">
                  <c:v>22.7761</c:v>
                </c:pt>
                <c:pt idx="11">
                  <c:v>8.7928840000000008</c:v>
                </c:pt>
                <c:pt idx="12">
                  <c:v>70.421400000000006</c:v>
                </c:pt>
                <c:pt idx="13">
                  <c:v>2.05043</c:v>
                </c:pt>
              </c:numCache>
            </c:numRef>
          </c:val>
          <c:extLst>
            <c:ext xmlns:c16="http://schemas.microsoft.com/office/drawing/2014/chart" uri="{C3380CC4-5D6E-409C-BE32-E72D297353CC}">
              <c16:uniqueId val="{00000007-155A-4DE5-9A4F-DB5C30FE6042}"/>
            </c:ext>
          </c:extLst>
        </c:ser>
        <c:dLbls>
          <c:showLegendKey val="0"/>
          <c:showVal val="0"/>
          <c:showCatName val="0"/>
          <c:showSerName val="0"/>
          <c:showPercent val="0"/>
          <c:showBubbleSize val="0"/>
        </c:dLbls>
        <c:gapWidth val="104"/>
        <c:overlap val="100"/>
        <c:axId val="184400512"/>
        <c:axId val="184406400"/>
      </c:barChart>
      <c:catAx>
        <c:axId val="184400512"/>
        <c:scaling>
          <c:orientation val="minMax"/>
        </c:scaling>
        <c:delete val="0"/>
        <c:axPos val="b"/>
        <c:numFmt formatCode="General" sourceLinked="0"/>
        <c:majorTickMark val="none"/>
        <c:minorTickMark val="none"/>
        <c:tickLblPos val="nextTo"/>
        <c:txPr>
          <a:bodyPr/>
          <a:lstStyle/>
          <a:p>
            <a:pPr>
              <a:defRPr sz="900"/>
            </a:pPr>
            <a:endParaRPr lang="cs-CZ"/>
          </a:p>
        </c:txPr>
        <c:crossAx val="184406400"/>
        <c:crosses val="autoZero"/>
        <c:auto val="1"/>
        <c:lblAlgn val="ctr"/>
        <c:lblOffset val="100"/>
        <c:noMultiLvlLbl val="0"/>
      </c:catAx>
      <c:valAx>
        <c:axId val="184406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4400512"/>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54A-4C6F-B2C2-8595AF97815F}"/>
                </c:ext>
              </c:extLst>
            </c:dLbl>
            <c:dLbl>
              <c:idx val="2"/>
              <c:layout>
                <c:manualLayout>
                  <c:x val="0.15442439641128475"/>
                  <c:y val="-2.8741021613191611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54A-4C6F-B2C2-8595AF97815F}"/>
                </c:ext>
              </c:extLst>
            </c:dLbl>
            <c:dLbl>
              <c:idx val="3"/>
              <c:layout>
                <c:manualLayout>
                  <c:x val="0.14771002788467918"/>
                  <c:y val="1.0777317336804886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54A-4C6F-B2C2-8595AF97815F}"/>
                </c:ext>
              </c:extLst>
            </c:dLbl>
            <c:dLbl>
              <c:idx val="4"/>
              <c:layout>
                <c:manualLayout>
                  <c:x val="0.13428155516627849"/>
                  <c:y val="5.388941552473446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54A-4C6F-B2C2-8595AF97815F}"/>
                </c:ext>
              </c:extLst>
            </c:dLbl>
            <c:dLbl>
              <c:idx val="7"/>
              <c:layout>
                <c:manualLayout>
                  <c:x val="3.3567877610867353E-3"/>
                  <c:y val="-1.43705108065958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54A-4C6F-B2C2-8595AF97815F}"/>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7596.6996910000007</c:v>
                </c:pt>
                <c:pt idx="1">
                  <c:v>886.52049099999999</c:v>
                </c:pt>
                <c:pt idx="2">
                  <c:v>339.56309299999998</c:v>
                </c:pt>
                <c:pt idx="3">
                  <c:v>104.383376</c:v>
                </c:pt>
                <c:pt idx="4">
                  <c:v>157.21230699999998</c:v>
                </c:pt>
                <c:pt idx="5">
                  <c:v>14119.341095999998</c:v>
                </c:pt>
                <c:pt idx="6">
                  <c:v>8762.3219609999996</c:v>
                </c:pt>
                <c:pt idx="7">
                  <c:v>752.77462999999989</c:v>
                </c:pt>
              </c:numCache>
            </c:numRef>
          </c:val>
          <c:extLst>
            <c:ext xmlns:c16="http://schemas.microsoft.com/office/drawing/2014/chart" uri="{C3380CC4-5D6E-409C-BE32-E72D297353CC}">
              <c16:uniqueId val="{00000005-F54A-4C6F-B2C2-8595AF97815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056106571953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'8.1'!$K$29</c:f>
              <c:strCache>
                <c:ptCount val="1"/>
                <c:pt idx="0">
                  <c:v>Průmysl</c:v>
                </c:pt>
              </c:strCache>
            </c:strRef>
          </c:tx>
          <c:invertIfNegative val="0"/>
          <c:cat>
            <c:strRef>
              <c:f>'8.1'!$L$28:$N$28</c:f>
              <c:strCache>
                <c:ptCount val="3"/>
                <c:pt idx="0">
                  <c:v>Leden</c:v>
                </c:pt>
                <c:pt idx="1">
                  <c:v>Únor</c:v>
                </c:pt>
                <c:pt idx="2">
                  <c:v>Březen</c:v>
                </c:pt>
              </c:strCache>
            </c:strRef>
          </c:cat>
          <c:val>
            <c:numRef>
              <c:f>'8.1'!$L$29:$N$29</c:f>
              <c:numCache>
                <c:formatCode>#\ ##0.0</c:formatCode>
                <c:ptCount val="3"/>
                <c:pt idx="0">
                  <c:v>48802.059000000001</c:v>
                </c:pt>
                <c:pt idx="1">
                  <c:v>46290.472000000002</c:v>
                </c:pt>
                <c:pt idx="2">
                  <c:v>44095.012999999999</c:v>
                </c:pt>
              </c:numCache>
            </c:numRef>
          </c:val>
          <c:extLst>
            <c:ext xmlns:c16="http://schemas.microsoft.com/office/drawing/2014/chart" uri="{C3380CC4-5D6E-409C-BE32-E72D297353CC}">
              <c16:uniqueId val="{00000000-BF3E-470B-A43D-7FF048E5E8DF}"/>
            </c:ext>
          </c:extLst>
        </c:ser>
        <c:ser>
          <c:idx val="1"/>
          <c:order val="1"/>
          <c:tx>
            <c:strRef>
              <c:f>'8.1'!$K$30</c:f>
              <c:strCache>
                <c:ptCount val="1"/>
                <c:pt idx="0">
                  <c:v>Energetika</c:v>
                </c:pt>
              </c:strCache>
            </c:strRef>
          </c:tx>
          <c:invertIfNegative val="0"/>
          <c:cat>
            <c:strRef>
              <c:f>'8.1'!$L$28:$N$28</c:f>
              <c:strCache>
                <c:ptCount val="3"/>
                <c:pt idx="0">
                  <c:v>Leden</c:v>
                </c:pt>
                <c:pt idx="1">
                  <c:v>Únor</c:v>
                </c:pt>
                <c:pt idx="2">
                  <c:v>Březen</c:v>
                </c:pt>
              </c:strCache>
            </c:strRef>
          </c:cat>
          <c:val>
            <c:numRef>
              <c:f>'8.1'!$L$30:$N$30</c:f>
              <c:numCache>
                <c:formatCode>#\ ##0.0</c:formatCode>
                <c:ptCount val="3"/>
                <c:pt idx="0">
                  <c:v>4212.7060000000001</c:v>
                </c:pt>
                <c:pt idx="1">
                  <c:v>3825.2420000000002</c:v>
                </c:pt>
                <c:pt idx="2">
                  <c:v>3515.694</c:v>
                </c:pt>
              </c:numCache>
            </c:numRef>
          </c:val>
          <c:extLst>
            <c:ext xmlns:c16="http://schemas.microsoft.com/office/drawing/2014/chart" uri="{C3380CC4-5D6E-409C-BE32-E72D297353CC}">
              <c16:uniqueId val="{00000001-BF3E-470B-A43D-7FF048E5E8DF}"/>
            </c:ext>
          </c:extLst>
        </c:ser>
        <c:ser>
          <c:idx val="2"/>
          <c:order val="2"/>
          <c:tx>
            <c:strRef>
              <c:f>'8.1'!$K$31</c:f>
              <c:strCache>
                <c:ptCount val="1"/>
                <c:pt idx="0">
                  <c:v>Doprava</c:v>
                </c:pt>
              </c:strCache>
            </c:strRef>
          </c:tx>
          <c:invertIfNegative val="0"/>
          <c:cat>
            <c:strRef>
              <c:f>'8.1'!$L$28:$N$28</c:f>
              <c:strCache>
                <c:ptCount val="3"/>
                <c:pt idx="0">
                  <c:v>Leden</c:v>
                </c:pt>
                <c:pt idx="1">
                  <c:v>Únor</c:v>
                </c:pt>
                <c:pt idx="2">
                  <c:v>Březen</c:v>
                </c:pt>
              </c:strCache>
            </c:strRef>
          </c:cat>
          <c:val>
            <c:numRef>
              <c:f>'8.1'!$L$31:$N$31</c:f>
              <c:numCache>
                <c:formatCode>#\ ##0.0</c:formatCode>
                <c:ptCount val="3"/>
                <c:pt idx="0">
                  <c:v>49481.698000000004</c:v>
                </c:pt>
                <c:pt idx="1">
                  <c:v>44627.034</c:v>
                </c:pt>
                <c:pt idx="2">
                  <c:v>38297.866000000002</c:v>
                </c:pt>
              </c:numCache>
            </c:numRef>
          </c:val>
          <c:extLst>
            <c:ext xmlns:c16="http://schemas.microsoft.com/office/drawing/2014/chart" uri="{C3380CC4-5D6E-409C-BE32-E72D297353CC}">
              <c16:uniqueId val="{00000002-BF3E-470B-A43D-7FF048E5E8DF}"/>
            </c:ext>
          </c:extLst>
        </c:ser>
        <c:ser>
          <c:idx val="3"/>
          <c:order val="3"/>
          <c:tx>
            <c:strRef>
              <c:f>'8.1'!$K$32</c:f>
              <c:strCache>
                <c:ptCount val="1"/>
                <c:pt idx="0">
                  <c:v>Stavebnictví</c:v>
                </c:pt>
              </c:strCache>
            </c:strRef>
          </c:tx>
          <c:invertIfNegative val="0"/>
          <c:cat>
            <c:strRef>
              <c:f>'8.1'!$L$28:$N$28</c:f>
              <c:strCache>
                <c:ptCount val="3"/>
                <c:pt idx="0">
                  <c:v>Leden</c:v>
                </c:pt>
                <c:pt idx="1">
                  <c:v>Únor</c:v>
                </c:pt>
                <c:pt idx="2">
                  <c:v>Březen</c:v>
                </c:pt>
              </c:strCache>
            </c:strRef>
          </c:cat>
          <c:val>
            <c:numRef>
              <c:f>'8.1'!$L$32:$N$32</c:f>
              <c:numCache>
                <c:formatCode>#\ ##0.0</c:formatCode>
                <c:ptCount val="3"/>
                <c:pt idx="0">
                  <c:v>6509.7979999999998</c:v>
                </c:pt>
                <c:pt idx="1">
                  <c:v>5981.8419999999996</c:v>
                </c:pt>
                <c:pt idx="2">
                  <c:v>6055.4709999999995</c:v>
                </c:pt>
              </c:numCache>
            </c:numRef>
          </c:val>
          <c:extLst>
            <c:ext xmlns:c16="http://schemas.microsoft.com/office/drawing/2014/chart" uri="{C3380CC4-5D6E-409C-BE32-E72D297353CC}">
              <c16:uniqueId val="{00000003-BF3E-470B-A43D-7FF048E5E8DF}"/>
            </c:ext>
          </c:extLst>
        </c:ser>
        <c:ser>
          <c:idx val="4"/>
          <c:order val="4"/>
          <c:tx>
            <c:strRef>
              <c:f>'8.1'!$K$33</c:f>
              <c:strCache>
                <c:ptCount val="1"/>
                <c:pt idx="0">
                  <c:v>Zemědělství a lesnictví</c:v>
                </c:pt>
              </c:strCache>
            </c:strRef>
          </c:tx>
          <c:invertIfNegative val="0"/>
          <c:cat>
            <c:strRef>
              <c:f>'8.1'!$L$28:$N$28</c:f>
              <c:strCache>
                <c:ptCount val="3"/>
                <c:pt idx="0">
                  <c:v>Leden</c:v>
                </c:pt>
                <c:pt idx="1">
                  <c:v>Únor</c:v>
                </c:pt>
                <c:pt idx="2">
                  <c:v>Březen</c:v>
                </c:pt>
              </c:strCache>
            </c:strRef>
          </c:cat>
          <c:val>
            <c:numRef>
              <c:f>'8.1'!$L$33:$N$33</c:f>
              <c:numCache>
                <c:formatCode>#\ ##0.0</c:formatCode>
                <c:ptCount val="3"/>
                <c:pt idx="0">
                  <c:v>963.13200000000006</c:v>
                </c:pt>
                <c:pt idx="1">
                  <c:v>751.20100000000002</c:v>
                </c:pt>
                <c:pt idx="2">
                  <c:v>829.41499999999996</c:v>
                </c:pt>
              </c:numCache>
            </c:numRef>
          </c:val>
          <c:extLst>
            <c:ext xmlns:c16="http://schemas.microsoft.com/office/drawing/2014/chart" uri="{C3380CC4-5D6E-409C-BE32-E72D297353CC}">
              <c16:uniqueId val="{00000004-BF3E-470B-A43D-7FF048E5E8DF}"/>
            </c:ext>
          </c:extLst>
        </c:ser>
        <c:ser>
          <c:idx val="5"/>
          <c:order val="5"/>
          <c:tx>
            <c:strRef>
              <c:f>'8.1'!$K$34</c:f>
              <c:strCache>
                <c:ptCount val="1"/>
                <c:pt idx="0">
                  <c:v>Domácnosti</c:v>
                </c:pt>
              </c:strCache>
            </c:strRef>
          </c:tx>
          <c:invertIfNegative val="0"/>
          <c:cat>
            <c:strRef>
              <c:f>'8.1'!$L$28:$N$28</c:f>
              <c:strCache>
                <c:ptCount val="3"/>
                <c:pt idx="0">
                  <c:v>Leden</c:v>
                </c:pt>
                <c:pt idx="1">
                  <c:v>Únor</c:v>
                </c:pt>
                <c:pt idx="2">
                  <c:v>Březen</c:v>
                </c:pt>
              </c:strCache>
            </c:strRef>
          </c:cat>
          <c:val>
            <c:numRef>
              <c:f>'8.1'!$L$34:$N$34</c:f>
              <c:numCache>
                <c:formatCode>#\ ##0.0</c:formatCode>
                <c:ptCount val="3"/>
                <c:pt idx="0">
                  <c:v>1008663.0149999999</c:v>
                </c:pt>
                <c:pt idx="1">
                  <c:v>911722.89599999995</c:v>
                </c:pt>
                <c:pt idx="2">
                  <c:v>825313.54100000008</c:v>
                </c:pt>
              </c:numCache>
            </c:numRef>
          </c:val>
          <c:extLst>
            <c:ext xmlns:c16="http://schemas.microsoft.com/office/drawing/2014/chart" uri="{C3380CC4-5D6E-409C-BE32-E72D297353CC}">
              <c16:uniqueId val="{00000005-BF3E-470B-A43D-7FF048E5E8DF}"/>
            </c:ext>
          </c:extLst>
        </c:ser>
        <c:ser>
          <c:idx val="6"/>
          <c:order val="6"/>
          <c:tx>
            <c:strRef>
              <c:f>'8.1'!$K$35</c:f>
              <c:strCache>
                <c:ptCount val="1"/>
                <c:pt idx="0">
                  <c:v>Obchod, služby, školství, zdravotnictví</c:v>
                </c:pt>
              </c:strCache>
            </c:strRef>
          </c:tx>
          <c:invertIfNegative val="0"/>
          <c:cat>
            <c:strRef>
              <c:f>'8.1'!$L$28:$N$28</c:f>
              <c:strCache>
                <c:ptCount val="3"/>
                <c:pt idx="0">
                  <c:v>Leden</c:v>
                </c:pt>
                <c:pt idx="1">
                  <c:v>Únor</c:v>
                </c:pt>
                <c:pt idx="2">
                  <c:v>Březen</c:v>
                </c:pt>
              </c:strCache>
            </c:strRef>
          </c:cat>
          <c:val>
            <c:numRef>
              <c:f>'8.1'!$L$35:$N$35</c:f>
              <c:numCache>
                <c:formatCode>#\ ##0.0</c:formatCode>
                <c:ptCount val="3"/>
                <c:pt idx="0">
                  <c:v>680451.995</c:v>
                </c:pt>
                <c:pt idx="1">
                  <c:v>627256.0700000003</c:v>
                </c:pt>
                <c:pt idx="2">
                  <c:v>554710.95900000003</c:v>
                </c:pt>
              </c:numCache>
            </c:numRef>
          </c:val>
          <c:extLst>
            <c:ext xmlns:c16="http://schemas.microsoft.com/office/drawing/2014/chart" uri="{C3380CC4-5D6E-409C-BE32-E72D297353CC}">
              <c16:uniqueId val="{00000006-BF3E-470B-A43D-7FF048E5E8DF}"/>
            </c:ext>
          </c:extLst>
        </c:ser>
        <c:ser>
          <c:idx val="7"/>
          <c:order val="7"/>
          <c:tx>
            <c:strRef>
              <c:f>'8.1'!$K$36</c:f>
              <c:strCache>
                <c:ptCount val="1"/>
                <c:pt idx="0">
                  <c:v>Ostatní</c:v>
                </c:pt>
              </c:strCache>
            </c:strRef>
          </c:tx>
          <c:invertIfNegative val="0"/>
          <c:cat>
            <c:strRef>
              <c:f>'8.1'!$L$28:$N$28</c:f>
              <c:strCache>
                <c:ptCount val="3"/>
                <c:pt idx="0">
                  <c:v>Leden</c:v>
                </c:pt>
                <c:pt idx="1">
                  <c:v>Únor</c:v>
                </c:pt>
                <c:pt idx="2">
                  <c:v>Březen</c:v>
                </c:pt>
              </c:strCache>
            </c:strRef>
          </c:cat>
          <c:val>
            <c:numRef>
              <c:f>'8.1'!$L$36:$N$36</c:f>
              <c:numCache>
                <c:formatCode>#\ ##0.0</c:formatCode>
                <c:ptCount val="3"/>
                <c:pt idx="0">
                  <c:v>18053.391</c:v>
                </c:pt>
                <c:pt idx="1">
                  <c:v>14795.919</c:v>
                </c:pt>
                <c:pt idx="2">
                  <c:v>13529.932999999999</c:v>
                </c:pt>
              </c:numCache>
            </c:numRef>
          </c:val>
          <c:extLst>
            <c:ext xmlns:c16="http://schemas.microsoft.com/office/drawing/2014/chart" uri="{C3380CC4-5D6E-409C-BE32-E72D297353CC}">
              <c16:uniqueId val="{00000007-BF3E-470B-A43D-7FF048E5E8DF}"/>
            </c:ext>
          </c:extLst>
        </c:ser>
        <c:dLbls>
          <c:showLegendKey val="0"/>
          <c:showVal val="0"/>
          <c:showCatName val="0"/>
          <c:showSerName val="0"/>
          <c:showPercent val="0"/>
          <c:showBubbleSize val="0"/>
        </c:dLbls>
        <c:gapWidth val="150"/>
        <c:overlap val="100"/>
        <c:axId val="184851840"/>
        <c:axId val="184857728"/>
      </c:barChart>
      <c:catAx>
        <c:axId val="184851840"/>
        <c:scaling>
          <c:orientation val="minMax"/>
        </c:scaling>
        <c:delete val="0"/>
        <c:axPos val="b"/>
        <c:numFmt formatCode="General" sourceLinked="1"/>
        <c:majorTickMark val="none"/>
        <c:minorTickMark val="none"/>
        <c:tickLblPos val="nextTo"/>
        <c:txPr>
          <a:bodyPr/>
          <a:lstStyle/>
          <a:p>
            <a:pPr>
              <a:defRPr sz="900"/>
            </a:pPr>
            <a:endParaRPr lang="cs-CZ"/>
          </a:p>
        </c:txPr>
        <c:crossAx val="184857728"/>
        <c:crosses val="autoZero"/>
        <c:auto val="1"/>
        <c:lblAlgn val="ctr"/>
        <c:lblOffset val="100"/>
        <c:noMultiLvlLbl val="0"/>
      </c:catAx>
      <c:valAx>
        <c:axId val="184857728"/>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84851840"/>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5691801041264917"/>
        </c:manualLayout>
      </c:layout>
      <c:barChart>
        <c:barDir val="bar"/>
        <c:grouping val="clustered"/>
        <c:varyColors val="0"/>
        <c:ser>
          <c:idx val="0"/>
          <c:order val="0"/>
          <c:tx>
            <c:strRef>
              <c:f>'8.1'!$L$41</c:f>
              <c:strCache>
                <c:ptCount val="1"/>
                <c:pt idx="0">
                  <c:v>Instalovaný výkon</c:v>
                </c:pt>
              </c:strCache>
            </c:strRef>
          </c:tx>
          <c:invertIfNegative val="0"/>
          <c:val>
            <c:numRef>
              <c:f>'8.1'!$M$41</c:f>
              <c:numCache>
                <c:formatCode>0.0%</c:formatCode>
                <c:ptCount val="1"/>
                <c:pt idx="0">
                  <c:v>5.2493077459583447E-2</c:v>
                </c:pt>
              </c:numCache>
            </c:numRef>
          </c:val>
          <c:extLst>
            <c:ext xmlns:c16="http://schemas.microsoft.com/office/drawing/2014/chart" uri="{C3380CC4-5D6E-409C-BE32-E72D297353CC}">
              <c16:uniqueId val="{00000000-2063-4C0A-8422-D41A0DFEB6B3}"/>
            </c:ext>
          </c:extLst>
        </c:ser>
        <c:ser>
          <c:idx val="1"/>
          <c:order val="1"/>
          <c:tx>
            <c:strRef>
              <c:f>'8.1'!$L$42</c:f>
              <c:strCache>
                <c:ptCount val="1"/>
                <c:pt idx="0">
                  <c:v>Výroba tepla brutto</c:v>
                </c:pt>
              </c:strCache>
            </c:strRef>
          </c:tx>
          <c:invertIfNegative val="0"/>
          <c:val>
            <c:numRef>
              <c:f>'8.1'!$M$42</c:f>
              <c:numCache>
                <c:formatCode>0.0%</c:formatCode>
                <c:ptCount val="1"/>
                <c:pt idx="0">
                  <c:v>4.0257351364162954E-2</c:v>
                </c:pt>
              </c:numCache>
            </c:numRef>
          </c:val>
          <c:extLst>
            <c:ext xmlns:c16="http://schemas.microsoft.com/office/drawing/2014/chart" uri="{C3380CC4-5D6E-409C-BE32-E72D297353CC}">
              <c16:uniqueId val="{00000001-2063-4C0A-8422-D41A0DFEB6B3}"/>
            </c:ext>
          </c:extLst>
        </c:ser>
        <c:ser>
          <c:idx val="2"/>
          <c:order val="2"/>
          <c:tx>
            <c:strRef>
              <c:f>'8.1'!$L$43</c:f>
              <c:strCache>
                <c:ptCount val="1"/>
                <c:pt idx="0">
                  <c:v>Dodávky tepla</c:v>
                </c:pt>
              </c:strCache>
            </c:strRef>
          </c:tx>
          <c:invertIfNegative val="0"/>
          <c:val>
            <c:numRef>
              <c:f>'8.1'!$M$43</c:f>
              <c:numCache>
                <c:formatCode>0.0%</c:formatCode>
                <c:ptCount val="1"/>
                <c:pt idx="0">
                  <c:v>5.0705637512565557E-2</c:v>
                </c:pt>
              </c:numCache>
            </c:numRef>
          </c:val>
          <c:extLst>
            <c:ext xmlns:c16="http://schemas.microsoft.com/office/drawing/2014/chart" uri="{C3380CC4-5D6E-409C-BE32-E72D297353CC}">
              <c16:uniqueId val="{00000002-2063-4C0A-8422-D41A0DFEB6B3}"/>
            </c:ext>
          </c:extLst>
        </c:ser>
        <c:dLbls>
          <c:showLegendKey val="0"/>
          <c:showVal val="0"/>
          <c:showCatName val="0"/>
          <c:showSerName val="0"/>
          <c:showPercent val="0"/>
          <c:showBubbleSize val="0"/>
        </c:dLbls>
        <c:gapWidth val="150"/>
        <c:axId val="184888704"/>
        <c:axId val="184894592"/>
      </c:barChart>
      <c:catAx>
        <c:axId val="184888704"/>
        <c:scaling>
          <c:orientation val="maxMin"/>
        </c:scaling>
        <c:delete val="0"/>
        <c:axPos val="l"/>
        <c:numFmt formatCode="General" sourceLinked="1"/>
        <c:majorTickMark val="none"/>
        <c:minorTickMark val="none"/>
        <c:tickLblPos val="none"/>
        <c:crossAx val="184894592"/>
        <c:crosses val="autoZero"/>
        <c:auto val="1"/>
        <c:lblAlgn val="ctr"/>
        <c:lblOffset val="100"/>
        <c:noMultiLvlLbl val="0"/>
      </c:catAx>
      <c:valAx>
        <c:axId val="1848945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84888704"/>
        <c:crosses val="max"/>
        <c:crossBetween val="between"/>
      </c:valAx>
    </c:plotArea>
    <c:legend>
      <c:legendPos val="b"/>
      <c:layout>
        <c:manualLayout>
          <c:xMode val="edge"/>
          <c:yMode val="edge"/>
          <c:x val="0.18609824399565114"/>
          <c:y val="0.70278455615007585"/>
          <c:w val="0.81390175600434878"/>
          <c:h val="0.2972154438499242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598344613649182"/>
          <c:y val="4.3822970404561491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'8.1'!$K$11</c:f>
              <c:strCache>
                <c:ptCount val="1"/>
                <c:pt idx="0">
                  <c:v>Biomasa</c:v>
                </c:pt>
              </c:strCache>
            </c:strRef>
          </c:tx>
          <c:spPr>
            <a:solidFill>
              <a:schemeClr val="accent3">
                <a:lumMod val="75000"/>
              </a:schemeClr>
            </a:solidFill>
          </c:spPr>
          <c:invertIfNegative val="0"/>
          <c:cat>
            <c:strRef>
              <c:f>'8.1'!$L$10:$N$10</c:f>
              <c:strCache>
                <c:ptCount val="3"/>
                <c:pt idx="0">
                  <c:v>Leden</c:v>
                </c:pt>
                <c:pt idx="1">
                  <c:v>Únor</c:v>
                </c:pt>
                <c:pt idx="2">
                  <c:v>Březen</c:v>
                </c:pt>
              </c:strCache>
            </c:strRef>
          </c:cat>
          <c:val>
            <c:numRef>
              <c:f>'8.1'!$L$11:$N$11</c:f>
              <c:numCache>
                <c:formatCode>#\ ##0.0</c:formatCode>
                <c:ptCount val="3"/>
                <c:pt idx="0">
                  <c:v>0</c:v>
                </c:pt>
                <c:pt idx="1">
                  <c:v>0</c:v>
                </c:pt>
                <c:pt idx="2">
                  <c:v>0</c:v>
                </c:pt>
              </c:numCache>
            </c:numRef>
          </c:val>
          <c:extLst>
            <c:ext xmlns:c16="http://schemas.microsoft.com/office/drawing/2014/chart" uri="{C3380CC4-5D6E-409C-BE32-E72D297353CC}">
              <c16:uniqueId val="{00000000-4F68-4056-87F5-072D07008275}"/>
            </c:ext>
          </c:extLst>
        </c:ser>
        <c:ser>
          <c:idx val="1"/>
          <c:order val="1"/>
          <c:tx>
            <c:strRef>
              <c:f>'8.1'!$K$12</c:f>
              <c:strCache>
                <c:ptCount val="1"/>
                <c:pt idx="0">
                  <c:v>Bioplyn</c:v>
                </c:pt>
              </c:strCache>
            </c:strRef>
          </c:tx>
          <c:spPr>
            <a:solidFill>
              <a:schemeClr val="bg2">
                <a:lumMod val="50000"/>
              </a:schemeClr>
            </a:solidFill>
          </c:spPr>
          <c:invertIfNegative val="0"/>
          <c:cat>
            <c:strRef>
              <c:f>'8.1'!$L$10:$N$10</c:f>
              <c:strCache>
                <c:ptCount val="3"/>
                <c:pt idx="0">
                  <c:v>Leden</c:v>
                </c:pt>
                <c:pt idx="1">
                  <c:v>Únor</c:v>
                </c:pt>
                <c:pt idx="2">
                  <c:v>Březen</c:v>
                </c:pt>
              </c:strCache>
            </c:strRef>
          </c:cat>
          <c:val>
            <c:numRef>
              <c:f>'8.1'!$L$12:$N$12</c:f>
              <c:numCache>
                <c:formatCode>#\ ##0.0</c:formatCode>
                <c:ptCount val="3"/>
                <c:pt idx="0">
                  <c:v>4195</c:v>
                </c:pt>
                <c:pt idx="1">
                  <c:v>3582</c:v>
                </c:pt>
                <c:pt idx="2">
                  <c:v>4282</c:v>
                </c:pt>
              </c:numCache>
            </c:numRef>
          </c:val>
          <c:extLst>
            <c:ext xmlns:c16="http://schemas.microsoft.com/office/drawing/2014/chart" uri="{C3380CC4-5D6E-409C-BE32-E72D297353CC}">
              <c16:uniqueId val="{00000001-4F68-4056-87F5-072D07008275}"/>
            </c:ext>
          </c:extLst>
        </c:ser>
        <c:ser>
          <c:idx val="2"/>
          <c:order val="2"/>
          <c:tx>
            <c:strRef>
              <c:f>'8.1'!$K$13</c:f>
              <c:strCache>
                <c:ptCount val="1"/>
                <c:pt idx="0">
                  <c:v>Černé uhlí</c:v>
                </c:pt>
              </c:strCache>
            </c:strRef>
          </c:tx>
          <c:spPr>
            <a:solidFill>
              <a:schemeClr val="tx1"/>
            </a:solidFill>
          </c:spPr>
          <c:invertIfNegative val="0"/>
          <c:cat>
            <c:strRef>
              <c:f>'8.1'!$L$10:$N$10</c:f>
              <c:strCache>
                <c:ptCount val="3"/>
                <c:pt idx="0">
                  <c:v>Leden</c:v>
                </c:pt>
                <c:pt idx="1">
                  <c:v>Únor</c:v>
                </c:pt>
                <c:pt idx="2">
                  <c:v>Březen</c:v>
                </c:pt>
              </c:strCache>
            </c:strRef>
          </c:cat>
          <c:val>
            <c:numRef>
              <c:f>'8.1'!$L$13:$N$13</c:f>
              <c:numCache>
                <c:formatCode>#\ ##0.0</c:formatCode>
                <c:ptCount val="3"/>
                <c:pt idx="0">
                  <c:v>0</c:v>
                </c:pt>
                <c:pt idx="1">
                  <c:v>0</c:v>
                </c:pt>
                <c:pt idx="2">
                  <c:v>0</c:v>
                </c:pt>
              </c:numCache>
            </c:numRef>
          </c:val>
          <c:extLst>
            <c:ext xmlns:c16="http://schemas.microsoft.com/office/drawing/2014/chart" uri="{C3380CC4-5D6E-409C-BE32-E72D297353CC}">
              <c16:uniqueId val="{00000002-4F68-4056-87F5-072D07008275}"/>
            </c:ext>
          </c:extLst>
        </c:ser>
        <c:ser>
          <c:idx val="3"/>
          <c:order val="3"/>
          <c:tx>
            <c:strRef>
              <c:f>'8.1'!$K$14</c:f>
              <c:strCache>
                <c:ptCount val="1"/>
                <c:pt idx="0">
                  <c:v>Elektrická energie</c:v>
                </c:pt>
              </c:strCache>
            </c:strRef>
          </c:tx>
          <c:invertIfNegative val="0"/>
          <c:cat>
            <c:strRef>
              <c:f>'8.1'!$L$10:$N$10</c:f>
              <c:strCache>
                <c:ptCount val="3"/>
                <c:pt idx="0">
                  <c:v>Leden</c:v>
                </c:pt>
                <c:pt idx="1">
                  <c:v>Únor</c:v>
                </c:pt>
                <c:pt idx="2">
                  <c:v>Březen</c:v>
                </c:pt>
              </c:strCache>
            </c:strRef>
          </c:cat>
          <c:val>
            <c:numRef>
              <c:f>'8.1'!$L$14:$N$14</c:f>
              <c:numCache>
                <c:formatCode>#\ ##0.0</c:formatCode>
                <c:ptCount val="3"/>
                <c:pt idx="0">
                  <c:v>0</c:v>
                </c:pt>
                <c:pt idx="1">
                  <c:v>0</c:v>
                </c:pt>
                <c:pt idx="2">
                  <c:v>0</c:v>
                </c:pt>
              </c:numCache>
            </c:numRef>
          </c:val>
          <c:extLst>
            <c:ext xmlns:c16="http://schemas.microsoft.com/office/drawing/2014/chart" uri="{C3380CC4-5D6E-409C-BE32-E72D297353CC}">
              <c16:uniqueId val="{00000003-4F68-4056-87F5-072D07008275}"/>
            </c:ext>
          </c:extLst>
        </c:ser>
        <c:ser>
          <c:idx val="4"/>
          <c:order val="4"/>
          <c:tx>
            <c:strRef>
              <c:f>'8.1'!$K$15</c:f>
              <c:strCache>
                <c:ptCount val="1"/>
                <c:pt idx="0">
                  <c:v>Energie prostředí (tepelné čerpadlo)</c:v>
                </c:pt>
              </c:strCache>
            </c:strRef>
          </c:tx>
          <c:invertIfNegative val="0"/>
          <c:cat>
            <c:strRef>
              <c:f>'8.1'!$L$10:$N$10</c:f>
              <c:strCache>
                <c:ptCount val="3"/>
                <c:pt idx="0">
                  <c:v>Leden</c:v>
                </c:pt>
                <c:pt idx="1">
                  <c:v>Únor</c:v>
                </c:pt>
                <c:pt idx="2">
                  <c:v>Březen</c:v>
                </c:pt>
              </c:strCache>
            </c:strRef>
          </c:cat>
          <c:val>
            <c:numRef>
              <c:f>'8.1'!$L$15:$N$15</c:f>
              <c:numCache>
                <c:formatCode>#\ ##0.0</c:formatCode>
                <c:ptCount val="3"/>
                <c:pt idx="0">
                  <c:v>269</c:v>
                </c:pt>
                <c:pt idx="1">
                  <c:v>224</c:v>
                </c:pt>
                <c:pt idx="2">
                  <c:v>0</c:v>
                </c:pt>
              </c:numCache>
            </c:numRef>
          </c:val>
          <c:extLst>
            <c:ext xmlns:c16="http://schemas.microsoft.com/office/drawing/2014/chart" uri="{C3380CC4-5D6E-409C-BE32-E72D297353CC}">
              <c16:uniqueId val="{00000004-4F68-4056-87F5-072D07008275}"/>
            </c:ext>
          </c:extLst>
        </c:ser>
        <c:ser>
          <c:idx val="5"/>
          <c:order val="5"/>
          <c:tx>
            <c:strRef>
              <c:f>'8.1'!$K$16</c:f>
              <c:strCache>
                <c:ptCount val="1"/>
                <c:pt idx="0">
                  <c:v>Energie Slunce (solární kolektor)</c:v>
                </c:pt>
              </c:strCache>
            </c:strRef>
          </c:tx>
          <c:invertIfNegative val="0"/>
          <c:cat>
            <c:strRef>
              <c:f>'8.1'!$L$10:$N$10</c:f>
              <c:strCache>
                <c:ptCount val="3"/>
                <c:pt idx="0">
                  <c:v>Leden</c:v>
                </c:pt>
                <c:pt idx="1">
                  <c:v>Únor</c:v>
                </c:pt>
                <c:pt idx="2">
                  <c:v>Březen</c:v>
                </c:pt>
              </c:strCache>
            </c:strRef>
          </c:cat>
          <c:val>
            <c:numRef>
              <c:f>'8.1'!$L$16:$N$16</c:f>
              <c:numCache>
                <c:formatCode>#\ ##0.0</c:formatCode>
                <c:ptCount val="3"/>
                <c:pt idx="0">
                  <c:v>0</c:v>
                </c:pt>
                <c:pt idx="1">
                  <c:v>0</c:v>
                </c:pt>
                <c:pt idx="2">
                  <c:v>0</c:v>
                </c:pt>
              </c:numCache>
            </c:numRef>
          </c:val>
          <c:extLst>
            <c:ext xmlns:c16="http://schemas.microsoft.com/office/drawing/2014/chart" uri="{C3380CC4-5D6E-409C-BE32-E72D297353CC}">
              <c16:uniqueId val="{00000005-4F68-4056-87F5-072D07008275}"/>
            </c:ext>
          </c:extLst>
        </c:ser>
        <c:ser>
          <c:idx val="6"/>
          <c:order val="6"/>
          <c:tx>
            <c:strRef>
              <c:f>'8.1'!$K$17</c:f>
              <c:strCache>
                <c:ptCount val="1"/>
                <c:pt idx="0">
                  <c:v>Hnědé uhlí</c:v>
                </c:pt>
              </c:strCache>
            </c:strRef>
          </c:tx>
          <c:spPr>
            <a:solidFill>
              <a:srgbClr val="6E4932"/>
            </a:solidFill>
          </c:spPr>
          <c:invertIfNegative val="0"/>
          <c:cat>
            <c:strRef>
              <c:f>'8.1'!$L$10:$N$10</c:f>
              <c:strCache>
                <c:ptCount val="3"/>
                <c:pt idx="0">
                  <c:v>Leden</c:v>
                </c:pt>
                <c:pt idx="1">
                  <c:v>Únor</c:v>
                </c:pt>
                <c:pt idx="2">
                  <c:v>Březen</c:v>
                </c:pt>
              </c:strCache>
            </c:strRef>
          </c:cat>
          <c:val>
            <c:numRef>
              <c:f>'8.1'!$L$17:$N$17</c:f>
              <c:numCache>
                <c:formatCode>#\ ##0.0</c:formatCode>
                <c:ptCount val="3"/>
                <c:pt idx="0">
                  <c:v>0</c:v>
                </c:pt>
                <c:pt idx="1">
                  <c:v>0</c:v>
                </c:pt>
                <c:pt idx="2">
                  <c:v>0</c:v>
                </c:pt>
              </c:numCache>
            </c:numRef>
          </c:val>
          <c:extLst>
            <c:ext xmlns:c16="http://schemas.microsoft.com/office/drawing/2014/chart" uri="{C3380CC4-5D6E-409C-BE32-E72D297353CC}">
              <c16:uniqueId val="{00000006-4F68-4056-87F5-072D07008275}"/>
            </c:ext>
          </c:extLst>
        </c:ser>
        <c:ser>
          <c:idx val="7"/>
          <c:order val="7"/>
          <c:tx>
            <c:strRef>
              <c:f>'8.1'!$K$18</c:f>
              <c:strCache>
                <c:ptCount val="1"/>
                <c:pt idx="0">
                  <c:v>Jaderné palivo</c:v>
                </c:pt>
              </c:strCache>
            </c:strRef>
          </c:tx>
          <c:invertIfNegative val="0"/>
          <c:cat>
            <c:strRef>
              <c:f>'8.1'!$L$10:$N$10</c:f>
              <c:strCache>
                <c:ptCount val="3"/>
                <c:pt idx="0">
                  <c:v>Leden</c:v>
                </c:pt>
                <c:pt idx="1">
                  <c:v>Únor</c:v>
                </c:pt>
                <c:pt idx="2">
                  <c:v>Březen</c:v>
                </c:pt>
              </c:strCache>
            </c:strRef>
          </c:cat>
          <c:val>
            <c:numRef>
              <c:f>'8.1'!$L$18:$N$18</c:f>
              <c:numCache>
                <c:formatCode>#\ ##0.0</c:formatCode>
                <c:ptCount val="3"/>
                <c:pt idx="0">
                  <c:v>0</c:v>
                </c:pt>
                <c:pt idx="1">
                  <c:v>0</c:v>
                </c:pt>
                <c:pt idx="2">
                  <c:v>0</c:v>
                </c:pt>
              </c:numCache>
            </c:numRef>
          </c:val>
          <c:extLst>
            <c:ext xmlns:c16="http://schemas.microsoft.com/office/drawing/2014/chart" uri="{C3380CC4-5D6E-409C-BE32-E72D297353CC}">
              <c16:uniqueId val="{00000007-4F68-4056-87F5-072D07008275}"/>
            </c:ext>
          </c:extLst>
        </c:ser>
        <c:ser>
          <c:idx val="8"/>
          <c:order val="8"/>
          <c:tx>
            <c:strRef>
              <c:f>'8.1'!$K$19</c:f>
              <c:strCache>
                <c:ptCount val="1"/>
                <c:pt idx="0">
                  <c:v>Koks</c:v>
                </c:pt>
              </c:strCache>
            </c:strRef>
          </c:tx>
          <c:invertIfNegative val="0"/>
          <c:cat>
            <c:strRef>
              <c:f>'8.1'!$L$10:$N$10</c:f>
              <c:strCache>
                <c:ptCount val="3"/>
                <c:pt idx="0">
                  <c:v>Leden</c:v>
                </c:pt>
                <c:pt idx="1">
                  <c:v>Únor</c:v>
                </c:pt>
                <c:pt idx="2">
                  <c:v>Březen</c:v>
                </c:pt>
              </c:strCache>
            </c:strRef>
          </c:cat>
          <c:val>
            <c:numRef>
              <c:f>'8.1'!$L$19:$N$19</c:f>
              <c:numCache>
                <c:formatCode>#\ ##0.0</c:formatCode>
                <c:ptCount val="3"/>
                <c:pt idx="0">
                  <c:v>0</c:v>
                </c:pt>
                <c:pt idx="1">
                  <c:v>0</c:v>
                </c:pt>
                <c:pt idx="2">
                  <c:v>0</c:v>
                </c:pt>
              </c:numCache>
            </c:numRef>
          </c:val>
          <c:extLst>
            <c:ext xmlns:c16="http://schemas.microsoft.com/office/drawing/2014/chart" uri="{C3380CC4-5D6E-409C-BE32-E72D297353CC}">
              <c16:uniqueId val="{00000008-4F68-4056-87F5-072D07008275}"/>
            </c:ext>
          </c:extLst>
        </c:ser>
        <c:ser>
          <c:idx val="9"/>
          <c:order val="9"/>
          <c:tx>
            <c:strRef>
              <c:f>'8.1'!$K$20</c:f>
              <c:strCache>
                <c:ptCount val="1"/>
                <c:pt idx="0">
                  <c:v>Odpadní teplo</c:v>
                </c:pt>
              </c:strCache>
            </c:strRef>
          </c:tx>
          <c:invertIfNegative val="0"/>
          <c:cat>
            <c:strRef>
              <c:f>'8.1'!$L$10:$N$10</c:f>
              <c:strCache>
                <c:ptCount val="3"/>
                <c:pt idx="0">
                  <c:v>Leden</c:v>
                </c:pt>
                <c:pt idx="1">
                  <c:v>Únor</c:v>
                </c:pt>
                <c:pt idx="2">
                  <c:v>Březen</c:v>
                </c:pt>
              </c:strCache>
            </c:strRef>
          </c:cat>
          <c:val>
            <c:numRef>
              <c:f>'8.1'!$L$20:$N$20</c:f>
              <c:numCache>
                <c:formatCode>#\ ##0.0</c:formatCode>
                <c:ptCount val="3"/>
                <c:pt idx="0">
                  <c:v>0</c:v>
                </c:pt>
                <c:pt idx="1">
                  <c:v>0</c:v>
                </c:pt>
                <c:pt idx="2">
                  <c:v>0</c:v>
                </c:pt>
              </c:numCache>
            </c:numRef>
          </c:val>
          <c:extLst>
            <c:ext xmlns:c16="http://schemas.microsoft.com/office/drawing/2014/chart" uri="{C3380CC4-5D6E-409C-BE32-E72D297353CC}">
              <c16:uniqueId val="{00000009-4F68-4056-87F5-072D07008275}"/>
            </c:ext>
          </c:extLst>
        </c:ser>
        <c:ser>
          <c:idx val="10"/>
          <c:order val="10"/>
          <c:tx>
            <c:strRef>
              <c:f>'8.1'!$K$21</c:f>
              <c:strCache>
                <c:ptCount val="1"/>
                <c:pt idx="0">
                  <c:v>Ostatní kapalná paliva</c:v>
                </c:pt>
              </c:strCache>
            </c:strRef>
          </c:tx>
          <c:invertIfNegative val="0"/>
          <c:cat>
            <c:strRef>
              <c:f>'8.1'!$L$10:$N$10</c:f>
              <c:strCache>
                <c:ptCount val="3"/>
                <c:pt idx="0">
                  <c:v>Leden</c:v>
                </c:pt>
                <c:pt idx="1">
                  <c:v>Únor</c:v>
                </c:pt>
                <c:pt idx="2">
                  <c:v>Březen</c:v>
                </c:pt>
              </c:strCache>
            </c:strRef>
          </c:cat>
          <c:val>
            <c:numRef>
              <c:f>'8.1'!$L$21:$N$21</c:f>
              <c:numCache>
                <c:formatCode>#\ ##0.0</c:formatCode>
                <c:ptCount val="3"/>
                <c:pt idx="0">
                  <c:v>0</c:v>
                </c:pt>
                <c:pt idx="1">
                  <c:v>0</c:v>
                </c:pt>
                <c:pt idx="2">
                  <c:v>0</c:v>
                </c:pt>
              </c:numCache>
            </c:numRef>
          </c:val>
          <c:extLst>
            <c:ext xmlns:c16="http://schemas.microsoft.com/office/drawing/2014/chart" uri="{C3380CC4-5D6E-409C-BE32-E72D297353CC}">
              <c16:uniqueId val="{0000000A-4F68-4056-87F5-072D07008275}"/>
            </c:ext>
          </c:extLst>
        </c:ser>
        <c:ser>
          <c:idx val="11"/>
          <c:order val="11"/>
          <c:tx>
            <c:strRef>
              <c:f>'8.1'!$K$22</c:f>
              <c:strCache>
                <c:ptCount val="1"/>
                <c:pt idx="0">
                  <c:v>Ostatní pevná paliva</c:v>
                </c:pt>
              </c:strCache>
            </c:strRef>
          </c:tx>
          <c:invertIfNegative val="0"/>
          <c:cat>
            <c:strRef>
              <c:f>'8.1'!$L$10:$N$10</c:f>
              <c:strCache>
                <c:ptCount val="3"/>
                <c:pt idx="0">
                  <c:v>Leden</c:v>
                </c:pt>
                <c:pt idx="1">
                  <c:v>Únor</c:v>
                </c:pt>
                <c:pt idx="2">
                  <c:v>Březen</c:v>
                </c:pt>
              </c:strCache>
            </c:strRef>
          </c:cat>
          <c:val>
            <c:numRef>
              <c:f>'8.1'!$L$22:$N$22</c:f>
              <c:numCache>
                <c:formatCode>#\ ##0.0</c:formatCode>
                <c:ptCount val="3"/>
                <c:pt idx="0">
                  <c:v>99645</c:v>
                </c:pt>
                <c:pt idx="1">
                  <c:v>84431</c:v>
                </c:pt>
                <c:pt idx="2">
                  <c:v>78291</c:v>
                </c:pt>
              </c:numCache>
            </c:numRef>
          </c:val>
          <c:extLst>
            <c:ext xmlns:c16="http://schemas.microsoft.com/office/drawing/2014/chart" uri="{C3380CC4-5D6E-409C-BE32-E72D297353CC}">
              <c16:uniqueId val="{0000000B-4F68-4056-87F5-072D07008275}"/>
            </c:ext>
          </c:extLst>
        </c:ser>
        <c:ser>
          <c:idx val="12"/>
          <c:order val="12"/>
          <c:tx>
            <c:strRef>
              <c:f>'8.1'!$K$23</c:f>
              <c:strCache>
                <c:ptCount val="1"/>
                <c:pt idx="0">
                  <c:v>Ostatní plyny</c:v>
                </c:pt>
              </c:strCache>
            </c:strRef>
          </c:tx>
          <c:invertIfNegative val="0"/>
          <c:cat>
            <c:strRef>
              <c:f>'8.1'!$L$10:$N$10</c:f>
              <c:strCache>
                <c:ptCount val="3"/>
                <c:pt idx="0">
                  <c:v>Leden</c:v>
                </c:pt>
                <c:pt idx="1">
                  <c:v>Únor</c:v>
                </c:pt>
                <c:pt idx="2">
                  <c:v>Březen</c:v>
                </c:pt>
              </c:strCache>
            </c:strRef>
          </c:cat>
          <c:val>
            <c:numRef>
              <c:f>'8.1'!$L$23:$N$23</c:f>
              <c:numCache>
                <c:formatCode>#\ ##0.0</c:formatCode>
                <c:ptCount val="3"/>
                <c:pt idx="0">
                  <c:v>0</c:v>
                </c:pt>
                <c:pt idx="1">
                  <c:v>0</c:v>
                </c:pt>
                <c:pt idx="2">
                  <c:v>0</c:v>
                </c:pt>
              </c:numCache>
            </c:numRef>
          </c:val>
          <c:extLst>
            <c:ext xmlns:c16="http://schemas.microsoft.com/office/drawing/2014/chart" uri="{C3380CC4-5D6E-409C-BE32-E72D297353CC}">
              <c16:uniqueId val="{0000000C-4F68-4056-87F5-072D07008275}"/>
            </c:ext>
          </c:extLst>
        </c:ser>
        <c:ser>
          <c:idx val="13"/>
          <c:order val="13"/>
          <c:tx>
            <c:strRef>
              <c:f>'8.1'!$K$24</c:f>
              <c:strCache>
                <c:ptCount val="1"/>
                <c:pt idx="0">
                  <c:v>Ostatní</c:v>
                </c:pt>
              </c:strCache>
            </c:strRef>
          </c:tx>
          <c:invertIfNegative val="0"/>
          <c:cat>
            <c:strRef>
              <c:f>'8.1'!$L$10:$N$10</c:f>
              <c:strCache>
                <c:ptCount val="3"/>
                <c:pt idx="0">
                  <c:v>Leden</c:v>
                </c:pt>
                <c:pt idx="1">
                  <c:v>Únor</c:v>
                </c:pt>
                <c:pt idx="2">
                  <c:v>Březen</c:v>
                </c:pt>
              </c:strCache>
            </c:strRef>
          </c:cat>
          <c:val>
            <c:numRef>
              <c:f>'8.1'!$L$24:$N$24</c:f>
              <c:numCache>
                <c:formatCode>#\ ##0.0</c:formatCode>
                <c:ptCount val="3"/>
                <c:pt idx="0">
                  <c:v>0</c:v>
                </c:pt>
                <c:pt idx="1">
                  <c:v>0</c:v>
                </c:pt>
                <c:pt idx="2">
                  <c:v>0</c:v>
                </c:pt>
              </c:numCache>
            </c:numRef>
          </c:val>
          <c:extLst>
            <c:ext xmlns:c16="http://schemas.microsoft.com/office/drawing/2014/chart" uri="{C3380CC4-5D6E-409C-BE32-E72D297353CC}">
              <c16:uniqueId val="{0000000D-4F68-4056-87F5-072D07008275}"/>
            </c:ext>
          </c:extLst>
        </c:ser>
        <c:ser>
          <c:idx val="14"/>
          <c:order val="14"/>
          <c:tx>
            <c:strRef>
              <c:f>'8.1'!$K$25</c:f>
              <c:strCache>
                <c:ptCount val="1"/>
                <c:pt idx="0">
                  <c:v>Topné oleje</c:v>
                </c:pt>
              </c:strCache>
            </c:strRef>
          </c:tx>
          <c:invertIfNegative val="0"/>
          <c:cat>
            <c:strRef>
              <c:f>'8.1'!$L$10:$N$10</c:f>
              <c:strCache>
                <c:ptCount val="3"/>
                <c:pt idx="0">
                  <c:v>Leden</c:v>
                </c:pt>
                <c:pt idx="1">
                  <c:v>Únor</c:v>
                </c:pt>
                <c:pt idx="2">
                  <c:v>Březen</c:v>
                </c:pt>
              </c:strCache>
            </c:strRef>
          </c:cat>
          <c:val>
            <c:numRef>
              <c:f>'8.1'!$L$25:$N$25</c:f>
              <c:numCache>
                <c:formatCode>#\ ##0.0</c:formatCode>
                <c:ptCount val="3"/>
                <c:pt idx="0">
                  <c:v>0</c:v>
                </c:pt>
                <c:pt idx="1">
                  <c:v>0</c:v>
                </c:pt>
                <c:pt idx="2">
                  <c:v>0</c:v>
                </c:pt>
              </c:numCache>
            </c:numRef>
          </c:val>
          <c:extLst>
            <c:ext xmlns:c16="http://schemas.microsoft.com/office/drawing/2014/chart" uri="{C3380CC4-5D6E-409C-BE32-E72D297353CC}">
              <c16:uniqueId val="{0000000E-4F68-4056-87F5-072D07008275}"/>
            </c:ext>
          </c:extLst>
        </c:ser>
        <c:ser>
          <c:idx val="15"/>
          <c:order val="15"/>
          <c:tx>
            <c:strRef>
              <c:f>'8.1'!$K$26</c:f>
              <c:strCache>
                <c:ptCount val="1"/>
                <c:pt idx="0">
                  <c:v>Zemní plyn</c:v>
                </c:pt>
              </c:strCache>
            </c:strRef>
          </c:tx>
          <c:spPr>
            <a:solidFill>
              <a:srgbClr val="EBE600"/>
            </a:solidFill>
          </c:spPr>
          <c:invertIfNegative val="0"/>
          <c:cat>
            <c:strRef>
              <c:f>'8.1'!$L$10:$N$10</c:f>
              <c:strCache>
                <c:ptCount val="3"/>
                <c:pt idx="0">
                  <c:v>Leden</c:v>
                </c:pt>
                <c:pt idx="1">
                  <c:v>Únor</c:v>
                </c:pt>
                <c:pt idx="2">
                  <c:v>Březen</c:v>
                </c:pt>
              </c:strCache>
            </c:strRef>
          </c:cat>
          <c:val>
            <c:numRef>
              <c:f>'8.1'!$L$26:$N$26</c:f>
              <c:numCache>
                <c:formatCode>#\ ##0.0</c:formatCode>
                <c:ptCount val="3"/>
                <c:pt idx="0">
                  <c:v>541515.84500000009</c:v>
                </c:pt>
                <c:pt idx="1">
                  <c:v>559296.88000000012</c:v>
                </c:pt>
                <c:pt idx="2">
                  <c:v>417267.48600000003</c:v>
                </c:pt>
              </c:numCache>
            </c:numRef>
          </c:val>
          <c:extLst>
            <c:ext xmlns:c16="http://schemas.microsoft.com/office/drawing/2014/chart" uri="{C3380CC4-5D6E-409C-BE32-E72D297353CC}">
              <c16:uniqueId val="{0000000F-4F68-4056-87F5-072D07008275}"/>
            </c:ext>
          </c:extLst>
        </c:ser>
        <c:dLbls>
          <c:showLegendKey val="0"/>
          <c:showVal val="0"/>
          <c:showCatName val="0"/>
          <c:showSerName val="0"/>
          <c:showPercent val="0"/>
          <c:showBubbleSize val="0"/>
        </c:dLbls>
        <c:gapWidth val="150"/>
        <c:overlap val="100"/>
        <c:axId val="180260224"/>
        <c:axId val="180266112"/>
      </c:barChart>
      <c:catAx>
        <c:axId val="180260224"/>
        <c:scaling>
          <c:orientation val="minMax"/>
        </c:scaling>
        <c:delete val="0"/>
        <c:axPos val="b"/>
        <c:numFmt formatCode="General" sourceLinked="1"/>
        <c:majorTickMark val="none"/>
        <c:minorTickMark val="none"/>
        <c:tickLblPos val="nextTo"/>
        <c:txPr>
          <a:bodyPr/>
          <a:lstStyle/>
          <a:p>
            <a:pPr>
              <a:defRPr sz="900"/>
            </a:pPr>
            <a:endParaRPr lang="cs-CZ"/>
          </a:p>
        </c:txPr>
        <c:crossAx val="180266112"/>
        <c:crosses val="autoZero"/>
        <c:auto val="1"/>
        <c:lblAlgn val="ctr"/>
        <c:lblOffset val="100"/>
        <c:noMultiLvlLbl val="0"/>
      </c:catAx>
      <c:valAx>
        <c:axId val="180266112"/>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80260224"/>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B4A3-4D3F-A085-295186206179}"/>
              </c:ext>
            </c:extLst>
          </c:dPt>
          <c:cat>
            <c:numRef>
              <c:f>'8.1'!$O$29:$O$36</c:f>
              <c:numCache>
                <c:formatCode>#\ ##0.0</c:formatCode>
                <c:ptCount val="8"/>
              </c:numCache>
            </c:numRef>
          </c:cat>
          <c:val>
            <c:numRef>
              <c:f>'8.1'!$J$29:$J$36</c:f>
              <c:numCache>
                <c:formatCode>0.0</c:formatCode>
                <c:ptCount val="8"/>
              </c:numCache>
            </c:numRef>
          </c:val>
          <c:extLst>
            <c:ext xmlns:c16="http://schemas.microsoft.com/office/drawing/2014/chart" uri="{C3380CC4-5D6E-409C-BE32-E72D297353CC}">
              <c16:uniqueId val="{00000001-B4A3-4D3F-A085-29518620617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3BD5-41E0-919C-AE1FC9F4337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3BD5-41E0-919C-AE1FC9F4337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3BD5-41E0-919C-AE1FC9F4337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3BD5-41E0-919C-AE1FC9F4337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3BD5-41E0-919C-AE1FC9F4337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3BD5-41E0-919C-AE1FC9F4337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3BD5-41E0-919C-AE1FC9F4337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3BD5-41E0-919C-AE1FC9F4337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3BD5-41E0-919C-AE1FC9F4337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3BD5-41E0-919C-AE1FC9F4337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3BD5-41E0-919C-AE1FC9F433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3BD5-41E0-919C-AE1FC9F4337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3BD5-41E0-919C-AE1FC9F4337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3BD5-41E0-919C-AE1FC9F4337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3BD5-41E0-919C-AE1FC9F4337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3BD5-41E0-919C-AE1FC9F43374}"/>
            </c:ext>
          </c:extLst>
        </c:ser>
        <c:dLbls>
          <c:showLegendKey val="0"/>
          <c:showVal val="0"/>
          <c:showCatName val="0"/>
          <c:showSerName val="0"/>
          <c:showPercent val="0"/>
          <c:showBubbleSize val="0"/>
        </c:dLbls>
        <c:gapWidth val="150"/>
        <c:axId val="177937408"/>
        <c:axId val="177939200"/>
      </c:barChart>
      <c:catAx>
        <c:axId val="177937408"/>
        <c:scaling>
          <c:orientation val="minMax"/>
        </c:scaling>
        <c:delete val="1"/>
        <c:axPos val="b"/>
        <c:numFmt formatCode="General" sourceLinked="1"/>
        <c:majorTickMark val="out"/>
        <c:minorTickMark val="none"/>
        <c:tickLblPos val="nextTo"/>
        <c:crossAx val="177939200"/>
        <c:crosses val="autoZero"/>
        <c:auto val="1"/>
        <c:lblAlgn val="ctr"/>
        <c:lblOffset val="100"/>
        <c:noMultiLvlLbl val="0"/>
      </c:catAx>
      <c:valAx>
        <c:axId val="177939200"/>
        <c:scaling>
          <c:orientation val="minMax"/>
        </c:scaling>
        <c:delete val="1"/>
        <c:axPos val="l"/>
        <c:numFmt formatCode="0.0%" sourceLinked="1"/>
        <c:majorTickMark val="out"/>
        <c:minorTickMark val="none"/>
        <c:tickLblPos val="nextTo"/>
        <c:crossAx val="1779374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4951-40F8-8573-9051569B6116}"/>
              </c:ext>
            </c:extLst>
          </c:dPt>
          <c:dPt>
            <c:idx val="1"/>
            <c:bubble3D val="0"/>
            <c:spPr>
              <a:solidFill>
                <a:srgbClr val="EEECE1">
                  <a:lumMod val="50000"/>
                </a:srgbClr>
              </a:solidFill>
            </c:spPr>
            <c:extLst>
              <c:ext xmlns:c16="http://schemas.microsoft.com/office/drawing/2014/chart" uri="{C3380CC4-5D6E-409C-BE32-E72D297353CC}">
                <c16:uniqueId val="{00000003-4951-40F8-8573-9051569B6116}"/>
              </c:ext>
            </c:extLst>
          </c:dPt>
          <c:dPt>
            <c:idx val="2"/>
            <c:bubble3D val="0"/>
            <c:spPr>
              <a:solidFill>
                <a:sysClr val="windowText" lastClr="000000"/>
              </a:solidFill>
            </c:spPr>
            <c:extLst>
              <c:ext xmlns:c16="http://schemas.microsoft.com/office/drawing/2014/chart" uri="{C3380CC4-5D6E-409C-BE32-E72D297353CC}">
                <c16:uniqueId val="{00000005-4951-40F8-8573-9051569B6116}"/>
              </c:ext>
            </c:extLst>
          </c:dPt>
          <c:dPt>
            <c:idx val="5"/>
            <c:bubble3D val="0"/>
            <c:extLst>
              <c:ext xmlns:c16="http://schemas.microsoft.com/office/drawing/2014/chart" uri="{C3380CC4-5D6E-409C-BE32-E72D297353CC}">
                <c16:uniqueId val="{00000006-4951-40F8-8573-9051569B6116}"/>
              </c:ext>
            </c:extLst>
          </c:dPt>
          <c:dPt>
            <c:idx val="6"/>
            <c:bubble3D val="0"/>
            <c:spPr>
              <a:solidFill>
                <a:srgbClr val="6E4932"/>
              </a:solidFill>
            </c:spPr>
            <c:extLst>
              <c:ext xmlns:c16="http://schemas.microsoft.com/office/drawing/2014/chart" uri="{C3380CC4-5D6E-409C-BE32-E72D297353CC}">
                <c16:uniqueId val="{00000008-4951-40F8-8573-9051569B6116}"/>
              </c:ext>
            </c:extLst>
          </c:dPt>
          <c:dPt>
            <c:idx val="7"/>
            <c:bubble3D val="0"/>
            <c:extLst>
              <c:ext xmlns:c16="http://schemas.microsoft.com/office/drawing/2014/chart" uri="{C3380CC4-5D6E-409C-BE32-E72D297353CC}">
                <c16:uniqueId val="{00000009-4951-40F8-8573-9051569B6116}"/>
              </c:ext>
            </c:extLst>
          </c:dPt>
          <c:dPt>
            <c:idx val="15"/>
            <c:bubble3D val="0"/>
            <c:spPr>
              <a:solidFill>
                <a:srgbClr val="EBE600"/>
              </a:solidFill>
            </c:spPr>
            <c:extLst>
              <c:ext xmlns:c16="http://schemas.microsoft.com/office/drawing/2014/chart" uri="{C3380CC4-5D6E-409C-BE32-E72D297353CC}">
                <c16:uniqueId val="{0000000B-4951-40F8-8573-9051569B6116}"/>
              </c:ext>
            </c:extLst>
          </c:dPt>
          <c:cat>
            <c:numRef>
              <c:f>'8.2'!$O$10:$O$25</c:f>
              <c:numCache>
                <c:formatCode>0.0%</c:formatCode>
                <c:ptCount val="16"/>
              </c:numCache>
            </c:numRef>
          </c:cat>
          <c:val>
            <c:numRef>
              <c:f>'8.2'!$J$10:$J$25</c:f>
              <c:numCache>
                <c:formatCode>0.0</c:formatCode>
                <c:ptCount val="16"/>
              </c:numCache>
            </c:numRef>
          </c:val>
          <c:extLst>
            <c:ext xmlns:c16="http://schemas.microsoft.com/office/drawing/2014/chart" uri="{C3380CC4-5D6E-409C-BE32-E72D297353CC}">
              <c16:uniqueId val="{0000000C-4951-40F8-8573-9051569B61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Leden</c:v>
                </c:pt>
                <c:pt idx="1">
                  <c:v>Únor</c:v>
                </c:pt>
                <c:pt idx="2">
                  <c:v>Březen</c:v>
                </c:pt>
              </c:strCache>
            </c:strRef>
          </c:cat>
          <c:val>
            <c:numRef>
              <c:f>'8.2'!$L$27:$N$27</c:f>
              <c:numCache>
                <c:formatCode>#\ ##0.0</c:formatCode>
                <c:ptCount val="3"/>
                <c:pt idx="0">
                  <c:v>126056.12699999999</c:v>
                </c:pt>
                <c:pt idx="1">
                  <c:v>114183.333</c:v>
                </c:pt>
                <c:pt idx="2">
                  <c:v>109820.171</c:v>
                </c:pt>
              </c:numCache>
            </c:numRef>
          </c:val>
          <c:extLst>
            <c:ext xmlns:c16="http://schemas.microsoft.com/office/drawing/2014/chart" uri="{C3380CC4-5D6E-409C-BE32-E72D297353CC}">
              <c16:uniqueId val="{00000000-FF4C-49A6-9BD4-2463D4F20E24}"/>
            </c:ext>
          </c:extLst>
        </c:ser>
        <c:ser>
          <c:idx val="1"/>
          <c:order val="1"/>
          <c:tx>
            <c:strRef>
              <c:f>'8.2'!$K$28</c:f>
              <c:strCache>
                <c:ptCount val="1"/>
                <c:pt idx="0">
                  <c:v>Energetika</c:v>
                </c:pt>
              </c:strCache>
            </c:strRef>
          </c:tx>
          <c:invertIfNegative val="0"/>
          <c:cat>
            <c:strRef>
              <c:f>'8.2'!$L$26:$N$26</c:f>
              <c:strCache>
                <c:ptCount val="3"/>
                <c:pt idx="0">
                  <c:v>Leden</c:v>
                </c:pt>
                <c:pt idx="1">
                  <c:v>Únor</c:v>
                </c:pt>
                <c:pt idx="2">
                  <c:v>Březen</c:v>
                </c:pt>
              </c:strCache>
            </c:strRef>
          </c:cat>
          <c:val>
            <c:numRef>
              <c:f>'8.2'!$L$28:$N$28</c:f>
              <c:numCache>
                <c:formatCode>#\ ##0.0</c:formatCode>
                <c:ptCount val="3"/>
                <c:pt idx="0">
                  <c:v>7738.6</c:v>
                </c:pt>
                <c:pt idx="1">
                  <c:v>6972.58</c:v>
                </c:pt>
                <c:pt idx="2">
                  <c:v>7807.08</c:v>
                </c:pt>
              </c:numCache>
            </c:numRef>
          </c:val>
          <c:extLst>
            <c:ext xmlns:c16="http://schemas.microsoft.com/office/drawing/2014/chart" uri="{C3380CC4-5D6E-409C-BE32-E72D297353CC}">
              <c16:uniqueId val="{00000001-FF4C-49A6-9BD4-2463D4F20E24}"/>
            </c:ext>
          </c:extLst>
        </c:ser>
        <c:ser>
          <c:idx val="2"/>
          <c:order val="2"/>
          <c:tx>
            <c:strRef>
              <c:f>'8.2'!$K$29</c:f>
              <c:strCache>
                <c:ptCount val="1"/>
                <c:pt idx="0">
                  <c:v>Doprava</c:v>
                </c:pt>
              </c:strCache>
            </c:strRef>
          </c:tx>
          <c:invertIfNegative val="0"/>
          <c:cat>
            <c:strRef>
              <c:f>'8.2'!$L$26:$N$26</c:f>
              <c:strCache>
                <c:ptCount val="3"/>
                <c:pt idx="0">
                  <c:v>Leden</c:v>
                </c:pt>
                <c:pt idx="1">
                  <c:v>Únor</c:v>
                </c:pt>
                <c:pt idx="2">
                  <c:v>Březen</c:v>
                </c:pt>
              </c:strCache>
            </c:strRef>
          </c:cat>
          <c:val>
            <c:numRef>
              <c:f>'8.2'!$L$29:$N$29</c:f>
              <c:numCache>
                <c:formatCode>#\ ##0.0</c:formatCode>
                <c:ptCount val="3"/>
                <c:pt idx="0">
                  <c:v>9794.5779999999995</c:v>
                </c:pt>
                <c:pt idx="1">
                  <c:v>8365.7749999999996</c:v>
                </c:pt>
                <c:pt idx="2">
                  <c:v>7538.817</c:v>
                </c:pt>
              </c:numCache>
            </c:numRef>
          </c:val>
          <c:extLst>
            <c:ext xmlns:c16="http://schemas.microsoft.com/office/drawing/2014/chart" uri="{C3380CC4-5D6E-409C-BE32-E72D297353CC}">
              <c16:uniqueId val="{00000002-FF4C-49A6-9BD4-2463D4F20E24}"/>
            </c:ext>
          </c:extLst>
        </c:ser>
        <c:ser>
          <c:idx val="3"/>
          <c:order val="3"/>
          <c:tx>
            <c:strRef>
              <c:f>'8.2'!$K$30</c:f>
              <c:strCache>
                <c:ptCount val="1"/>
                <c:pt idx="0">
                  <c:v>Stavebnictví</c:v>
                </c:pt>
              </c:strCache>
            </c:strRef>
          </c:tx>
          <c:invertIfNegative val="0"/>
          <c:cat>
            <c:strRef>
              <c:f>'8.2'!$L$26:$N$26</c:f>
              <c:strCache>
                <c:ptCount val="3"/>
                <c:pt idx="0">
                  <c:v>Leden</c:v>
                </c:pt>
                <c:pt idx="1">
                  <c:v>Únor</c:v>
                </c:pt>
                <c:pt idx="2">
                  <c:v>Březen</c:v>
                </c:pt>
              </c:strCache>
            </c:strRef>
          </c:cat>
          <c:val>
            <c:numRef>
              <c:f>'8.2'!$L$30:$N$30</c:f>
              <c:numCache>
                <c:formatCode>#\ ##0.0</c:formatCode>
                <c:ptCount val="3"/>
                <c:pt idx="0">
                  <c:v>820.05599999999993</c:v>
                </c:pt>
                <c:pt idx="1">
                  <c:v>713.56700000000001</c:v>
                </c:pt>
                <c:pt idx="2">
                  <c:v>699.04399999999998</c:v>
                </c:pt>
              </c:numCache>
            </c:numRef>
          </c:val>
          <c:extLst>
            <c:ext xmlns:c16="http://schemas.microsoft.com/office/drawing/2014/chart" uri="{C3380CC4-5D6E-409C-BE32-E72D297353CC}">
              <c16:uniqueId val="{00000003-FF4C-49A6-9BD4-2463D4F20E24}"/>
            </c:ext>
          </c:extLst>
        </c:ser>
        <c:ser>
          <c:idx val="4"/>
          <c:order val="4"/>
          <c:tx>
            <c:strRef>
              <c:f>'8.2'!$K$31</c:f>
              <c:strCache>
                <c:ptCount val="1"/>
                <c:pt idx="0">
                  <c:v>Zemědělství a lesnictví</c:v>
                </c:pt>
              </c:strCache>
            </c:strRef>
          </c:tx>
          <c:invertIfNegative val="0"/>
          <c:cat>
            <c:strRef>
              <c:f>'8.2'!$L$26:$N$26</c:f>
              <c:strCache>
                <c:ptCount val="3"/>
                <c:pt idx="0">
                  <c:v>Leden</c:v>
                </c:pt>
                <c:pt idx="1">
                  <c:v>Únor</c:v>
                </c:pt>
                <c:pt idx="2">
                  <c:v>Březen</c:v>
                </c:pt>
              </c:strCache>
            </c:strRef>
          </c:cat>
          <c:val>
            <c:numRef>
              <c:f>'8.2'!$L$31:$N$31</c:f>
              <c:numCache>
                <c:formatCode>#\ ##0.0</c:formatCode>
                <c:ptCount val="3"/>
                <c:pt idx="0">
                  <c:v>2781.527</c:v>
                </c:pt>
                <c:pt idx="1">
                  <c:v>2255.0189999999998</c:v>
                </c:pt>
                <c:pt idx="2">
                  <c:v>2473.4290000000001</c:v>
                </c:pt>
              </c:numCache>
            </c:numRef>
          </c:val>
          <c:extLst>
            <c:ext xmlns:c16="http://schemas.microsoft.com/office/drawing/2014/chart" uri="{C3380CC4-5D6E-409C-BE32-E72D297353CC}">
              <c16:uniqueId val="{00000004-FF4C-49A6-9BD4-2463D4F20E24}"/>
            </c:ext>
          </c:extLst>
        </c:ser>
        <c:ser>
          <c:idx val="5"/>
          <c:order val="5"/>
          <c:tx>
            <c:strRef>
              <c:f>'8.2'!$K$32</c:f>
              <c:strCache>
                <c:ptCount val="1"/>
                <c:pt idx="0">
                  <c:v>Domácnosti</c:v>
                </c:pt>
              </c:strCache>
            </c:strRef>
          </c:tx>
          <c:invertIfNegative val="0"/>
          <c:cat>
            <c:strRef>
              <c:f>'8.2'!$L$26:$N$26</c:f>
              <c:strCache>
                <c:ptCount val="3"/>
                <c:pt idx="0">
                  <c:v>Leden</c:v>
                </c:pt>
                <c:pt idx="1">
                  <c:v>Únor</c:v>
                </c:pt>
                <c:pt idx="2">
                  <c:v>Březen</c:v>
                </c:pt>
              </c:strCache>
            </c:strRef>
          </c:cat>
          <c:val>
            <c:numRef>
              <c:f>'8.2'!$L$32:$N$32</c:f>
              <c:numCache>
                <c:formatCode>#\ ##0.0</c:formatCode>
                <c:ptCount val="3"/>
                <c:pt idx="0">
                  <c:v>328199.935</c:v>
                </c:pt>
                <c:pt idx="1">
                  <c:v>275034.39499999996</c:v>
                </c:pt>
                <c:pt idx="2">
                  <c:v>262862.20600000001</c:v>
                </c:pt>
              </c:numCache>
            </c:numRef>
          </c:val>
          <c:extLst>
            <c:ext xmlns:c16="http://schemas.microsoft.com/office/drawing/2014/chart" uri="{C3380CC4-5D6E-409C-BE32-E72D297353CC}">
              <c16:uniqueId val="{00000005-FF4C-49A6-9BD4-2463D4F20E24}"/>
            </c:ext>
          </c:extLst>
        </c:ser>
        <c:ser>
          <c:idx val="6"/>
          <c:order val="6"/>
          <c:tx>
            <c:strRef>
              <c:f>'8.2'!$K$33</c:f>
              <c:strCache>
                <c:ptCount val="1"/>
                <c:pt idx="0">
                  <c:v>Obchod, služby, školství, zdravotnictví</c:v>
                </c:pt>
              </c:strCache>
            </c:strRef>
          </c:tx>
          <c:invertIfNegative val="0"/>
          <c:cat>
            <c:strRef>
              <c:f>'8.2'!$L$26:$N$26</c:f>
              <c:strCache>
                <c:ptCount val="3"/>
                <c:pt idx="0">
                  <c:v>Leden</c:v>
                </c:pt>
                <c:pt idx="1">
                  <c:v>Únor</c:v>
                </c:pt>
                <c:pt idx="2">
                  <c:v>Březen</c:v>
                </c:pt>
              </c:strCache>
            </c:strRef>
          </c:cat>
          <c:val>
            <c:numRef>
              <c:f>'8.2'!$L$33:$N$33</c:f>
              <c:numCache>
                <c:formatCode>#\ ##0.0</c:formatCode>
                <c:ptCount val="3"/>
                <c:pt idx="0">
                  <c:v>191601.14200000005</c:v>
                </c:pt>
                <c:pt idx="1">
                  <c:v>165403.652</c:v>
                </c:pt>
                <c:pt idx="2">
                  <c:v>158315.17000000001</c:v>
                </c:pt>
              </c:numCache>
            </c:numRef>
          </c:val>
          <c:extLst>
            <c:ext xmlns:c16="http://schemas.microsoft.com/office/drawing/2014/chart" uri="{C3380CC4-5D6E-409C-BE32-E72D297353CC}">
              <c16:uniqueId val="{00000006-FF4C-49A6-9BD4-2463D4F20E24}"/>
            </c:ext>
          </c:extLst>
        </c:ser>
        <c:ser>
          <c:idx val="7"/>
          <c:order val="7"/>
          <c:tx>
            <c:strRef>
              <c:f>'8.2'!$K$34</c:f>
              <c:strCache>
                <c:ptCount val="1"/>
                <c:pt idx="0">
                  <c:v>Ostatní</c:v>
                </c:pt>
              </c:strCache>
            </c:strRef>
          </c:tx>
          <c:invertIfNegative val="0"/>
          <c:cat>
            <c:strRef>
              <c:f>'8.2'!$L$26:$N$26</c:f>
              <c:strCache>
                <c:ptCount val="3"/>
                <c:pt idx="0">
                  <c:v>Leden</c:v>
                </c:pt>
                <c:pt idx="1">
                  <c:v>Únor</c:v>
                </c:pt>
                <c:pt idx="2">
                  <c:v>Březen</c:v>
                </c:pt>
              </c:strCache>
            </c:strRef>
          </c:cat>
          <c:val>
            <c:numRef>
              <c:f>'8.2'!$L$34:$N$34</c:f>
              <c:numCache>
                <c:formatCode>#\ ##0.0</c:formatCode>
                <c:ptCount val="3"/>
                <c:pt idx="0">
                  <c:v>19155.625</c:v>
                </c:pt>
                <c:pt idx="1">
                  <c:v>16195.83</c:v>
                </c:pt>
                <c:pt idx="2">
                  <c:v>15515.732</c:v>
                </c:pt>
              </c:numCache>
            </c:numRef>
          </c:val>
          <c:extLst>
            <c:ext xmlns:c16="http://schemas.microsoft.com/office/drawing/2014/chart" uri="{C3380CC4-5D6E-409C-BE32-E72D297353CC}">
              <c16:uniqueId val="{00000007-FF4C-49A6-9BD4-2463D4F20E24}"/>
            </c:ext>
          </c:extLst>
        </c:ser>
        <c:dLbls>
          <c:showLegendKey val="0"/>
          <c:showVal val="0"/>
          <c:showCatName val="0"/>
          <c:showSerName val="0"/>
          <c:showPercent val="0"/>
          <c:showBubbleSize val="0"/>
        </c:dLbls>
        <c:gapWidth val="150"/>
        <c:overlap val="100"/>
        <c:axId val="180314496"/>
        <c:axId val="180316032"/>
      </c:barChart>
      <c:catAx>
        <c:axId val="180314496"/>
        <c:scaling>
          <c:orientation val="minMax"/>
        </c:scaling>
        <c:delete val="0"/>
        <c:axPos val="b"/>
        <c:numFmt formatCode="General" sourceLinked="1"/>
        <c:majorTickMark val="none"/>
        <c:minorTickMark val="none"/>
        <c:tickLblPos val="nextTo"/>
        <c:txPr>
          <a:bodyPr/>
          <a:lstStyle/>
          <a:p>
            <a:pPr>
              <a:defRPr sz="900"/>
            </a:pPr>
            <a:endParaRPr lang="cs-CZ"/>
          </a:p>
        </c:txPr>
        <c:crossAx val="180316032"/>
        <c:crosses val="autoZero"/>
        <c:auto val="1"/>
        <c:lblAlgn val="ctr"/>
        <c:lblOffset val="100"/>
        <c:noMultiLvlLbl val="0"/>
      </c:catAx>
      <c:valAx>
        <c:axId val="1803160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03144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5.5790723902730953E-2</c:v>
                </c:pt>
              </c:numCache>
            </c:numRef>
          </c:val>
          <c:extLst>
            <c:ext xmlns:c16="http://schemas.microsoft.com/office/drawing/2014/chart" uri="{C3380CC4-5D6E-409C-BE32-E72D297353CC}">
              <c16:uniqueId val="{00000000-634E-4787-8153-5502D9508DDF}"/>
            </c:ext>
          </c:extLst>
        </c:ser>
        <c:ser>
          <c:idx val="1"/>
          <c:order val="1"/>
          <c:tx>
            <c:strRef>
              <c:f>'8.2'!$L$40</c:f>
              <c:strCache>
                <c:ptCount val="1"/>
                <c:pt idx="0">
                  <c:v>Výroba tepla brutto</c:v>
                </c:pt>
              </c:strCache>
            </c:strRef>
          </c:tx>
          <c:invertIfNegative val="0"/>
          <c:val>
            <c:numRef>
              <c:f>'8.2'!$M$40</c:f>
              <c:numCache>
                <c:formatCode>0.0%</c:formatCode>
                <c:ptCount val="1"/>
                <c:pt idx="0">
                  <c:v>4.9613711952519866E-2</c:v>
                </c:pt>
              </c:numCache>
            </c:numRef>
          </c:val>
          <c:extLst>
            <c:ext xmlns:c16="http://schemas.microsoft.com/office/drawing/2014/chart" uri="{C3380CC4-5D6E-409C-BE32-E72D297353CC}">
              <c16:uniqueId val="{00000001-634E-4787-8153-5502D9508DDF}"/>
            </c:ext>
          </c:extLst>
        </c:ser>
        <c:ser>
          <c:idx val="2"/>
          <c:order val="2"/>
          <c:tx>
            <c:strRef>
              <c:f>'8.2'!$L$41</c:f>
              <c:strCache>
                <c:ptCount val="1"/>
                <c:pt idx="0">
                  <c:v>Dodávky tepla</c:v>
                </c:pt>
              </c:strCache>
            </c:strRef>
          </c:tx>
          <c:invertIfNegative val="0"/>
          <c:val>
            <c:numRef>
              <c:f>'8.2'!$M$41</c:f>
              <c:numCache>
                <c:formatCode>0.0%</c:formatCode>
                <c:ptCount val="1"/>
                <c:pt idx="0">
                  <c:v>5.6078713461615234E-2</c:v>
                </c:pt>
              </c:numCache>
            </c:numRef>
          </c:val>
          <c:extLst>
            <c:ext xmlns:c16="http://schemas.microsoft.com/office/drawing/2014/chart" uri="{C3380CC4-5D6E-409C-BE32-E72D297353CC}">
              <c16:uniqueId val="{00000002-634E-4787-8153-5502D9508DDF}"/>
            </c:ext>
          </c:extLst>
        </c:ser>
        <c:dLbls>
          <c:showLegendKey val="0"/>
          <c:showVal val="0"/>
          <c:showCatName val="0"/>
          <c:showSerName val="0"/>
          <c:showPercent val="0"/>
          <c:showBubbleSize val="0"/>
        </c:dLbls>
        <c:gapWidth val="150"/>
        <c:axId val="184791424"/>
        <c:axId val="184792960"/>
      </c:barChart>
      <c:catAx>
        <c:axId val="184791424"/>
        <c:scaling>
          <c:orientation val="maxMin"/>
        </c:scaling>
        <c:delete val="0"/>
        <c:axPos val="l"/>
        <c:numFmt formatCode="General" sourceLinked="1"/>
        <c:majorTickMark val="none"/>
        <c:minorTickMark val="none"/>
        <c:tickLblPos val="none"/>
        <c:crossAx val="184792960"/>
        <c:crosses val="autoZero"/>
        <c:auto val="1"/>
        <c:lblAlgn val="ctr"/>
        <c:lblOffset val="100"/>
        <c:noMultiLvlLbl val="0"/>
      </c:catAx>
      <c:valAx>
        <c:axId val="18479296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8479142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Leden</c:v>
                </c:pt>
                <c:pt idx="1">
                  <c:v>Únor</c:v>
                </c:pt>
                <c:pt idx="2">
                  <c:v>Březen</c:v>
                </c:pt>
              </c:strCache>
            </c:strRef>
          </c:cat>
          <c:val>
            <c:numRef>
              <c:f>'8.2'!$L$10:$N$10</c:f>
              <c:numCache>
                <c:formatCode>#\ ##0.0</c:formatCode>
                <c:ptCount val="3"/>
                <c:pt idx="0">
                  <c:v>182394.69099999999</c:v>
                </c:pt>
                <c:pt idx="1">
                  <c:v>139686.56699999998</c:v>
                </c:pt>
                <c:pt idx="2">
                  <c:v>159969.52799999999</c:v>
                </c:pt>
              </c:numCache>
            </c:numRef>
          </c:val>
          <c:extLst>
            <c:ext xmlns:c16="http://schemas.microsoft.com/office/drawing/2014/chart" uri="{C3380CC4-5D6E-409C-BE32-E72D297353CC}">
              <c16:uniqueId val="{00000000-D035-4DCD-B5FB-7E4A55D0F511}"/>
            </c:ext>
          </c:extLst>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Leden</c:v>
                </c:pt>
                <c:pt idx="1">
                  <c:v>Únor</c:v>
                </c:pt>
                <c:pt idx="2">
                  <c:v>Březen</c:v>
                </c:pt>
              </c:strCache>
            </c:strRef>
          </c:cat>
          <c:val>
            <c:numRef>
              <c:f>'8.2'!$L$11:$N$11</c:f>
              <c:numCache>
                <c:formatCode>#\ ##0.0</c:formatCode>
                <c:ptCount val="3"/>
                <c:pt idx="0">
                  <c:v>11000.581</c:v>
                </c:pt>
                <c:pt idx="1">
                  <c:v>9524.3220000000001</c:v>
                </c:pt>
                <c:pt idx="2">
                  <c:v>10559.211000000001</c:v>
                </c:pt>
              </c:numCache>
            </c:numRef>
          </c:val>
          <c:extLst>
            <c:ext xmlns:c16="http://schemas.microsoft.com/office/drawing/2014/chart" uri="{C3380CC4-5D6E-409C-BE32-E72D297353CC}">
              <c16:uniqueId val="{00000001-D035-4DCD-B5FB-7E4A55D0F511}"/>
            </c:ext>
          </c:extLst>
        </c:ser>
        <c:ser>
          <c:idx val="2"/>
          <c:order val="2"/>
          <c:tx>
            <c:strRef>
              <c:f>'8.2'!$K$12</c:f>
              <c:strCache>
                <c:ptCount val="1"/>
                <c:pt idx="0">
                  <c:v>Černé uhlí</c:v>
                </c:pt>
              </c:strCache>
            </c:strRef>
          </c:tx>
          <c:spPr>
            <a:solidFill>
              <a:schemeClr val="tx1"/>
            </a:solidFill>
          </c:spPr>
          <c:invertIfNegative val="0"/>
          <c:cat>
            <c:strRef>
              <c:f>'8.2'!$L$9:$N$9</c:f>
              <c:strCache>
                <c:ptCount val="3"/>
                <c:pt idx="0">
                  <c:v>Leden</c:v>
                </c:pt>
                <c:pt idx="1">
                  <c:v>Únor</c:v>
                </c:pt>
                <c:pt idx="2">
                  <c:v>Březen</c:v>
                </c:pt>
              </c:strCache>
            </c:strRef>
          </c:cat>
          <c:val>
            <c:numRef>
              <c:f>'8.2'!$L$12:$N$12</c:f>
              <c:numCache>
                <c:formatCode>#\ ##0.0</c:formatCode>
                <c:ptCount val="3"/>
                <c:pt idx="0">
                  <c:v>0</c:v>
                </c:pt>
                <c:pt idx="1">
                  <c:v>13000</c:v>
                </c:pt>
                <c:pt idx="2">
                  <c:v>0</c:v>
                </c:pt>
              </c:numCache>
            </c:numRef>
          </c:val>
          <c:extLst>
            <c:ext xmlns:c16="http://schemas.microsoft.com/office/drawing/2014/chart" uri="{C3380CC4-5D6E-409C-BE32-E72D297353CC}">
              <c16:uniqueId val="{00000002-D035-4DCD-B5FB-7E4A55D0F511}"/>
            </c:ext>
          </c:extLst>
        </c:ser>
        <c:ser>
          <c:idx val="3"/>
          <c:order val="3"/>
          <c:tx>
            <c:strRef>
              <c:f>'8.2'!$K$13</c:f>
              <c:strCache>
                <c:ptCount val="1"/>
                <c:pt idx="0">
                  <c:v>Elektrická energie</c:v>
                </c:pt>
              </c:strCache>
            </c:strRef>
          </c:tx>
          <c:invertIfNegative val="0"/>
          <c:cat>
            <c:strRef>
              <c:f>'8.2'!$L$9:$N$9</c:f>
              <c:strCache>
                <c:ptCount val="3"/>
                <c:pt idx="0">
                  <c:v>Leden</c:v>
                </c:pt>
                <c:pt idx="1">
                  <c:v>Únor</c:v>
                </c:pt>
                <c:pt idx="2">
                  <c:v>Březen</c:v>
                </c:pt>
              </c:strCache>
            </c:strRef>
          </c:cat>
          <c:val>
            <c:numRef>
              <c:f>'8.2'!$L$13:$N$13</c:f>
              <c:numCache>
                <c:formatCode>#\ ##0.0</c:formatCode>
                <c:ptCount val="3"/>
                <c:pt idx="0">
                  <c:v>0</c:v>
                </c:pt>
                <c:pt idx="1">
                  <c:v>0</c:v>
                </c:pt>
                <c:pt idx="2">
                  <c:v>0</c:v>
                </c:pt>
              </c:numCache>
            </c:numRef>
          </c:val>
          <c:extLst>
            <c:ext xmlns:c16="http://schemas.microsoft.com/office/drawing/2014/chart" uri="{C3380CC4-5D6E-409C-BE32-E72D297353CC}">
              <c16:uniqueId val="{00000003-D035-4DCD-B5FB-7E4A55D0F511}"/>
            </c:ext>
          </c:extLst>
        </c:ser>
        <c:ser>
          <c:idx val="4"/>
          <c:order val="4"/>
          <c:tx>
            <c:strRef>
              <c:f>'8.2'!$K$14</c:f>
              <c:strCache>
                <c:ptCount val="1"/>
                <c:pt idx="0">
                  <c:v>Energie prostředí (tepelné čerpadlo)</c:v>
                </c:pt>
              </c:strCache>
            </c:strRef>
          </c:tx>
          <c:invertIfNegative val="0"/>
          <c:cat>
            <c:strRef>
              <c:f>'8.2'!$L$9:$N$9</c:f>
              <c:strCache>
                <c:ptCount val="3"/>
                <c:pt idx="0">
                  <c:v>Leden</c:v>
                </c:pt>
                <c:pt idx="1">
                  <c:v>Únor</c:v>
                </c:pt>
                <c:pt idx="2">
                  <c:v>Březen</c:v>
                </c:pt>
              </c:strCache>
            </c:strRef>
          </c:cat>
          <c:val>
            <c:numRef>
              <c:f>'8.2'!$L$14:$N$14</c:f>
              <c:numCache>
                <c:formatCode>#\ ##0.0</c:formatCode>
                <c:ptCount val="3"/>
                <c:pt idx="0">
                  <c:v>0</c:v>
                </c:pt>
                <c:pt idx="1">
                  <c:v>0</c:v>
                </c:pt>
                <c:pt idx="2">
                  <c:v>0</c:v>
                </c:pt>
              </c:numCache>
            </c:numRef>
          </c:val>
          <c:extLst>
            <c:ext xmlns:c16="http://schemas.microsoft.com/office/drawing/2014/chart" uri="{C3380CC4-5D6E-409C-BE32-E72D297353CC}">
              <c16:uniqueId val="{00000004-D035-4DCD-B5FB-7E4A55D0F511}"/>
            </c:ext>
          </c:extLst>
        </c:ser>
        <c:ser>
          <c:idx val="5"/>
          <c:order val="5"/>
          <c:tx>
            <c:strRef>
              <c:f>'8.2'!$K$15</c:f>
              <c:strCache>
                <c:ptCount val="1"/>
                <c:pt idx="0">
                  <c:v>Energie Slunce (solární kolektor)</c:v>
                </c:pt>
              </c:strCache>
            </c:strRef>
          </c:tx>
          <c:invertIfNegative val="0"/>
          <c:cat>
            <c:strRef>
              <c:f>'8.2'!$L$9:$N$9</c:f>
              <c:strCache>
                <c:ptCount val="3"/>
                <c:pt idx="0">
                  <c:v>Leden</c:v>
                </c:pt>
                <c:pt idx="1">
                  <c:v>Únor</c:v>
                </c:pt>
                <c:pt idx="2">
                  <c:v>Březen</c:v>
                </c:pt>
              </c:strCache>
            </c:strRef>
          </c:cat>
          <c:val>
            <c:numRef>
              <c:f>'8.2'!$L$15:$N$15</c:f>
              <c:numCache>
                <c:formatCode>#\ ##0.0</c:formatCode>
                <c:ptCount val="3"/>
                <c:pt idx="0">
                  <c:v>0</c:v>
                </c:pt>
                <c:pt idx="1">
                  <c:v>0</c:v>
                </c:pt>
                <c:pt idx="2">
                  <c:v>0</c:v>
                </c:pt>
              </c:numCache>
            </c:numRef>
          </c:val>
          <c:extLst>
            <c:ext xmlns:c16="http://schemas.microsoft.com/office/drawing/2014/chart" uri="{C3380CC4-5D6E-409C-BE32-E72D297353CC}">
              <c16:uniqueId val="{00000005-D035-4DCD-B5FB-7E4A55D0F511}"/>
            </c:ext>
          </c:extLst>
        </c:ser>
        <c:ser>
          <c:idx val="6"/>
          <c:order val="6"/>
          <c:tx>
            <c:strRef>
              <c:f>'8.2'!$K$16</c:f>
              <c:strCache>
                <c:ptCount val="1"/>
                <c:pt idx="0">
                  <c:v>Hnědé uhlí</c:v>
                </c:pt>
              </c:strCache>
            </c:strRef>
          </c:tx>
          <c:spPr>
            <a:solidFill>
              <a:srgbClr val="6E4932"/>
            </a:solidFill>
          </c:spPr>
          <c:invertIfNegative val="0"/>
          <c:cat>
            <c:strRef>
              <c:f>'8.2'!$L$9:$N$9</c:f>
              <c:strCache>
                <c:ptCount val="3"/>
                <c:pt idx="0">
                  <c:v>Leden</c:v>
                </c:pt>
                <c:pt idx="1">
                  <c:v>Únor</c:v>
                </c:pt>
                <c:pt idx="2">
                  <c:v>Březen</c:v>
                </c:pt>
              </c:strCache>
            </c:strRef>
          </c:cat>
          <c:val>
            <c:numRef>
              <c:f>'8.2'!$L$16:$N$16</c:f>
              <c:numCache>
                <c:formatCode>#\ ##0.0</c:formatCode>
                <c:ptCount val="3"/>
                <c:pt idx="0">
                  <c:v>393822.234</c:v>
                </c:pt>
                <c:pt idx="1">
                  <c:v>346811.56099999999</c:v>
                </c:pt>
                <c:pt idx="2">
                  <c:v>342056.41000000003</c:v>
                </c:pt>
              </c:numCache>
            </c:numRef>
          </c:val>
          <c:extLst>
            <c:ext xmlns:c16="http://schemas.microsoft.com/office/drawing/2014/chart" uri="{C3380CC4-5D6E-409C-BE32-E72D297353CC}">
              <c16:uniqueId val="{00000006-D035-4DCD-B5FB-7E4A55D0F511}"/>
            </c:ext>
          </c:extLst>
        </c:ser>
        <c:ser>
          <c:idx val="7"/>
          <c:order val="7"/>
          <c:tx>
            <c:strRef>
              <c:f>'8.2'!$K$17</c:f>
              <c:strCache>
                <c:ptCount val="1"/>
                <c:pt idx="0">
                  <c:v>Jaderné palivo</c:v>
                </c:pt>
              </c:strCache>
            </c:strRef>
          </c:tx>
          <c:invertIfNegative val="0"/>
          <c:cat>
            <c:strRef>
              <c:f>'8.2'!$L$9:$N$9</c:f>
              <c:strCache>
                <c:ptCount val="3"/>
                <c:pt idx="0">
                  <c:v>Leden</c:v>
                </c:pt>
                <c:pt idx="1">
                  <c:v>Únor</c:v>
                </c:pt>
                <c:pt idx="2">
                  <c:v>Březen</c:v>
                </c:pt>
              </c:strCache>
            </c:strRef>
          </c:cat>
          <c:val>
            <c:numRef>
              <c:f>'8.2'!$L$17:$N$17</c:f>
              <c:numCache>
                <c:formatCode>#\ ##0.0</c:formatCode>
                <c:ptCount val="3"/>
                <c:pt idx="0">
                  <c:v>33408.01</c:v>
                </c:pt>
                <c:pt idx="1">
                  <c:v>25153.56</c:v>
                </c:pt>
                <c:pt idx="2">
                  <c:v>19949.84</c:v>
                </c:pt>
              </c:numCache>
            </c:numRef>
          </c:val>
          <c:extLst>
            <c:ext xmlns:c16="http://schemas.microsoft.com/office/drawing/2014/chart" uri="{C3380CC4-5D6E-409C-BE32-E72D297353CC}">
              <c16:uniqueId val="{00000007-D035-4DCD-B5FB-7E4A55D0F511}"/>
            </c:ext>
          </c:extLst>
        </c:ser>
        <c:ser>
          <c:idx val="8"/>
          <c:order val="8"/>
          <c:tx>
            <c:strRef>
              <c:f>'8.2'!$K$18</c:f>
              <c:strCache>
                <c:ptCount val="1"/>
                <c:pt idx="0">
                  <c:v>Koks</c:v>
                </c:pt>
              </c:strCache>
            </c:strRef>
          </c:tx>
          <c:invertIfNegative val="0"/>
          <c:cat>
            <c:strRef>
              <c:f>'8.2'!$L$9:$N$9</c:f>
              <c:strCache>
                <c:ptCount val="3"/>
                <c:pt idx="0">
                  <c:v>Leden</c:v>
                </c:pt>
                <c:pt idx="1">
                  <c:v>Únor</c:v>
                </c:pt>
                <c:pt idx="2">
                  <c:v>Březen</c:v>
                </c:pt>
              </c:strCache>
            </c:strRef>
          </c:cat>
          <c:val>
            <c:numRef>
              <c:f>'8.2'!$L$18:$N$18</c:f>
              <c:numCache>
                <c:formatCode>#\ ##0.0</c:formatCode>
                <c:ptCount val="3"/>
                <c:pt idx="0">
                  <c:v>0</c:v>
                </c:pt>
                <c:pt idx="1">
                  <c:v>0</c:v>
                </c:pt>
                <c:pt idx="2">
                  <c:v>0</c:v>
                </c:pt>
              </c:numCache>
            </c:numRef>
          </c:val>
          <c:extLst>
            <c:ext xmlns:c16="http://schemas.microsoft.com/office/drawing/2014/chart" uri="{C3380CC4-5D6E-409C-BE32-E72D297353CC}">
              <c16:uniqueId val="{00000008-D035-4DCD-B5FB-7E4A55D0F511}"/>
            </c:ext>
          </c:extLst>
        </c:ser>
        <c:ser>
          <c:idx val="9"/>
          <c:order val="9"/>
          <c:tx>
            <c:strRef>
              <c:f>'8.2'!$K$19</c:f>
              <c:strCache>
                <c:ptCount val="1"/>
                <c:pt idx="0">
                  <c:v>Odpadní teplo</c:v>
                </c:pt>
              </c:strCache>
            </c:strRef>
          </c:tx>
          <c:invertIfNegative val="0"/>
          <c:cat>
            <c:strRef>
              <c:f>'8.2'!$L$9:$N$9</c:f>
              <c:strCache>
                <c:ptCount val="3"/>
                <c:pt idx="0">
                  <c:v>Leden</c:v>
                </c:pt>
                <c:pt idx="1">
                  <c:v>Únor</c:v>
                </c:pt>
                <c:pt idx="2">
                  <c:v>Březen</c:v>
                </c:pt>
              </c:strCache>
            </c:strRef>
          </c:cat>
          <c:val>
            <c:numRef>
              <c:f>'8.2'!$L$19:$N$19</c:f>
              <c:numCache>
                <c:formatCode>#\ ##0.0</c:formatCode>
                <c:ptCount val="3"/>
                <c:pt idx="0">
                  <c:v>0</c:v>
                </c:pt>
                <c:pt idx="1">
                  <c:v>0</c:v>
                </c:pt>
                <c:pt idx="2">
                  <c:v>0</c:v>
                </c:pt>
              </c:numCache>
            </c:numRef>
          </c:val>
          <c:extLst>
            <c:ext xmlns:c16="http://schemas.microsoft.com/office/drawing/2014/chart" uri="{C3380CC4-5D6E-409C-BE32-E72D297353CC}">
              <c16:uniqueId val="{00000009-D035-4DCD-B5FB-7E4A55D0F511}"/>
            </c:ext>
          </c:extLst>
        </c:ser>
        <c:ser>
          <c:idx val="10"/>
          <c:order val="10"/>
          <c:tx>
            <c:strRef>
              <c:f>'8.2'!$K$20</c:f>
              <c:strCache>
                <c:ptCount val="1"/>
                <c:pt idx="0">
                  <c:v>Ostatní kapalná paliva</c:v>
                </c:pt>
              </c:strCache>
            </c:strRef>
          </c:tx>
          <c:invertIfNegative val="0"/>
          <c:cat>
            <c:strRef>
              <c:f>'8.2'!$L$9:$N$9</c:f>
              <c:strCache>
                <c:ptCount val="3"/>
                <c:pt idx="0">
                  <c:v>Leden</c:v>
                </c:pt>
                <c:pt idx="1">
                  <c:v>Únor</c:v>
                </c:pt>
                <c:pt idx="2">
                  <c:v>Březen</c:v>
                </c:pt>
              </c:strCache>
            </c:strRef>
          </c:cat>
          <c:val>
            <c:numRef>
              <c:f>'8.2'!$L$20:$N$20</c:f>
              <c:numCache>
                <c:formatCode>#\ ##0.0</c:formatCode>
                <c:ptCount val="3"/>
                <c:pt idx="0">
                  <c:v>4720</c:v>
                </c:pt>
                <c:pt idx="1">
                  <c:v>6181</c:v>
                </c:pt>
                <c:pt idx="2">
                  <c:v>52</c:v>
                </c:pt>
              </c:numCache>
            </c:numRef>
          </c:val>
          <c:extLst>
            <c:ext xmlns:c16="http://schemas.microsoft.com/office/drawing/2014/chart" uri="{C3380CC4-5D6E-409C-BE32-E72D297353CC}">
              <c16:uniqueId val="{0000000A-D035-4DCD-B5FB-7E4A55D0F511}"/>
            </c:ext>
          </c:extLst>
        </c:ser>
        <c:ser>
          <c:idx val="11"/>
          <c:order val="11"/>
          <c:tx>
            <c:strRef>
              <c:f>'8.2'!$K$21</c:f>
              <c:strCache>
                <c:ptCount val="1"/>
                <c:pt idx="0">
                  <c:v>Ostatní pevná paliva</c:v>
                </c:pt>
              </c:strCache>
            </c:strRef>
          </c:tx>
          <c:invertIfNegative val="0"/>
          <c:cat>
            <c:strRef>
              <c:f>'8.2'!$L$9:$N$9</c:f>
              <c:strCache>
                <c:ptCount val="3"/>
                <c:pt idx="0">
                  <c:v>Leden</c:v>
                </c:pt>
                <c:pt idx="1">
                  <c:v>Únor</c:v>
                </c:pt>
                <c:pt idx="2">
                  <c:v>Březen</c:v>
                </c:pt>
              </c:strCache>
            </c:strRef>
          </c:cat>
          <c:val>
            <c:numRef>
              <c:f>'8.2'!$L$21:$N$21</c:f>
              <c:numCache>
                <c:formatCode>#\ ##0.0</c:formatCode>
                <c:ptCount val="3"/>
                <c:pt idx="0">
                  <c:v>1000</c:v>
                </c:pt>
                <c:pt idx="1">
                  <c:v>980</c:v>
                </c:pt>
                <c:pt idx="2">
                  <c:v>720</c:v>
                </c:pt>
              </c:numCache>
            </c:numRef>
          </c:val>
          <c:extLst>
            <c:ext xmlns:c16="http://schemas.microsoft.com/office/drawing/2014/chart" uri="{C3380CC4-5D6E-409C-BE32-E72D297353CC}">
              <c16:uniqueId val="{0000000B-D035-4DCD-B5FB-7E4A55D0F511}"/>
            </c:ext>
          </c:extLst>
        </c:ser>
        <c:ser>
          <c:idx val="12"/>
          <c:order val="12"/>
          <c:tx>
            <c:strRef>
              <c:f>'8.2'!$K$22</c:f>
              <c:strCache>
                <c:ptCount val="1"/>
                <c:pt idx="0">
                  <c:v>Ostatní plyny</c:v>
                </c:pt>
              </c:strCache>
            </c:strRef>
          </c:tx>
          <c:invertIfNegative val="0"/>
          <c:cat>
            <c:strRef>
              <c:f>'8.2'!$L$9:$N$9</c:f>
              <c:strCache>
                <c:ptCount val="3"/>
                <c:pt idx="0">
                  <c:v>Leden</c:v>
                </c:pt>
                <c:pt idx="1">
                  <c:v>Únor</c:v>
                </c:pt>
                <c:pt idx="2">
                  <c:v>Březen</c:v>
                </c:pt>
              </c:strCache>
            </c:strRef>
          </c:cat>
          <c:val>
            <c:numRef>
              <c:f>'8.2'!$L$22:$N$22</c:f>
              <c:numCache>
                <c:formatCode>#\ ##0.0</c:formatCode>
                <c:ptCount val="3"/>
                <c:pt idx="0">
                  <c:v>133.05000000000001</c:v>
                </c:pt>
                <c:pt idx="1">
                  <c:v>109.03100000000001</c:v>
                </c:pt>
                <c:pt idx="2">
                  <c:v>96.007999999999996</c:v>
                </c:pt>
              </c:numCache>
            </c:numRef>
          </c:val>
          <c:extLst>
            <c:ext xmlns:c16="http://schemas.microsoft.com/office/drawing/2014/chart" uri="{C3380CC4-5D6E-409C-BE32-E72D297353CC}">
              <c16:uniqueId val="{0000000C-D035-4DCD-B5FB-7E4A55D0F511}"/>
            </c:ext>
          </c:extLst>
        </c:ser>
        <c:ser>
          <c:idx val="13"/>
          <c:order val="13"/>
          <c:tx>
            <c:strRef>
              <c:f>'8.2'!$K$23</c:f>
              <c:strCache>
                <c:ptCount val="1"/>
                <c:pt idx="0">
                  <c:v>Ostatní</c:v>
                </c:pt>
              </c:strCache>
            </c:strRef>
          </c:tx>
          <c:invertIfNegative val="0"/>
          <c:cat>
            <c:strRef>
              <c:f>'8.2'!$L$9:$N$9</c:f>
              <c:strCache>
                <c:ptCount val="3"/>
                <c:pt idx="0">
                  <c:v>Leden</c:v>
                </c:pt>
                <c:pt idx="1">
                  <c:v>Únor</c:v>
                </c:pt>
                <c:pt idx="2">
                  <c:v>Březen</c:v>
                </c:pt>
              </c:strCache>
            </c:strRef>
          </c:cat>
          <c:val>
            <c:numRef>
              <c:f>'8.2'!$L$23:$N$23</c:f>
              <c:numCache>
                <c:formatCode>#\ ##0.0</c:formatCode>
                <c:ptCount val="3"/>
                <c:pt idx="0">
                  <c:v>0</c:v>
                </c:pt>
                <c:pt idx="1">
                  <c:v>0</c:v>
                </c:pt>
                <c:pt idx="2">
                  <c:v>0</c:v>
                </c:pt>
              </c:numCache>
            </c:numRef>
          </c:val>
          <c:extLst>
            <c:ext xmlns:c16="http://schemas.microsoft.com/office/drawing/2014/chart" uri="{C3380CC4-5D6E-409C-BE32-E72D297353CC}">
              <c16:uniqueId val="{0000000D-D035-4DCD-B5FB-7E4A55D0F511}"/>
            </c:ext>
          </c:extLst>
        </c:ser>
        <c:ser>
          <c:idx val="14"/>
          <c:order val="14"/>
          <c:tx>
            <c:strRef>
              <c:f>'8.2'!$K$24</c:f>
              <c:strCache>
                <c:ptCount val="1"/>
                <c:pt idx="0">
                  <c:v>Topné oleje</c:v>
                </c:pt>
              </c:strCache>
            </c:strRef>
          </c:tx>
          <c:invertIfNegative val="0"/>
          <c:cat>
            <c:strRef>
              <c:f>'8.2'!$L$9:$N$9</c:f>
              <c:strCache>
                <c:ptCount val="3"/>
                <c:pt idx="0">
                  <c:v>Leden</c:v>
                </c:pt>
                <c:pt idx="1">
                  <c:v>Únor</c:v>
                </c:pt>
                <c:pt idx="2">
                  <c:v>Březen</c:v>
                </c:pt>
              </c:strCache>
            </c:strRef>
          </c:cat>
          <c:val>
            <c:numRef>
              <c:f>'8.2'!$L$24:$N$24</c:f>
              <c:numCache>
                <c:formatCode>#\ ##0.0</c:formatCode>
                <c:ptCount val="3"/>
                <c:pt idx="0">
                  <c:v>138.44199999999998</c:v>
                </c:pt>
                <c:pt idx="1">
                  <c:v>755.33299999999997</c:v>
                </c:pt>
                <c:pt idx="2">
                  <c:v>346.49700000000001</c:v>
                </c:pt>
              </c:numCache>
            </c:numRef>
          </c:val>
          <c:extLst>
            <c:ext xmlns:c16="http://schemas.microsoft.com/office/drawing/2014/chart" uri="{C3380CC4-5D6E-409C-BE32-E72D297353CC}">
              <c16:uniqueId val="{0000000E-D035-4DCD-B5FB-7E4A55D0F511}"/>
            </c:ext>
          </c:extLst>
        </c:ser>
        <c:ser>
          <c:idx val="15"/>
          <c:order val="15"/>
          <c:tx>
            <c:strRef>
              <c:f>'8.2'!$K$25</c:f>
              <c:strCache>
                <c:ptCount val="1"/>
                <c:pt idx="0">
                  <c:v>Zemní plyn</c:v>
                </c:pt>
              </c:strCache>
            </c:strRef>
          </c:tx>
          <c:spPr>
            <a:solidFill>
              <a:srgbClr val="EBE600"/>
            </a:solidFill>
          </c:spPr>
          <c:invertIfNegative val="0"/>
          <c:cat>
            <c:strRef>
              <c:f>'8.2'!$L$9:$N$9</c:f>
              <c:strCache>
                <c:ptCount val="3"/>
                <c:pt idx="0">
                  <c:v>Leden</c:v>
                </c:pt>
                <c:pt idx="1">
                  <c:v>Únor</c:v>
                </c:pt>
                <c:pt idx="2">
                  <c:v>Březen</c:v>
                </c:pt>
              </c:strCache>
            </c:strRef>
          </c:cat>
          <c:val>
            <c:numRef>
              <c:f>'8.2'!$L$25:$N$25</c:f>
              <c:numCache>
                <c:formatCode>#\ ##0.0</c:formatCode>
                <c:ptCount val="3"/>
                <c:pt idx="0">
                  <c:v>114464.91700000003</c:v>
                </c:pt>
                <c:pt idx="1">
                  <c:v>89586.20299999998</c:v>
                </c:pt>
                <c:pt idx="2">
                  <c:v>76377.252999999982</c:v>
                </c:pt>
              </c:numCache>
            </c:numRef>
          </c:val>
          <c:extLst>
            <c:ext xmlns:c16="http://schemas.microsoft.com/office/drawing/2014/chart" uri="{C3380CC4-5D6E-409C-BE32-E72D297353CC}">
              <c16:uniqueId val="{0000000F-D035-4DCD-B5FB-7E4A55D0F511}"/>
            </c:ext>
          </c:extLst>
        </c:ser>
        <c:dLbls>
          <c:showLegendKey val="0"/>
          <c:showVal val="0"/>
          <c:showCatName val="0"/>
          <c:showSerName val="0"/>
          <c:showPercent val="0"/>
          <c:showBubbleSize val="0"/>
        </c:dLbls>
        <c:gapWidth val="150"/>
        <c:overlap val="100"/>
        <c:axId val="190996864"/>
        <c:axId val="190998400"/>
      </c:barChart>
      <c:catAx>
        <c:axId val="190996864"/>
        <c:scaling>
          <c:orientation val="minMax"/>
        </c:scaling>
        <c:delete val="0"/>
        <c:axPos val="b"/>
        <c:numFmt formatCode="General" sourceLinked="1"/>
        <c:majorTickMark val="none"/>
        <c:minorTickMark val="none"/>
        <c:tickLblPos val="nextTo"/>
        <c:txPr>
          <a:bodyPr/>
          <a:lstStyle/>
          <a:p>
            <a:pPr>
              <a:defRPr sz="900"/>
            </a:pPr>
            <a:endParaRPr lang="cs-CZ"/>
          </a:p>
        </c:txPr>
        <c:crossAx val="190998400"/>
        <c:crosses val="autoZero"/>
        <c:auto val="1"/>
        <c:lblAlgn val="ctr"/>
        <c:lblOffset val="100"/>
        <c:noMultiLvlLbl val="0"/>
      </c:catAx>
      <c:valAx>
        <c:axId val="190998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09968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A588-4B05-AFAC-5699BD4CA571}"/>
              </c:ext>
            </c:extLst>
          </c:dPt>
          <c:dPt>
            <c:idx val="1"/>
            <c:bubble3D val="0"/>
            <c:spPr>
              <a:solidFill>
                <a:srgbClr val="EEECE1">
                  <a:lumMod val="50000"/>
                </a:srgbClr>
              </a:solidFill>
            </c:spPr>
            <c:extLst>
              <c:ext xmlns:c16="http://schemas.microsoft.com/office/drawing/2014/chart" uri="{C3380CC4-5D6E-409C-BE32-E72D297353CC}">
                <c16:uniqueId val="{00000003-A588-4B05-AFAC-5699BD4CA571}"/>
              </c:ext>
            </c:extLst>
          </c:dPt>
          <c:dPt>
            <c:idx val="2"/>
            <c:bubble3D val="0"/>
            <c:spPr>
              <a:solidFill>
                <a:sysClr val="windowText" lastClr="000000"/>
              </a:solidFill>
            </c:spPr>
            <c:extLst>
              <c:ext xmlns:c16="http://schemas.microsoft.com/office/drawing/2014/chart" uri="{C3380CC4-5D6E-409C-BE32-E72D297353CC}">
                <c16:uniqueId val="{00000005-A588-4B05-AFAC-5699BD4CA571}"/>
              </c:ext>
            </c:extLst>
          </c:dPt>
          <c:dPt>
            <c:idx val="5"/>
            <c:bubble3D val="0"/>
            <c:extLst>
              <c:ext xmlns:c16="http://schemas.microsoft.com/office/drawing/2014/chart" uri="{C3380CC4-5D6E-409C-BE32-E72D297353CC}">
                <c16:uniqueId val="{00000006-A588-4B05-AFAC-5699BD4CA571}"/>
              </c:ext>
            </c:extLst>
          </c:dPt>
          <c:dPt>
            <c:idx val="6"/>
            <c:bubble3D val="0"/>
            <c:spPr>
              <a:solidFill>
                <a:srgbClr val="6E4932"/>
              </a:solidFill>
            </c:spPr>
            <c:extLst>
              <c:ext xmlns:c16="http://schemas.microsoft.com/office/drawing/2014/chart" uri="{C3380CC4-5D6E-409C-BE32-E72D297353CC}">
                <c16:uniqueId val="{00000008-A588-4B05-AFAC-5699BD4CA571}"/>
              </c:ext>
            </c:extLst>
          </c:dPt>
          <c:dPt>
            <c:idx val="7"/>
            <c:bubble3D val="0"/>
            <c:extLst>
              <c:ext xmlns:c16="http://schemas.microsoft.com/office/drawing/2014/chart" uri="{C3380CC4-5D6E-409C-BE32-E72D297353CC}">
                <c16:uniqueId val="{00000009-A588-4B05-AFAC-5699BD4CA571}"/>
              </c:ext>
            </c:extLst>
          </c:dPt>
          <c:dPt>
            <c:idx val="15"/>
            <c:bubble3D val="0"/>
            <c:spPr>
              <a:solidFill>
                <a:srgbClr val="EBE600"/>
              </a:solidFill>
            </c:spPr>
            <c:extLst>
              <c:ext xmlns:c16="http://schemas.microsoft.com/office/drawing/2014/chart" uri="{C3380CC4-5D6E-409C-BE32-E72D297353CC}">
                <c16:uniqueId val="{0000000B-A588-4B05-AFAC-5699BD4CA571}"/>
              </c:ext>
            </c:extLst>
          </c:dPt>
          <c:cat>
            <c:numRef>
              <c:f>'8.2'!$O$10:$O$25</c:f>
              <c:numCache>
                <c:formatCode>0.0%</c:formatCode>
                <c:ptCount val="16"/>
              </c:numCache>
            </c:numRef>
          </c:cat>
          <c:val>
            <c:numRef>
              <c:f>'8.2'!$J$10:$J$25</c:f>
              <c:numCache>
                <c:formatCode>0.0</c:formatCode>
                <c:ptCount val="16"/>
              </c:numCache>
            </c:numRef>
          </c:val>
          <c:extLst>
            <c:ext xmlns:c16="http://schemas.microsoft.com/office/drawing/2014/chart" uri="{C3380CC4-5D6E-409C-BE32-E72D297353CC}">
              <c16:uniqueId val="{0000000C-A588-4B05-AFAC-5699BD4CA5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EF31-46BE-94B7-7BFBB75A3B65}"/>
              </c:ext>
            </c:extLst>
          </c:dPt>
          <c:cat>
            <c:numRef>
              <c:f>'8.2'!$O$27:$O$34</c:f>
              <c:numCache>
                <c:formatCode>General</c:formatCode>
                <c:ptCount val="8"/>
              </c:numCache>
            </c:numRef>
          </c:cat>
          <c:val>
            <c:numRef>
              <c:f>'8.2'!$J$27:$J$34</c:f>
              <c:numCache>
                <c:formatCode>0.0</c:formatCode>
                <c:ptCount val="8"/>
              </c:numCache>
            </c:numRef>
          </c:val>
          <c:extLst>
            <c:ext xmlns:c16="http://schemas.microsoft.com/office/drawing/2014/chart" uri="{C3380CC4-5D6E-409C-BE32-E72D297353CC}">
              <c16:uniqueId val="{00000001-EF31-46BE-94B7-7BFBB75A3B6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Leden</c:v>
                </c:pt>
                <c:pt idx="1">
                  <c:v>Únor</c:v>
                </c:pt>
                <c:pt idx="2">
                  <c:v>Březen</c:v>
                </c:pt>
              </c:strCache>
            </c:strRef>
          </c:cat>
          <c:val>
            <c:numRef>
              <c:f>'8.3'!$L$27:$N$27</c:f>
              <c:numCache>
                <c:formatCode>#\ ##0.0</c:formatCode>
                <c:ptCount val="3"/>
                <c:pt idx="0">
                  <c:v>75710.81</c:v>
                </c:pt>
                <c:pt idx="1">
                  <c:v>70532.069999999992</c:v>
                </c:pt>
                <c:pt idx="2">
                  <c:v>62028.258000000002</c:v>
                </c:pt>
              </c:numCache>
            </c:numRef>
          </c:val>
          <c:extLst>
            <c:ext xmlns:c16="http://schemas.microsoft.com/office/drawing/2014/chart" uri="{C3380CC4-5D6E-409C-BE32-E72D297353CC}">
              <c16:uniqueId val="{00000000-7F1D-4DC4-8306-4BB62D7E478E}"/>
            </c:ext>
          </c:extLst>
        </c:ser>
        <c:ser>
          <c:idx val="1"/>
          <c:order val="1"/>
          <c:tx>
            <c:strRef>
              <c:f>'8.3'!$K$28</c:f>
              <c:strCache>
                <c:ptCount val="1"/>
                <c:pt idx="0">
                  <c:v>Energetika</c:v>
                </c:pt>
              </c:strCache>
            </c:strRef>
          </c:tx>
          <c:invertIfNegative val="0"/>
          <c:cat>
            <c:strRef>
              <c:f>'8.3'!$L$26:$N$26</c:f>
              <c:strCache>
                <c:ptCount val="3"/>
                <c:pt idx="0">
                  <c:v>Leden</c:v>
                </c:pt>
                <c:pt idx="1">
                  <c:v>Únor</c:v>
                </c:pt>
                <c:pt idx="2">
                  <c:v>Březen</c:v>
                </c:pt>
              </c:strCache>
            </c:strRef>
          </c:cat>
          <c:val>
            <c:numRef>
              <c:f>'8.3'!$L$28:$N$28</c:f>
              <c:numCache>
                <c:formatCode>#\ ##0.0</c:formatCode>
                <c:ptCount val="3"/>
                <c:pt idx="0">
                  <c:v>678.45999999999992</c:v>
                </c:pt>
                <c:pt idx="1">
                  <c:v>637.23</c:v>
                </c:pt>
                <c:pt idx="2">
                  <c:v>561.82999999999993</c:v>
                </c:pt>
              </c:numCache>
            </c:numRef>
          </c:val>
          <c:extLst>
            <c:ext xmlns:c16="http://schemas.microsoft.com/office/drawing/2014/chart" uri="{C3380CC4-5D6E-409C-BE32-E72D297353CC}">
              <c16:uniqueId val="{00000001-7F1D-4DC4-8306-4BB62D7E478E}"/>
            </c:ext>
          </c:extLst>
        </c:ser>
        <c:ser>
          <c:idx val="2"/>
          <c:order val="2"/>
          <c:tx>
            <c:strRef>
              <c:f>'8.3'!$K$29</c:f>
              <c:strCache>
                <c:ptCount val="1"/>
                <c:pt idx="0">
                  <c:v>Doprava</c:v>
                </c:pt>
              </c:strCache>
            </c:strRef>
          </c:tx>
          <c:invertIfNegative val="0"/>
          <c:cat>
            <c:strRef>
              <c:f>'8.3'!$L$26:$N$26</c:f>
              <c:strCache>
                <c:ptCount val="3"/>
                <c:pt idx="0">
                  <c:v>Leden</c:v>
                </c:pt>
                <c:pt idx="1">
                  <c:v>Únor</c:v>
                </c:pt>
                <c:pt idx="2">
                  <c:v>Březen</c:v>
                </c:pt>
              </c:strCache>
            </c:strRef>
          </c:cat>
          <c:val>
            <c:numRef>
              <c:f>'8.3'!$L$29:$N$29</c:f>
              <c:numCache>
                <c:formatCode>#\ ##0.0</c:formatCode>
                <c:ptCount val="3"/>
                <c:pt idx="0">
                  <c:v>97</c:v>
                </c:pt>
                <c:pt idx="1">
                  <c:v>93</c:v>
                </c:pt>
                <c:pt idx="2">
                  <c:v>86</c:v>
                </c:pt>
              </c:numCache>
            </c:numRef>
          </c:val>
          <c:extLst>
            <c:ext xmlns:c16="http://schemas.microsoft.com/office/drawing/2014/chart" uri="{C3380CC4-5D6E-409C-BE32-E72D297353CC}">
              <c16:uniqueId val="{00000002-7F1D-4DC4-8306-4BB62D7E478E}"/>
            </c:ext>
          </c:extLst>
        </c:ser>
        <c:ser>
          <c:idx val="3"/>
          <c:order val="3"/>
          <c:tx>
            <c:strRef>
              <c:f>'8.3'!$K$30</c:f>
              <c:strCache>
                <c:ptCount val="1"/>
                <c:pt idx="0">
                  <c:v>Stavebnictví</c:v>
                </c:pt>
              </c:strCache>
            </c:strRef>
          </c:tx>
          <c:invertIfNegative val="0"/>
          <c:cat>
            <c:strRef>
              <c:f>'8.3'!$L$26:$N$26</c:f>
              <c:strCache>
                <c:ptCount val="3"/>
                <c:pt idx="0">
                  <c:v>Leden</c:v>
                </c:pt>
                <c:pt idx="1">
                  <c:v>Únor</c:v>
                </c:pt>
                <c:pt idx="2">
                  <c:v>Březen</c:v>
                </c:pt>
              </c:strCache>
            </c:strRef>
          </c:cat>
          <c:val>
            <c:numRef>
              <c:f>'8.3'!$L$30:$N$30</c:f>
              <c:numCache>
                <c:formatCode>#\ ##0.0</c:formatCode>
                <c:ptCount val="3"/>
                <c:pt idx="0">
                  <c:v>101</c:v>
                </c:pt>
                <c:pt idx="1">
                  <c:v>98</c:v>
                </c:pt>
                <c:pt idx="2">
                  <c:v>71</c:v>
                </c:pt>
              </c:numCache>
            </c:numRef>
          </c:val>
          <c:extLst>
            <c:ext xmlns:c16="http://schemas.microsoft.com/office/drawing/2014/chart" uri="{C3380CC4-5D6E-409C-BE32-E72D297353CC}">
              <c16:uniqueId val="{00000003-7F1D-4DC4-8306-4BB62D7E478E}"/>
            </c:ext>
          </c:extLst>
        </c:ser>
        <c:ser>
          <c:idx val="4"/>
          <c:order val="4"/>
          <c:tx>
            <c:strRef>
              <c:f>'8.3'!$K$31</c:f>
              <c:strCache>
                <c:ptCount val="1"/>
                <c:pt idx="0">
                  <c:v>Zemědělství a lesnictví</c:v>
                </c:pt>
              </c:strCache>
            </c:strRef>
          </c:tx>
          <c:invertIfNegative val="0"/>
          <c:cat>
            <c:strRef>
              <c:f>'8.3'!$L$26:$N$26</c:f>
              <c:strCache>
                <c:ptCount val="3"/>
                <c:pt idx="0">
                  <c:v>Leden</c:v>
                </c:pt>
                <c:pt idx="1">
                  <c:v>Únor</c:v>
                </c:pt>
                <c:pt idx="2">
                  <c:v>Březen</c:v>
                </c:pt>
              </c:strCache>
            </c:strRef>
          </c:cat>
          <c:val>
            <c:numRef>
              <c:f>'8.3'!$L$31:$N$31</c:f>
              <c:numCache>
                <c:formatCode>#\ ##0.0</c:formatCode>
                <c:ptCount val="3"/>
                <c:pt idx="0">
                  <c:v>6537.7420000000002</c:v>
                </c:pt>
                <c:pt idx="1">
                  <c:v>6506.2920000000004</c:v>
                </c:pt>
                <c:pt idx="2">
                  <c:v>6205.1330000000007</c:v>
                </c:pt>
              </c:numCache>
            </c:numRef>
          </c:val>
          <c:extLst>
            <c:ext xmlns:c16="http://schemas.microsoft.com/office/drawing/2014/chart" uri="{C3380CC4-5D6E-409C-BE32-E72D297353CC}">
              <c16:uniqueId val="{00000004-7F1D-4DC4-8306-4BB62D7E478E}"/>
            </c:ext>
          </c:extLst>
        </c:ser>
        <c:ser>
          <c:idx val="5"/>
          <c:order val="5"/>
          <c:tx>
            <c:strRef>
              <c:f>'8.3'!$K$32</c:f>
              <c:strCache>
                <c:ptCount val="1"/>
                <c:pt idx="0">
                  <c:v>Domácnosti</c:v>
                </c:pt>
              </c:strCache>
            </c:strRef>
          </c:tx>
          <c:invertIfNegative val="0"/>
          <c:cat>
            <c:strRef>
              <c:f>'8.3'!$L$26:$N$26</c:f>
              <c:strCache>
                <c:ptCount val="3"/>
                <c:pt idx="0">
                  <c:v>Leden</c:v>
                </c:pt>
                <c:pt idx="1">
                  <c:v>Únor</c:v>
                </c:pt>
                <c:pt idx="2">
                  <c:v>Březen</c:v>
                </c:pt>
              </c:strCache>
            </c:strRef>
          </c:cat>
          <c:val>
            <c:numRef>
              <c:f>'8.3'!$L$32:$N$32</c:f>
              <c:numCache>
                <c:formatCode>#\ ##0.0</c:formatCode>
                <c:ptCount val="3"/>
                <c:pt idx="0">
                  <c:v>454528.42899999995</c:v>
                </c:pt>
                <c:pt idx="1">
                  <c:v>415172.38600000012</c:v>
                </c:pt>
                <c:pt idx="2">
                  <c:v>361716.38199999993</c:v>
                </c:pt>
              </c:numCache>
            </c:numRef>
          </c:val>
          <c:extLst>
            <c:ext xmlns:c16="http://schemas.microsoft.com/office/drawing/2014/chart" uri="{C3380CC4-5D6E-409C-BE32-E72D297353CC}">
              <c16:uniqueId val="{00000005-7F1D-4DC4-8306-4BB62D7E478E}"/>
            </c:ext>
          </c:extLst>
        </c:ser>
        <c:ser>
          <c:idx val="6"/>
          <c:order val="6"/>
          <c:tx>
            <c:strRef>
              <c:f>'8.3'!$K$33</c:f>
              <c:strCache>
                <c:ptCount val="1"/>
                <c:pt idx="0">
                  <c:v>Obchod, služby, školství, zdravotnictví</c:v>
                </c:pt>
              </c:strCache>
            </c:strRef>
          </c:tx>
          <c:invertIfNegative val="0"/>
          <c:cat>
            <c:strRef>
              <c:f>'8.3'!$L$26:$N$26</c:f>
              <c:strCache>
                <c:ptCount val="3"/>
                <c:pt idx="0">
                  <c:v>Leden</c:v>
                </c:pt>
                <c:pt idx="1">
                  <c:v>Únor</c:v>
                </c:pt>
                <c:pt idx="2">
                  <c:v>Březen</c:v>
                </c:pt>
              </c:strCache>
            </c:strRef>
          </c:cat>
          <c:val>
            <c:numRef>
              <c:f>'8.3'!$L$33:$N$33</c:f>
              <c:numCache>
                <c:formatCode>#\ ##0.0</c:formatCode>
                <c:ptCount val="3"/>
                <c:pt idx="0">
                  <c:v>132086.50400000002</c:v>
                </c:pt>
                <c:pt idx="1">
                  <c:v>118113.93199999999</c:v>
                </c:pt>
                <c:pt idx="2">
                  <c:v>100821.694</c:v>
                </c:pt>
              </c:numCache>
            </c:numRef>
          </c:val>
          <c:extLst>
            <c:ext xmlns:c16="http://schemas.microsoft.com/office/drawing/2014/chart" uri="{C3380CC4-5D6E-409C-BE32-E72D297353CC}">
              <c16:uniqueId val="{00000006-7F1D-4DC4-8306-4BB62D7E478E}"/>
            </c:ext>
          </c:extLst>
        </c:ser>
        <c:ser>
          <c:idx val="7"/>
          <c:order val="7"/>
          <c:tx>
            <c:strRef>
              <c:f>'8.3'!$K$34</c:f>
              <c:strCache>
                <c:ptCount val="1"/>
                <c:pt idx="0">
                  <c:v>Ostatní</c:v>
                </c:pt>
              </c:strCache>
            </c:strRef>
          </c:tx>
          <c:invertIfNegative val="0"/>
          <c:cat>
            <c:strRef>
              <c:f>'8.3'!$L$26:$N$26</c:f>
              <c:strCache>
                <c:ptCount val="3"/>
                <c:pt idx="0">
                  <c:v>Leden</c:v>
                </c:pt>
                <c:pt idx="1">
                  <c:v>Únor</c:v>
                </c:pt>
                <c:pt idx="2">
                  <c:v>Březen</c:v>
                </c:pt>
              </c:strCache>
            </c:strRef>
          </c:cat>
          <c:val>
            <c:numRef>
              <c:f>'8.3'!$L$34:$N$34</c:f>
              <c:numCache>
                <c:formatCode>#\ ##0.0</c:formatCode>
                <c:ptCount val="3"/>
                <c:pt idx="0">
                  <c:v>123630.496</c:v>
                </c:pt>
                <c:pt idx="1">
                  <c:v>112315.598</c:v>
                </c:pt>
                <c:pt idx="2">
                  <c:v>94172.831000000006</c:v>
                </c:pt>
              </c:numCache>
            </c:numRef>
          </c:val>
          <c:extLst>
            <c:ext xmlns:c16="http://schemas.microsoft.com/office/drawing/2014/chart" uri="{C3380CC4-5D6E-409C-BE32-E72D297353CC}">
              <c16:uniqueId val="{00000007-7F1D-4DC4-8306-4BB62D7E478E}"/>
            </c:ext>
          </c:extLst>
        </c:ser>
        <c:dLbls>
          <c:showLegendKey val="0"/>
          <c:showVal val="0"/>
          <c:showCatName val="0"/>
          <c:showSerName val="0"/>
          <c:showPercent val="0"/>
          <c:showBubbleSize val="0"/>
        </c:dLbls>
        <c:gapWidth val="150"/>
        <c:overlap val="100"/>
        <c:axId val="191734912"/>
        <c:axId val="191736448"/>
      </c:barChart>
      <c:catAx>
        <c:axId val="191734912"/>
        <c:scaling>
          <c:orientation val="minMax"/>
        </c:scaling>
        <c:delete val="0"/>
        <c:axPos val="b"/>
        <c:numFmt formatCode="General" sourceLinked="1"/>
        <c:majorTickMark val="none"/>
        <c:minorTickMark val="none"/>
        <c:tickLblPos val="nextTo"/>
        <c:txPr>
          <a:bodyPr/>
          <a:lstStyle/>
          <a:p>
            <a:pPr>
              <a:defRPr sz="900"/>
            </a:pPr>
            <a:endParaRPr lang="cs-CZ"/>
          </a:p>
        </c:txPr>
        <c:crossAx val="191736448"/>
        <c:crosses val="autoZero"/>
        <c:auto val="1"/>
        <c:lblAlgn val="ctr"/>
        <c:lblOffset val="100"/>
        <c:noMultiLvlLbl val="0"/>
      </c:catAx>
      <c:valAx>
        <c:axId val="1917364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17349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4.8598713560598181E-2</c:v>
                </c:pt>
              </c:numCache>
            </c:numRef>
          </c:val>
          <c:extLst>
            <c:ext xmlns:c16="http://schemas.microsoft.com/office/drawing/2014/chart" uri="{C3380CC4-5D6E-409C-BE32-E72D297353CC}">
              <c16:uniqueId val="{00000000-A48A-4FC2-8B4C-AF3E8BE22567}"/>
            </c:ext>
          </c:extLst>
        </c:ser>
        <c:ser>
          <c:idx val="1"/>
          <c:order val="1"/>
          <c:tx>
            <c:strRef>
              <c:f>'8.3'!$L$40</c:f>
              <c:strCache>
                <c:ptCount val="1"/>
                <c:pt idx="0">
                  <c:v>Výroba tepla brutto</c:v>
                </c:pt>
              </c:strCache>
            </c:strRef>
          </c:tx>
          <c:invertIfNegative val="0"/>
          <c:val>
            <c:numRef>
              <c:f>'8.3'!$M$40</c:f>
              <c:numCache>
                <c:formatCode>0.0%</c:formatCode>
                <c:ptCount val="1"/>
                <c:pt idx="0">
                  <c:v>5.4692226772341541E-2</c:v>
                </c:pt>
              </c:numCache>
            </c:numRef>
          </c:val>
          <c:extLst>
            <c:ext xmlns:c16="http://schemas.microsoft.com/office/drawing/2014/chart" uri="{C3380CC4-5D6E-409C-BE32-E72D297353CC}">
              <c16:uniqueId val="{00000001-A48A-4FC2-8B4C-AF3E8BE22567}"/>
            </c:ext>
          </c:extLst>
        </c:ser>
        <c:ser>
          <c:idx val="2"/>
          <c:order val="2"/>
          <c:tx>
            <c:strRef>
              <c:f>'8.3'!$L$41</c:f>
              <c:strCache>
                <c:ptCount val="1"/>
                <c:pt idx="0">
                  <c:v>Dodávky tepla</c:v>
                </c:pt>
              </c:strCache>
            </c:strRef>
          </c:tx>
          <c:invertIfNegative val="0"/>
          <c:val>
            <c:numRef>
              <c:f>'8.3'!$M$41</c:f>
              <c:numCache>
                <c:formatCode>0.0%</c:formatCode>
                <c:ptCount val="1"/>
                <c:pt idx="0">
                  <c:v>6.5307440685555315E-2</c:v>
                </c:pt>
              </c:numCache>
            </c:numRef>
          </c:val>
          <c:extLst>
            <c:ext xmlns:c16="http://schemas.microsoft.com/office/drawing/2014/chart" uri="{C3380CC4-5D6E-409C-BE32-E72D297353CC}">
              <c16:uniqueId val="{00000002-A48A-4FC2-8B4C-AF3E8BE22567}"/>
            </c:ext>
          </c:extLst>
        </c:ser>
        <c:dLbls>
          <c:showLegendKey val="0"/>
          <c:showVal val="0"/>
          <c:showCatName val="0"/>
          <c:showSerName val="0"/>
          <c:showPercent val="0"/>
          <c:showBubbleSize val="0"/>
        </c:dLbls>
        <c:gapWidth val="150"/>
        <c:axId val="191374464"/>
        <c:axId val="191376000"/>
      </c:barChart>
      <c:catAx>
        <c:axId val="191374464"/>
        <c:scaling>
          <c:orientation val="maxMin"/>
        </c:scaling>
        <c:delete val="0"/>
        <c:axPos val="l"/>
        <c:numFmt formatCode="General" sourceLinked="1"/>
        <c:majorTickMark val="none"/>
        <c:minorTickMark val="none"/>
        <c:tickLblPos val="none"/>
        <c:crossAx val="191376000"/>
        <c:crosses val="autoZero"/>
        <c:auto val="1"/>
        <c:lblAlgn val="ctr"/>
        <c:lblOffset val="100"/>
        <c:noMultiLvlLbl val="0"/>
      </c:catAx>
      <c:valAx>
        <c:axId val="191376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13744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Leden</c:v>
                </c:pt>
                <c:pt idx="1">
                  <c:v>Únor</c:v>
                </c:pt>
                <c:pt idx="2">
                  <c:v>Březen</c:v>
                </c:pt>
              </c:strCache>
            </c:strRef>
          </c:cat>
          <c:val>
            <c:numRef>
              <c:f>'8.3'!$L$10:$N$10</c:f>
              <c:numCache>
                <c:formatCode>#\ ##0.0</c:formatCode>
                <c:ptCount val="3"/>
                <c:pt idx="0">
                  <c:v>70025.73000000001</c:v>
                </c:pt>
                <c:pt idx="1">
                  <c:v>46989.46</c:v>
                </c:pt>
                <c:pt idx="2">
                  <c:v>64000.72</c:v>
                </c:pt>
              </c:numCache>
            </c:numRef>
          </c:val>
          <c:extLst>
            <c:ext xmlns:c16="http://schemas.microsoft.com/office/drawing/2014/chart" uri="{C3380CC4-5D6E-409C-BE32-E72D297353CC}">
              <c16:uniqueId val="{00000000-74D1-4BBC-8C89-D8EFEDB5B258}"/>
            </c:ext>
          </c:extLst>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Leden</c:v>
                </c:pt>
                <c:pt idx="1">
                  <c:v>Únor</c:v>
                </c:pt>
                <c:pt idx="2">
                  <c:v>Březen</c:v>
                </c:pt>
              </c:strCache>
            </c:strRef>
          </c:cat>
          <c:val>
            <c:numRef>
              <c:f>'8.3'!$L$11:$N$11</c:f>
              <c:numCache>
                <c:formatCode>#\ ##0.0</c:formatCode>
                <c:ptCount val="3"/>
                <c:pt idx="0">
                  <c:v>9154.3909999999996</c:v>
                </c:pt>
                <c:pt idx="1">
                  <c:v>8057.4750000000004</c:v>
                </c:pt>
                <c:pt idx="2">
                  <c:v>7714.6939999999995</c:v>
                </c:pt>
              </c:numCache>
            </c:numRef>
          </c:val>
          <c:extLst>
            <c:ext xmlns:c16="http://schemas.microsoft.com/office/drawing/2014/chart" uri="{C3380CC4-5D6E-409C-BE32-E72D297353CC}">
              <c16:uniqueId val="{00000001-74D1-4BBC-8C89-D8EFEDB5B258}"/>
            </c:ext>
          </c:extLst>
        </c:ser>
        <c:ser>
          <c:idx val="2"/>
          <c:order val="2"/>
          <c:tx>
            <c:strRef>
              <c:f>'8.3'!$K$12</c:f>
              <c:strCache>
                <c:ptCount val="1"/>
                <c:pt idx="0">
                  <c:v>Černé uhlí</c:v>
                </c:pt>
              </c:strCache>
            </c:strRef>
          </c:tx>
          <c:spPr>
            <a:solidFill>
              <a:schemeClr val="tx1"/>
            </a:solidFill>
          </c:spPr>
          <c:invertIfNegative val="0"/>
          <c:cat>
            <c:strRef>
              <c:f>'8.3'!$L$9:$N$9</c:f>
              <c:strCache>
                <c:ptCount val="3"/>
                <c:pt idx="0">
                  <c:v>Leden</c:v>
                </c:pt>
                <c:pt idx="1">
                  <c:v>Únor</c:v>
                </c:pt>
                <c:pt idx="2">
                  <c:v>Březen</c:v>
                </c:pt>
              </c:strCache>
            </c:strRef>
          </c:cat>
          <c:val>
            <c:numRef>
              <c:f>'8.3'!$L$12:$N$12</c:f>
              <c:numCache>
                <c:formatCode>#\ ##0.0</c:formatCode>
                <c:ptCount val="3"/>
                <c:pt idx="0">
                  <c:v>0</c:v>
                </c:pt>
                <c:pt idx="1">
                  <c:v>937.52</c:v>
                </c:pt>
                <c:pt idx="2">
                  <c:v>0</c:v>
                </c:pt>
              </c:numCache>
            </c:numRef>
          </c:val>
          <c:extLst>
            <c:ext xmlns:c16="http://schemas.microsoft.com/office/drawing/2014/chart" uri="{C3380CC4-5D6E-409C-BE32-E72D297353CC}">
              <c16:uniqueId val="{00000002-74D1-4BBC-8C89-D8EFEDB5B258}"/>
            </c:ext>
          </c:extLst>
        </c:ser>
        <c:ser>
          <c:idx val="3"/>
          <c:order val="3"/>
          <c:tx>
            <c:strRef>
              <c:f>'8.3'!$K$13</c:f>
              <c:strCache>
                <c:ptCount val="1"/>
                <c:pt idx="0">
                  <c:v>Elektrická energie</c:v>
                </c:pt>
              </c:strCache>
            </c:strRef>
          </c:tx>
          <c:invertIfNegative val="0"/>
          <c:cat>
            <c:strRef>
              <c:f>'8.3'!$L$9:$N$9</c:f>
              <c:strCache>
                <c:ptCount val="3"/>
                <c:pt idx="0">
                  <c:v>Leden</c:v>
                </c:pt>
                <c:pt idx="1">
                  <c:v>Únor</c:v>
                </c:pt>
                <c:pt idx="2">
                  <c:v>Březen</c:v>
                </c:pt>
              </c:strCache>
            </c:strRef>
          </c:cat>
          <c:val>
            <c:numRef>
              <c:f>'8.3'!$L$13:$N$13</c:f>
              <c:numCache>
                <c:formatCode>#\ ##0.0</c:formatCode>
                <c:ptCount val="3"/>
                <c:pt idx="0">
                  <c:v>26</c:v>
                </c:pt>
                <c:pt idx="1">
                  <c:v>10</c:v>
                </c:pt>
                <c:pt idx="2">
                  <c:v>88</c:v>
                </c:pt>
              </c:numCache>
            </c:numRef>
          </c:val>
          <c:extLst>
            <c:ext xmlns:c16="http://schemas.microsoft.com/office/drawing/2014/chart" uri="{C3380CC4-5D6E-409C-BE32-E72D297353CC}">
              <c16:uniqueId val="{00000003-74D1-4BBC-8C89-D8EFEDB5B258}"/>
            </c:ext>
          </c:extLst>
        </c:ser>
        <c:ser>
          <c:idx val="4"/>
          <c:order val="4"/>
          <c:tx>
            <c:strRef>
              <c:f>'8.3'!$K$14</c:f>
              <c:strCache>
                <c:ptCount val="1"/>
                <c:pt idx="0">
                  <c:v>Energie prostředí (tepelné čerpadlo)</c:v>
                </c:pt>
              </c:strCache>
            </c:strRef>
          </c:tx>
          <c:invertIfNegative val="0"/>
          <c:cat>
            <c:strRef>
              <c:f>'8.3'!$L$9:$N$9</c:f>
              <c:strCache>
                <c:ptCount val="3"/>
                <c:pt idx="0">
                  <c:v>Leden</c:v>
                </c:pt>
                <c:pt idx="1">
                  <c:v>Únor</c:v>
                </c:pt>
                <c:pt idx="2">
                  <c:v>Březen</c:v>
                </c:pt>
              </c:strCache>
            </c:strRef>
          </c:cat>
          <c:val>
            <c:numRef>
              <c:f>'8.3'!$L$14:$N$14</c:f>
              <c:numCache>
                <c:formatCode>#\ ##0.0</c:formatCode>
                <c:ptCount val="3"/>
                <c:pt idx="0">
                  <c:v>104</c:v>
                </c:pt>
                <c:pt idx="1">
                  <c:v>84</c:v>
                </c:pt>
                <c:pt idx="2">
                  <c:v>86</c:v>
                </c:pt>
              </c:numCache>
            </c:numRef>
          </c:val>
          <c:extLst>
            <c:ext xmlns:c16="http://schemas.microsoft.com/office/drawing/2014/chart" uri="{C3380CC4-5D6E-409C-BE32-E72D297353CC}">
              <c16:uniqueId val="{00000004-74D1-4BBC-8C89-D8EFEDB5B258}"/>
            </c:ext>
          </c:extLst>
        </c:ser>
        <c:ser>
          <c:idx val="5"/>
          <c:order val="5"/>
          <c:tx>
            <c:strRef>
              <c:f>'8.3'!$K$15</c:f>
              <c:strCache>
                <c:ptCount val="1"/>
                <c:pt idx="0">
                  <c:v>Energie Slunce (solární kolektor)</c:v>
                </c:pt>
              </c:strCache>
            </c:strRef>
          </c:tx>
          <c:invertIfNegative val="0"/>
          <c:cat>
            <c:strRef>
              <c:f>'8.3'!$L$9:$N$9</c:f>
              <c:strCache>
                <c:ptCount val="3"/>
                <c:pt idx="0">
                  <c:v>Leden</c:v>
                </c:pt>
                <c:pt idx="1">
                  <c:v>Únor</c:v>
                </c:pt>
                <c:pt idx="2">
                  <c:v>Březen</c:v>
                </c:pt>
              </c:strCache>
            </c:strRef>
          </c:cat>
          <c:val>
            <c:numRef>
              <c:f>'8.3'!$L$15:$N$15</c:f>
              <c:numCache>
                <c:formatCode>#\ ##0.0</c:formatCode>
                <c:ptCount val="3"/>
                <c:pt idx="0">
                  <c:v>4</c:v>
                </c:pt>
                <c:pt idx="1">
                  <c:v>6</c:v>
                </c:pt>
                <c:pt idx="2">
                  <c:v>13</c:v>
                </c:pt>
              </c:numCache>
            </c:numRef>
          </c:val>
          <c:extLst>
            <c:ext xmlns:c16="http://schemas.microsoft.com/office/drawing/2014/chart" uri="{C3380CC4-5D6E-409C-BE32-E72D297353CC}">
              <c16:uniqueId val="{00000005-74D1-4BBC-8C89-D8EFEDB5B258}"/>
            </c:ext>
          </c:extLst>
        </c:ser>
        <c:ser>
          <c:idx val="6"/>
          <c:order val="6"/>
          <c:tx>
            <c:strRef>
              <c:f>'8.3'!$K$16</c:f>
              <c:strCache>
                <c:ptCount val="1"/>
                <c:pt idx="0">
                  <c:v>Hnědé uhlí</c:v>
                </c:pt>
              </c:strCache>
            </c:strRef>
          </c:tx>
          <c:spPr>
            <a:solidFill>
              <a:srgbClr val="6E4932"/>
            </a:solidFill>
          </c:spPr>
          <c:invertIfNegative val="0"/>
          <c:cat>
            <c:strRef>
              <c:f>'8.3'!$L$9:$N$9</c:f>
              <c:strCache>
                <c:ptCount val="3"/>
                <c:pt idx="0">
                  <c:v>Leden</c:v>
                </c:pt>
                <c:pt idx="1">
                  <c:v>Únor</c:v>
                </c:pt>
                <c:pt idx="2">
                  <c:v>Březen</c:v>
                </c:pt>
              </c:strCache>
            </c:strRef>
          </c:cat>
          <c:val>
            <c:numRef>
              <c:f>'8.3'!$L$16:$N$16</c:f>
              <c:numCache>
                <c:formatCode>#\ ##0.0</c:formatCode>
                <c:ptCount val="3"/>
                <c:pt idx="0">
                  <c:v>6431.31</c:v>
                </c:pt>
                <c:pt idx="1">
                  <c:v>23413.29</c:v>
                </c:pt>
                <c:pt idx="2">
                  <c:v>346</c:v>
                </c:pt>
              </c:numCache>
            </c:numRef>
          </c:val>
          <c:extLst>
            <c:ext xmlns:c16="http://schemas.microsoft.com/office/drawing/2014/chart" uri="{C3380CC4-5D6E-409C-BE32-E72D297353CC}">
              <c16:uniqueId val="{00000006-74D1-4BBC-8C89-D8EFEDB5B258}"/>
            </c:ext>
          </c:extLst>
        </c:ser>
        <c:ser>
          <c:idx val="7"/>
          <c:order val="7"/>
          <c:tx>
            <c:strRef>
              <c:f>'8.3'!$K$17</c:f>
              <c:strCache>
                <c:ptCount val="1"/>
                <c:pt idx="0">
                  <c:v>Jaderné palivo</c:v>
                </c:pt>
              </c:strCache>
            </c:strRef>
          </c:tx>
          <c:invertIfNegative val="0"/>
          <c:cat>
            <c:strRef>
              <c:f>'8.3'!$L$9:$N$9</c:f>
              <c:strCache>
                <c:ptCount val="3"/>
                <c:pt idx="0">
                  <c:v>Leden</c:v>
                </c:pt>
                <c:pt idx="1">
                  <c:v>Únor</c:v>
                </c:pt>
                <c:pt idx="2">
                  <c:v>Březen</c:v>
                </c:pt>
              </c:strCache>
            </c:strRef>
          </c:cat>
          <c:val>
            <c:numRef>
              <c:f>'8.3'!$L$17:$N$17</c:f>
              <c:numCache>
                <c:formatCode>#\ ##0.0</c:formatCode>
                <c:ptCount val="3"/>
                <c:pt idx="0">
                  <c:v>0</c:v>
                </c:pt>
                <c:pt idx="1">
                  <c:v>0</c:v>
                </c:pt>
                <c:pt idx="2">
                  <c:v>0</c:v>
                </c:pt>
              </c:numCache>
            </c:numRef>
          </c:val>
          <c:extLst>
            <c:ext xmlns:c16="http://schemas.microsoft.com/office/drawing/2014/chart" uri="{C3380CC4-5D6E-409C-BE32-E72D297353CC}">
              <c16:uniqueId val="{00000007-74D1-4BBC-8C89-D8EFEDB5B258}"/>
            </c:ext>
          </c:extLst>
        </c:ser>
        <c:ser>
          <c:idx val="8"/>
          <c:order val="8"/>
          <c:tx>
            <c:strRef>
              <c:f>'8.3'!$K$18</c:f>
              <c:strCache>
                <c:ptCount val="1"/>
                <c:pt idx="0">
                  <c:v>Koks</c:v>
                </c:pt>
              </c:strCache>
            </c:strRef>
          </c:tx>
          <c:invertIfNegative val="0"/>
          <c:cat>
            <c:strRef>
              <c:f>'8.3'!$L$9:$N$9</c:f>
              <c:strCache>
                <c:ptCount val="3"/>
                <c:pt idx="0">
                  <c:v>Leden</c:v>
                </c:pt>
                <c:pt idx="1">
                  <c:v>Únor</c:v>
                </c:pt>
                <c:pt idx="2">
                  <c:v>Březen</c:v>
                </c:pt>
              </c:strCache>
            </c:strRef>
          </c:cat>
          <c:val>
            <c:numRef>
              <c:f>'8.3'!$L$18:$N$18</c:f>
              <c:numCache>
                <c:formatCode>#\ ##0.0</c:formatCode>
                <c:ptCount val="3"/>
                <c:pt idx="0">
                  <c:v>0</c:v>
                </c:pt>
                <c:pt idx="1">
                  <c:v>0</c:v>
                </c:pt>
                <c:pt idx="2">
                  <c:v>0</c:v>
                </c:pt>
              </c:numCache>
            </c:numRef>
          </c:val>
          <c:extLst>
            <c:ext xmlns:c16="http://schemas.microsoft.com/office/drawing/2014/chart" uri="{C3380CC4-5D6E-409C-BE32-E72D297353CC}">
              <c16:uniqueId val="{00000008-74D1-4BBC-8C89-D8EFEDB5B258}"/>
            </c:ext>
          </c:extLst>
        </c:ser>
        <c:ser>
          <c:idx val="9"/>
          <c:order val="9"/>
          <c:tx>
            <c:strRef>
              <c:f>'8.3'!$K$19</c:f>
              <c:strCache>
                <c:ptCount val="1"/>
                <c:pt idx="0">
                  <c:v>Odpadní teplo</c:v>
                </c:pt>
              </c:strCache>
            </c:strRef>
          </c:tx>
          <c:invertIfNegative val="0"/>
          <c:cat>
            <c:strRef>
              <c:f>'8.3'!$L$9:$N$9</c:f>
              <c:strCache>
                <c:ptCount val="3"/>
                <c:pt idx="0">
                  <c:v>Leden</c:v>
                </c:pt>
                <c:pt idx="1">
                  <c:v>Únor</c:v>
                </c:pt>
                <c:pt idx="2">
                  <c:v>Březen</c:v>
                </c:pt>
              </c:strCache>
            </c:strRef>
          </c:cat>
          <c:val>
            <c:numRef>
              <c:f>'8.3'!$L$19:$N$19</c:f>
              <c:numCache>
                <c:formatCode>#\ ##0.0</c:formatCode>
                <c:ptCount val="3"/>
                <c:pt idx="0">
                  <c:v>9881.16</c:v>
                </c:pt>
                <c:pt idx="1">
                  <c:v>8736.69</c:v>
                </c:pt>
                <c:pt idx="2">
                  <c:v>8733.7099999999991</c:v>
                </c:pt>
              </c:numCache>
            </c:numRef>
          </c:val>
          <c:extLst>
            <c:ext xmlns:c16="http://schemas.microsoft.com/office/drawing/2014/chart" uri="{C3380CC4-5D6E-409C-BE32-E72D297353CC}">
              <c16:uniqueId val="{00000009-74D1-4BBC-8C89-D8EFEDB5B258}"/>
            </c:ext>
          </c:extLst>
        </c:ser>
        <c:ser>
          <c:idx val="10"/>
          <c:order val="10"/>
          <c:tx>
            <c:strRef>
              <c:f>'8.3'!$K$20</c:f>
              <c:strCache>
                <c:ptCount val="1"/>
                <c:pt idx="0">
                  <c:v>Ostatní kapalná paliva</c:v>
                </c:pt>
              </c:strCache>
            </c:strRef>
          </c:tx>
          <c:invertIfNegative val="0"/>
          <c:cat>
            <c:strRef>
              <c:f>'8.3'!$L$9:$N$9</c:f>
              <c:strCache>
                <c:ptCount val="3"/>
                <c:pt idx="0">
                  <c:v>Leden</c:v>
                </c:pt>
                <c:pt idx="1">
                  <c:v>Únor</c:v>
                </c:pt>
                <c:pt idx="2">
                  <c:v>Březen</c:v>
                </c:pt>
              </c:strCache>
            </c:strRef>
          </c:cat>
          <c:val>
            <c:numRef>
              <c:f>'8.3'!$L$20:$N$20</c:f>
              <c:numCache>
                <c:formatCode>#\ ##0.0</c:formatCode>
                <c:ptCount val="3"/>
                <c:pt idx="0">
                  <c:v>0</c:v>
                </c:pt>
                <c:pt idx="1">
                  <c:v>0</c:v>
                </c:pt>
                <c:pt idx="2">
                  <c:v>0</c:v>
                </c:pt>
              </c:numCache>
            </c:numRef>
          </c:val>
          <c:extLst>
            <c:ext xmlns:c16="http://schemas.microsoft.com/office/drawing/2014/chart" uri="{C3380CC4-5D6E-409C-BE32-E72D297353CC}">
              <c16:uniqueId val="{0000000A-74D1-4BBC-8C89-D8EFEDB5B258}"/>
            </c:ext>
          </c:extLst>
        </c:ser>
        <c:ser>
          <c:idx val="11"/>
          <c:order val="11"/>
          <c:tx>
            <c:strRef>
              <c:f>'8.3'!$K$21</c:f>
              <c:strCache>
                <c:ptCount val="1"/>
                <c:pt idx="0">
                  <c:v>Ostatní pevná paliva</c:v>
                </c:pt>
              </c:strCache>
            </c:strRef>
          </c:tx>
          <c:invertIfNegative val="0"/>
          <c:cat>
            <c:strRef>
              <c:f>'8.3'!$L$9:$N$9</c:f>
              <c:strCache>
                <c:ptCount val="3"/>
                <c:pt idx="0">
                  <c:v>Leden</c:v>
                </c:pt>
                <c:pt idx="1">
                  <c:v>Únor</c:v>
                </c:pt>
                <c:pt idx="2">
                  <c:v>Březen</c:v>
                </c:pt>
              </c:strCache>
            </c:strRef>
          </c:cat>
          <c:val>
            <c:numRef>
              <c:f>'8.3'!$L$21:$N$21</c:f>
              <c:numCache>
                <c:formatCode>#\ ##0.0</c:formatCode>
                <c:ptCount val="3"/>
                <c:pt idx="0">
                  <c:v>98250</c:v>
                </c:pt>
                <c:pt idx="1">
                  <c:v>71471</c:v>
                </c:pt>
                <c:pt idx="2">
                  <c:v>57718</c:v>
                </c:pt>
              </c:numCache>
            </c:numRef>
          </c:val>
          <c:extLst>
            <c:ext xmlns:c16="http://schemas.microsoft.com/office/drawing/2014/chart" uri="{C3380CC4-5D6E-409C-BE32-E72D297353CC}">
              <c16:uniqueId val="{0000000B-74D1-4BBC-8C89-D8EFEDB5B258}"/>
            </c:ext>
          </c:extLst>
        </c:ser>
        <c:ser>
          <c:idx val="12"/>
          <c:order val="12"/>
          <c:tx>
            <c:strRef>
              <c:f>'8.3'!$K$22</c:f>
              <c:strCache>
                <c:ptCount val="1"/>
                <c:pt idx="0">
                  <c:v>Ostatní plyny</c:v>
                </c:pt>
              </c:strCache>
            </c:strRef>
          </c:tx>
          <c:invertIfNegative val="0"/>
          <c:cat>
            <c:strRef>
              <c:f>'8.3'!$L$9:$N$9</c:f>
              <c:strCache>
                <c:ptCount val="3"/>
                <c:pt idx="0">
                  <c:v>Leden</c:v>
                </c:pt>
                <c:pt idx="1">
                  <c:v>Únor</c:v>
                </c:pt>
                <c:pt idx="2">
                  <c:v>Březen</c:v>
                </c:pt>
              </c:strCache>
            </c:strRef>
          </c:cat>
          <c:val>
            <c:numRef>
              <c:f>'8.3'!$L$22:$N$22</c:f>
              <c:numCache>
                <c:formatCode>#\ ##0.0</c:formatCode>
                <c:ptCount val="3"/>
                <c:pt idx="0">
                  <c:v>0</c:v>
                </c:pt>
                <c:pt idx="1">
                  <c:v>0</c:v>
                </c:pt>
                <c:pt idx="2">
                  <c:v>0</c:v>
                </c:pt>
              </c:numCache>
            </c:numRef>
          </c:val>
          <c:extLst>
            <c:ext xmlns:c16="http://schemas.microsoft.com/office/drawing/2014/chart" uri="{C3380CC4-5D6E-409C-BE32-E72D297353CC}">
              <c16:uniqueId val="{0000000C-74D1-4BBC-8C89-D8EFEDB5B258}"/>
            </c:ext>
          </c:extLst>
        </c:ser>
        <c:ser>
          <c:idx val="13"/>
          <c:order val="13"/>
          <c:tx>
            <c:strRef>
              <c:f>'8.3'!$K$23</c:f>
              <c:strCache>
                <c:ptCount val="1"/>
                <c:pt idx="0">
                  <c:v>Ostatní</c:v>
                </c:pt>
              </c:strCache>
            </c:strRef>
          </c:tx>
          <c:invertIfNegative val="0"/>
          <c:cat>
            <c:strRef>
              <c:f>'8.3'!$L$9:$N$9</c:f>
              <c:strCache>
                <c:ptCount val="3"/>
                <c:pt idx="0">
                  <c:v>Leden</c:v>
                </c:pt>
                <c:pt idx="1">
                  <c:v>Únor</c:v>
                </c:pt>
                <c:pt idx="2">
                  <c:v>Březen</c:v>
                </c:pt>
              </c:strCache>
            </c:strRef>
          </c:cat>
          <c:val>
            <c:numRef>
              <c:f>'8.3'!$L$23:$N$23</c:f>
              <c:numCache>
                <c:formatCode>#\ ##0.0</c:formatCode>
                <c:ptCount val="3"/>
                <c:pt idx="0">
                  <c:v>0</c:v>
                </c:pt>
                <c:pt idx="1">
                  <c:v>0</c:v>
                </c:pt>
                <c:pt idx="2">
                  <c:v>0</c:v>
                </c:pt>
              </c:numCache>
            </c:numRef>
          </c:val>
          <c:extLst>
            <c:ext xmlns:c16="http://schemas.microsoft.com/office/drawing/2014/chart" uri="{C3380CC4-5D6E-409C-BE32-E72D297353CC}">
              <c16:uniqueId val="{0000000D-74D1-4BBC-8C89-D8EFEDB5B258}"/>
            </c:ext>
          </c:extLst>
        </c:ser>
        <c:ser>
          <c:idx val="14"/>
          <c:order val="14"/>
          <c:tx>
            <c:strRef>
              <c:f>'8.3'!$K$24</c:f>
              <c:strCache>
                <c:ptCount val="1"/>
                <c:pt idx="0">
                  <c:v>Topné oleje</c:v>
                </c:pt>
              </c:strCache>
            </c:strRef>
          </c:tx>
          <c:invertIfNegative val="0"/>
          <c:cat>
            <c:strRef>
              <c:f>'8.3'!$L$9:$N$9</c:f>
              <c:strCache>
                <c:ptCount val="3"/>
                <c:pt idx="0">
                  <c:v>Leden</c:v>
                </c:pt>
                <c:pt idx="1">
                  <c:v>Únor</c:v>
                </c:pt>
                <c:pt idx="2">
                  <c:v>Březen</c:v>
                </c:pt>
              </c:strCache>
            </c:strRef>
          </c:cat>
          <c:val>
            <c:numRef>
              <c:f>'8.3'!$L$24:$N$24</c:f>
              <c:numCache>
                <c:formatCode>#\ ##0.0</c:formatCode>
                <c:ptCount val="3"/>
                <c:pt idx="0">
                  <c:v>0</c:v>
                </c:pt>
                <c:pt idx="1">
                  <c:v>30.658000000000001</c:v>
                </c:pt>
                <c:pt idx="2">
                  <c:v>30.658000000000001</c:v>
                </c:pt>
              </c:numCache>
            </c:numRef>
          </c:val>
          <c:extLst>
            <c:ext xmlns:c16="http://schemas.microsoft.com/office/drawing/2014/chart" uri="{C3380CC4-5D6E-409C-BE32-E72D297353CC}">
              <c16:uniqueId val="{0000000E-74D1-4BBC-8C89-D8EFEDB5B258}"/>
            </c:ext>
          </c:extLst>
        </c:ser>
        <c:ser>
          <c:idx val="15"/>
          <c:order val="15"/>
          <c:tx>
            <c:strRef>
              <c:f>'8.3'!$K$25</c:f>
              <c:strCache>
                <c:ptCount val="1"/>
                <c:pt idx="0">
                  <c:v>Zemní plyn</c:v>
                </c:pt>
              </c:strCache>
            </c:strRef>
          </c:tx>
          <c:spPr>
            <a:solidFill>
              <a:srgbClr val="EBE600"/>
            </a:solidFill>
          </c:spPr>
          <c:invertIfNegative val="0"/>
          <c:cat>
            <c:strRef>
              <c:f>'8.3'!$L$9:$N$9</c:f>
              <c:strCache>
                <c:ptCount val="3"/>
                <c:pt idx="0">
                  <c:v>Leden</c:v>
                </c:pt>
                <c:pt idx="1">
                  <c:v>Únor</c:v>
                </c:pt>
                <c:pt idx="2">
                  <c:v>Březen</c:v>
                </c:pt>
              </c:strCache>
            </c:strRef>
          </c:cat>
          <c:val>
            <c:numRef>
              <c:f>'8.3'!$L$25:$N$25</c:f>
              <c:numCache>
                <c:formatCode>#\ ##0.0</c:formatCode>
                <c:ptCount val="3"/>
                <c:pt idx="0">
                  <c:v>660008.92600000021</c:v>
                </c:pt>
                <c:pt idx="1">
                  <c:v>616919.23599999992</c:v>
                </c:pt>
                <c:pt idx="2">
                  <c:v>540061.12799999991</c:v>
                </c:pt>
              </c:numCache>
            </c:numRef>
          </c:val>
          <c:extLst>
            <c:ext xmlns:c16="http://schemas.microsoft.com/office/drawing/2014/chart" uri="{C3380CC4-5D6E-409C-BE32-E72D297353CC}">
              <c16:uniqueId val="{0000000F-74D1-4BBC-8C89-D8EFEDB5B258}"/>
            </c:ext>
          </c:extLst>
        </c:ser>
        <c:dLbls>
          <c:showLegendKey val="0"/>
          <c:showVal val="0"/>
          <c:showCatName val="0"/>
          <c:showSerName val="0"/>
          <c:showPercent val="0"/>
          <c:showBubbleSize val="0"/>
        </c:dLbls>
        <c:gapWidth val="150"/>
        <c:overlap val="100"/>
        <c:axId val="191771776"/>
        <c:axId val="191773312"/>
      </c:barChart>
      <c:catAx>
        <c:axId val="191771776"/>
        <c:scaling>
          <c:orientation val="minMax"/>
        </c:scaling>
        <c:delete val="0"/>
        <c:axPos val="b"/>
        <c:numFmt formatCode="General" sourceLinked="1"/>
        <c:majorTickMark val="none"/>
        <c:minorTickMark val="none"/>
        <c:tickLblPos val="nextTo"/>
        <c:txPr>
          <a:bodyPr/>
          <a:lstStyle/>
          <a:p>
            <a:pPr>
              <a:defRPr sz="900"/>
            </a:pPr>
            <a:endParaRPr lang="cs-CZ"/>
          </a:p>
        </c:txPr>
        <c:crossAx val="191773312"/>
        <c:crosses val="autoZero"/>
        <c:auto val="1"/>
        <c:lblAlgn val="ctr"/>
        <c:lblOffset val="100"/>
        <c:noMultiLvlLbl val="0"/>
      </c:catAx>
      <c:valAx>
        <c:axId val="191773312"/>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17717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466B-46C6-B426-62D34B9E0FAD}"/>
              </c:ext>
            </c:extLst>
          </c:dPt>
          <c:dPt>
            <c:idx val="1"/>
            <c:bubble3D val="0"/>
            <c:spPr>
              <a:solidFill>
                <a:srgbClr val="EEECE1">
                  <a:lumMod val="50000"/>
                </a:srgbClr>
              </a:solidFill>
            </c:spPr>
            <c:extLst>
              <c:ext xmlns:c16="http://schemas.microsoft.com/office/drawing/2014/chart" uri="{C3380CC4-5D6E-409C-BE32-E72D297353CC}">
                <c16:uniqueId val="{00000003-466B-46C6-B426-62D34B9E0FAD}"/>
              </c:ext>
            </c:extLst>
          </c:dPt>
          <c:dPt>
            <c:idx val="2"/>
            <c:bubble3D val="0"/>
            <c:spPr>
              <a:solidFill>
                <a:sysClr val="windowText" lastClr="000000"/>
              </a:solidFill>
            </c:spPr>
            <c:extLst>
              <c:ext xmlns:c16="http://schemas.microsoft.com/office/drawing/2014/chart" uri="{C3380CC4-5D6E-409C-BE32-E72D297353CC}">
                <c16:uniqueId val="{00000005-466B-46C6-B426-62D34B9E0FAD}"/>
              </c:ext>
            </c:extLst>
          </c:dPt>
          <c:dPt>
            <c:idx val="5"/>
            <c:bubble3D val="0"/>
            <c:extLst>
              <c:ext xmlns:c16="http://schemas.microsoft.com/office/drawing/2014/chart" uri="{C3380CC4-5D6E-409C-BE32-E72D297353CC}">
                <c16:uniqueId val="{00000006-466B-46C6-B426-62D34B9E0FAD}"/>
              </c:ext>
            </c:extLst>
          </c:dPt>
          <c:dPt>
            <c:idx val="6"/>
            <c:bubble3D val="0"/>
            <c:spPr>
              <a:solidFill>
                <a:srgbClr val="6E4932"/>
              </a:solidFill>
            </c:spPr>
            <c:extLst>
              <c:ext xmlns:c16="http://schemas.microsoft.com/office/drawing/2014/chart" uri="{C3380CC4-5D6E-409C-BE32-E72D297353CC}">
                <c16:uniqueId val="{00000008-466B-46C6-B426-62D34B9E0FAD}"/>
              </c:ext>
            </c:extLst>
          </c:dPt>
          <c:dPt>
            <c:idx val="7"/>
            <c:bubble3D val="0"/>
            <c:extLst>
              <c:ext xmlns:c16="http://schemas.microsoft.com/office/drawing/2014/chart" uri="{C3380CC4-5D6E-409C-BE32-E72D297353CC}">
                <c16:uniqueId val="{00000009-466B-46C6-B426-62D34B9E0FAD}"/>
              </c:ext>
            </c:extLst>
          </c:dPt>
          <c:dPt>
            <c:idx val="15"/>
            <c:bubble3D val="0"/>
            <c:spPr>
              <a:solidFill>
                <a:srgbClr val="EBE600"/>
              </a:solidFill>
            </c:spPr>
            <c:extLst>
              <c:ext xmlns:c16="http://schemas.microsoft.com/office/drawing/2014/chart" uri="{C3380CC4-5D6E-409C-BE32-E72D297353CC}">
                <c16:uniqueId val="{0000000B-466B-46C6-B426-62D34B9E0FAD}"/>
              </c:ext>
            </c:extLst>
          </c:dPt>
          <c:cat>
            <c:numRef>
              <c:f>'8.3'!$O$10:$O$25</c:f>
              <c:numCache>
                <c:formatCode>0.0%</c:formatCode>
                <c:ptCount val="16"/>
              </c:numCache>
            </c:numRef>
          </c:cat>
          <c:val>
            <c:numRef>
              <c:f>'8.3'!$J$10:$J$25</c:f>
              <c:numCache>
                <c:formatCode>0.0</c:formatCode>
                <c:ptCount val="16"/>
              </c:numCache>
            </c:numRef>
          </c:val>
          <c:extLst>
            <c:ext xmlns:c16="http://schemas.microsoft.com/office/drawing/2014/chart" uri="{C3380CC4-5D6E-409C-BE32-E72D297353CC}">
              <c16:uniqueId val="{0000000C-466B-46C6-B426-62D34B9E0FA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6276-42E7-86F9-E2CE0C4303D0}"/>
              </c:ext>
            </c:extLst>
          </c:dPt>
          <c:dPt>
            <c:idx val="1"/>
            <c:bubble3D val="0"/>
            <c:spPr>
              <a:solidFill>
                <a:schemeClr val="bg2">
                  <a:lumMod val="50000"/>
                </a:schemeClr>
              </a:solidFill>
            </c:spPr>
            <c:extLst>
              <c:ext xmlns:c16="http://schemas.microsoft.com/office/drawing/2014/chart" uri="{C3380CC4-5D6E-409C-BE32-E72D297353CC}">
                <c16:uniqueId val="{00000003-6276-42E7-86F9-E2CE0C4303D0}"/>
              </c:ext>
            </c:extLst>
          </c:dPt>
          <c:dPt>
            <c:idx val="2"/>
            <c:bubble3D val="0"/>
            <c:spPr>
              <a:solidFill>
                <a:schemeClr val="tx1"/>
              </a:solidFill>
            </c:spPr>
            <c:extLst>
              <c:ext xmlns:c16="http://schemas.microsoft.com/office/drawing/2014/chart" uri="{C3380CC4-5D6E-409C-BE32-E72D297353CC}">
                <c16:uniqueId val="{00000005-6276-42E7-86F9-E2CE0C4303D0}"/>
              </c:ext>
            </c:extLst>
          </c:dPt>
          <c:dPt>
            <c:idx val="6"/>
            <c:bubble3D val="0"/>
            <c:spPr>
              <a:solidFill>
                <a:srgbClr val="6E4932"/>
              </a:solidFill>
            </c:spPr>
            <c:extLst>
              <c:ext xmlns:c16="http://schemas.microsoft.com/office/drawing/2014/chart" uri="{C3380CC4-5D6E-409C-BE32-E72D297353CC}">
                <c16:uniqueId val="{00000007-6276-42E7-86F9-E2CE0C4303D0}"/>
              </c:ext>
            </c:extLst>
          </c:dPt>
          <c:dPt>
            <c:idx val="15"/>
            <c:bubble3D val="0"/>
            <c:spPr>
              <a:solidFill>
                <a:srgbClr val="EBE600"/>
              </a:solidFill>
            </c:spPr>
            <c:extLst>
              <c:ext xmlns:c16="http://schemas.microsoft.com/office/drawing/2014/chart" uri="{C3380CC4-5D6E-409C-BE32-E72D297353CC}">
                <c16:uniqueId val="{00000009-6276-42E7-86F9-E2CE0C4303D0}"/>
              </c:ext>
            </c:extLst>
          </c:dPt>
          <c:dLbls>
            <c:dLbl>
              <c:idx val="1"/>
              <c:layout>
                <c:manualLayout>
                  <c:x val="6.4141414141414138E-3"/>
                  <c:y val="-7.276322061398282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276-42E7-86F9-E2CE0C4303D0}"/>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276-42E7-86F9-E2CE0C4303D0}"/>
                </c:ext>
              </c:extLst>
            </c:dLbl>
            <c:dLbl>
              <c:idx val="3"/>
              <c:delete val="1"/>
              <c:extLst>
                <c:ext xmlns:c15="http://schemas.microsoft.com/office/drawing/2012/chart" uri="{CE6537A1-D6FC-4f65-9D91-7224C49458BB}"/>
                <c:ext xmlns:c16="http://schemas.microsoft.com/office/drawing/2014/chart" uri="{C3380CC4-5D6E-409C-BE32-E72D297353CC}">
                  <c16:uniqueId val="{0000000A-6276-42E7-86F9-E2CE0C4303D0}"/>
                </c:ext>
              </c:extLst>
            </c:dLbl>
            <c:dLbl>
              <c:idx val="4"/>
              <c:delete val="1"/>
              <c:extLst>
                <c:ext xmlns:c15="http://schemas.microsoft.com/office/drawing/2012/chart" uri="{CE6537A1-D6FC-4f65-9D91-7224C49458BB}"/>
                <c:ext xmlns:c16="http://schemas.microsoft.com/office/drawing/2014/chart" uri="{C3380CC4-5D6E-409C-BE32-E72D297353CC}">
                  <c16:uniqueId val="{0000000B-6276-42E7-86F9-E2CE0C4303D0}"/>
                </c:ext>
              </c:extLst>
            </c:dLbl>
            <c:dLbl>
              <c:idx val="5"/>
              <c:delete val="1"/>
              <c:extLst>
                <c:ext xmlns:c15="http://schemas.microsoft.com/office/drawing/2012/chart" uri="{CE6537A1-D6FC-4f65-9D91-7224C49458BB}"/>
                <c:ext xmlns:c16="http://schemas.microsoft.com/office/drawing/2014/chart" uri="{C3380CC4-5D6E-409C-BE32-E72D297353CC}">
                  <c16:uniqueId val="{0000000C-6276-42E7-86F9-E2CE0C4303D0}"/>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276-42E7-86F9-E2CE0C4303D0}"/>
                </c:ext>
              </c:extLst>
            </c:dLbl>
            <c:dLbl>
              <c:idx val="7"/>
              <c:layout>
                <c:manualLayout>
                  <c:x val="-0.11224747474747475"/>
                  <c:y val="0.1069365770999758"/>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276-42E7-86F9-E2CE0C4303D0}"/>
                </c:ext>
              </c:extLst>
            </c:dLbl>
            <c:dLbl>
              <c:idx val="8"/>
              <c:delete val="1"/>
              <c:extLst>
                <c:ext xmlns:c15="http://schemas.microsoft.com/office/drawing/2012/chart" uri="{CE6537A1-D6FC-4f65-9D91-7224C49458BB}"/>
                <c:ext xmlns:c16="http://schemas.microsoft.com/office/drawing/2014/chart" uri="{C3380CC4-5D6E-409C-BE32-E72D297353CC}">
                  <c16:uniqueId val="{0000000E-6276-42E7-86F9-E2CE0C4303D0}"/>
                </c:ext>
              </c:extLst>
            </c:dLbl>
            <c:dLbl>
              <c:idx val="9"/>
              <c:layout>
                <c:manualLayout>
                  <c:x val="6.4141414141413843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276-42E7-86F9-E2CE0C4303D0}"/>
                </c:ext>
              </c:extLst>
            </c:dLbl>
            <c:dLbl>
              <c:idx val="10"/>
              <c:layout>
                <c:manualLayout>
                  <c:x val="-0.1346969696969697"/>
                  <c:y val="5.8413217138707334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276-42E7-86F9-E2CE0C4303D0}"/>
                </c:ext>
              </c:extLst>
            </c:dLbl>
            <c:dLbl>
              <c:idx val="13"/>
              <c:delete val="1"/>
              <c:extLst>
                <c:ext xmlns:c15="http://schemas.microsoft.com/office/drawing/2012/chart" uri="{CE6537A1-D6FC-4f65-9D91-7224C49458BB}"/>
                <c:ext xmlns:c16="http://schemas.microsoft.com/office/drawing/2014/chart" uri="{C3380CC4-5D6E-409C-BE32-E72D297353CC}">
                  <c16:uniqueId val="{00000011-6276-42E7-86F9-E2CE0C4303D0}"/>
                </c:ext>
              </c:extLst>
            </c:dLbl>
            <c:dLbl>
              <c:idx val="14"/>
              <c:layout>
                <c:manualLayout>
                  <c:x val="-0.13469722222222222"/>
                  <c:y val="-1.193264342774146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6276-42E7-86F9-E2CE0C4303D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6827.8421260000005</c:v>
                </c:pt>
                <c:pt idx="1">
                  <c:v>1194.1797500000005</c:v>
                </c:pt>
                <c:pt idx="2">
                  <c:v>5671.3174479999998</c:v>
                </c:pt>
                <c:pt idx="3">
                  <c:v>7.3989500000000001</c:v>
                </c:pt>
                <c:pt idx="4">
                  <c:v>3.3403099999999997</c:v>
                </c:pt>
                <c:pt idx="5">
                  <c:v>6.8825999999999998E-2</c:v>
                </c:pt>
                <c:pt idx="6">
                  <c:v>22479.457930000004</c:v>
                </c:pt>
                <c:pt idx="7">
                  <c:v>378.16800000000001</c:v>
                </c:pt>
                <c:pt idx="8">
                  <c:v>9.0999999999999998E-2</c:v>
                </c:pt>
                <c:pt idx="9">
                  <c:v>2095.8399479999998</c:v>
                </c:pt>
                <c:pt idx="10">
                  <c:v>192.27377399999997</c:v>
                </c:pt>
                <c:pt idx="11">
                  <c:v>1193.288957</c:v>
                </c:pt>
                <c:pt idx="12">
                  <c:v>2535.1855469999996</c:v>
                </c:pt>
                <c:pt idx="13">
                  <c:v>0</c:v>
                </c:pt>
                <c:pt idx="14">
                  <c:v>148.20534399999997</c:v>
                </c:pt>
                <c:pt idx="15">
                  <c:v>12269.326921999993</c:v>
                </c:pt>
              </c:numCache>
            </c:numRef>
          </c:val>
          <c:extLst>
            <c:ext xmlns:c16="http://schemas.microsoft.com/office/drawing/2014/chart" uri="{C3380CC4-5D6E-409C-BE32-E72D297353CC}">
              <c16:uniqueId val="{00000013-6276-42E7-86F9-E2CE0C4303D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E68B-4B52-9D15-3EE48C1AAD06}"/>
              </c:ext>
            </c:extLst>
          </c:dPt>
          <c:cat>
            <c:numRef>
              <c:f>'8.3'!$O$27:$O$34</c:f>
              <c:numCache>
                <c:formatCode>#\ ##0.0</c:formatCode>
                <c:ptCount val="8"/>
              </c:numCache>
            </c:numRef>
          </c:cat>
          <c:val>
            <c:numRef>
              <c:f>'8.3'!$J$27:$J$34</c:f>
              <c:numCache>
                <c:formatCode>0.0</c:formatCode>
                <c:ptCount val="8"/>
              </c:numCache>
            </c:numRef>
          </c:val>
          <c:extLst>
            <c:ext xmlns:c16="http://schemas.microsoft.com/office/drawing/2014/chart" uri="{C3380CC4-5D6E-409C-BE32-E72D297353CC}">
              <c16:uniqueId val="{00000001-E68B-4B52-9D15-3EE48C1AAD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Leden</c:v>
                </c:pt>
                <c:pt idx="1">
                  <c:v>Únor</c:v>
                </c:pt>
                <c:pt idx="2">
                  <c:v>Březen</c:v>
                </c:pt>
              </c:strCache>
            </c:strRef>
          </c:cat>
          <c:val>
            <c:numRef>
              <c:f>'8.4'!$L$27:$N$27</c:f>
              <c:numCache>
                <c:formatCode>#\ ##0.0</c:formatCode>
                <c:ptCount val="3"/>
                <c:pt idx="0">
                  <c:v>24667.947</c:v>
                </c:pt>
                <c:pt idx="1">
                  <c:v>24428.450999999997</c:v>
                </c:pt>
                <c:pt idx="2">
                  <c:v>21681.038</c:v>
                </c:pt>
              </c:numCache>
            </c:numRef>
          </c:val>
          <c:extLst>
            <c:ext xmlns:c16="http://schemas.microsoft.com/office/drawing/2014/chart" uri="{C3380CC4-5D6E-409C-BE32-E72D297353CC}">
              <c16:uniqueId val="{00000000-3370-416A-BA2F-F112FABA85B0}"/>
            </c:ext>
          </c:extLst>
        </c:ser>
        <c:ser>
          <c:idx val="1"/>
          <c:order val="1"/>
          <c:tx>
            <c:strRef>
              <c:f>'8.4'!$K$28</c:f>
              <c:strCache>
                <c:ptCount val="1"/>
                <c:pt idx="0">
                  <c:v>Energetika</c:v>
                </c:pt>
              </c:strCache>
            </c:strRef>
          </c:tx>
          <c:invertIfNegative val="0"/>
          <c:cat>
            <c:strRef>
              <c:f>'8.4'!$L$26:$N$26</c:f>
              <c:strCache>
                <c:ptCount val="3"/>
                <c:pt idx="0">
                  <c:v>Leden</c:v>
                </c:pt>
                <c:pt idx="1">
                  <c:v>Únor</c:v>
                </c:pt>
                <c:pt idx="2">
                  <c:v>Březen</c:v>
                </c:pt>
              </c:strCache>
            </c:strRef>
          </c:cat>
          <c:val>
            <c:numRef>
              <c:f>'8.4'!$L$28:$N$28</c:f>
              <c:numCache>
                <c:formatCode>#\ ##0.0</c:formatCode>
                <c:ptCount val="3"/>
                <c:pt idx="0">
                  <c:v>15314.42</c:v>
                </c:pt>
                <c:pt idx="1">
                  <c:v>17164.48</c:v>
                </c:pt>
                <c:pt idx="2">
                  <c:v>17065.420000000002</c:v>
                </c:pt>
              </c:numCache>
            </c:numRef>
          </c:val>
          <c:extLst>
            <c:ext xmlns:c16="http://schemas.microsoft.com/office/drawing/2014/chart" uri="{C3380CC4-5D6E-409C-BE32-E72D297353CC}">
              <c16:uniqueId val="{00000001-3370-416A-BA2F-F112FABA85B0}"/>
            </c:ext>
          </c:extLst>
        </c:ser>
        <c:ser>
          <c:idx val="2"/>
          <c:order val="2"/>
          <c:tx>
            <c:strRef>
              <c:f>'8.4'!$K$29</c:f>
              <c:strCache>
                <c:ptCount val="1"/>
                <c:pt idx="0">
                  <c:v>Doprava</c:v>
                </c:pt>
              </c:strCache>
            </c:strRef>
          </c:tx>
          <c:invertIfNegative val="0"/>
          <c:cat>
            <c:strRef>
              <c:f>'8.4'!$L$26:$N$26</c:f>
              <c:strCache>
                <c:ptCount val="3"/>
                <c:pt idx="0">
                  <c:v>Leden</c:v>
                </c:pt>
                <c:pt idx="1">
                  <c:v>Únor</c:v>
                </c:pt>
                <c:pt idx="2">
                  <c:v>Březen</c:v>
                </c:pt>
              </c:strCache>
            </c:strRef>
          </c:cat>
          <c:val>
            <c:numRef>
              <c:f>'8.4'!$L$29:$N$29</c:f>
              <c:numCache>
                <c:formatCode>#\ ##0.0</c:formatCode>
                <c:ptCount val="3"/>
                <c:pt idx="0">
                  <c:v>1857.415</c:v>
                </c:pt>
                <c:pt idx="1">
                  <c:v>1763.2260000000001</c:v>
                </c:pt>
                <c:pt idx="2">
                  <c:v>1420.7760000000001</c:v>
                </c:pt>
              </c:numCache>
            </c:numRef>
          </c:val>
          <c:extLst>
            <c:ext xmlns:c16="http://schemas.microsoft.com/office/drawing/2014/chart" uri="{C3380CC4-5D6E-409C-BE32-E72D297353CC}">
              <c16:uniqueId val="{00000002-3370-416A-BA2F-F112FABA85B0}"/>
            </c:ext>
          </c:extLst>
        </c:ser>
        <c:ser>
          <c:idx val="3"/>
          <c:order val="3"/>
          <c:tx>
            <c:strRef>
              <c:f>'8.4'!$K$30</c:f>
              <c:strCache>
                <c:ptCount val="1"/>
                <c:pt idx="0">
                  <c:v>Stavebnictví</c:v>
                </c:pt>
              </c:strCache>
            </c:strRef>
          </c:tx>
          <c:invertIfNegative val="0"/>
          <c:cat>
            <c:strRef>
              <c:f>'8.4'!$L$26:$N$26</c:f>
              <c:strCache>
                <c:ptCount val="3"/>
                <c:pt idx="0">
                  <c:v>Leden</c:v>
                </c:pt>
                <c:pt idx="1">
                  <c:v>Únor</c:v>
                </c:pt>
                <c:pt idx="2">
                  <c:v>Březen</c:v>
                </c:pt>
              </c:strCache>
            </c:strRef>
          </c:cat>
          <c:val>
            <c:numRef>
              <c:f>'8.4'!$L$30:$N$30</c:f>
              <c:numCache>
                <c:formatCode>#\ ##0.0</c:formatCode>
                <c:ptCount val="3"/>
                <c:pt idx="0">
                  <c:v>2069.81</c:v>
                </c:pt>
                <c:pt idx="1">
                  <c:v>2080.857</c:v>
                </c:pt>
                <c:pt idx="2">
                  <c:v>1726.4740000000002</c:v>
                </c:pt>
              </c:numCache>
            </c:numRef>
          </c:val>
          <c:extLst>
            <c:ext xmlns:c16="http://schemas.microsoft.com/office/drawing/2014/chart" uri="{C3380CC4-5D6E-409C-BE32-E72D297353CC}">
              <c16:uniqueId val="{00000003-3370-416A-BA2F-F112FABA85B0}"/>
            </c:ext>
          </c:extLst>
        </c:ser>
        <c:ser>
          <c:idx val="4"/>
          <c:order val="4"/>
          <c:tx>
            <c:strRef>
              <c:f>'8.4'!$K$31</c:f>
              <c:strCache>
                <c:ptCount val="1"/>
                <c:pt idx="0">
                  <c:v>Zemědělství a lesnictví</c:v>
                </c:pt>
              </c:strCache>
            </c:strRef>
          </c:tx>
          <c:invertIfNegative val="0"/>
          <c:cat>
            <c:strRef>
              <c:f>'8.4'!$L$26:$N$26</c:f>
              <c:strCache>
                <c:ptCount val="3"/>
                <c:pt idx="0">
                  <c:v>Leden</c:v>
                </c:pt>
                <c:pt idx="1">
                  <c:v>Únor</c:v>
                </c:pt>
                <c:pt idx="2">
                  <c:v>Březen</c:v>
                </c:pt>
              </c:strCache>
            </c:strRef>
          </c:cat>
          <c:val>
            <c:numRef>
              <c:f>'8.4'!$L$31:$N$31</c:f>
              <c:numCache>
                <c:formatCode>#\ ##0.0</c:formatCode>
                <c:ptCount val="3"/>
                <c:pt idx="0">
                  <c:v>960.45</c:v>
                </c:pt>
                <c:pt idx="1">
                  <c:v>803.34</c:v>
                </c:pt>
                <c:pt idx="2">
                  <c:v>828.5</c:v>
                </c:pt>
              </c:numCache>
            </c:numRef>
          </c:val>
          <c:extLst>
            <c:ext xmlns:c16="http://schemas.microsoft.com/office/drawing/2014/chart" uri="{C3380CC4-5D6E-409C-BE32-E72D297353CC}">
              <c16:uniqueId val="{00000004-3370-416A-BA2F-F112FABA85B0}"/>
            </c:ext>
          </c:extLst>
        </c:ser>
        <c:ser>
          <c:idx val="5"/>
          <c:order val="5"/>
          <c:tx>
            <c:strRef>
              <c:f>'8.4'!$K$32</c:f>
              <c:strCache>
                <c:ptCount val="1"/>
                <c:pt idx="0">
                  <c:v>Domácnosti</c:v>
                </c:pt>
              </c:strCache>
            </c:strRef>
          </c:tx>
          <c:invertIfNegative val="0"/>
          <c:cat>
            <c:strRef>
              <c:f>'8.4'!$L$26:$N$26</c:f>
              <c:strCache>
                <c:ptCount val="3"/>
                <c:pt idx="0">
                  <c:v>Leden</c:v>
                </c:pt>
                <c:pt idx="1">
                  <c:v>Únor</c:v>
                </c:pt>
                <c:pt idx="2">
                  <c:v>Březen</c:v>
                </c:pt>
              </c:strCache>
            </c:strRef>
          </c:cat>
          <c:val>
            <c:numRef>
              <c:f>'8.4'!$L$32:$N$32</c:f>
              <c:numCache>
                <c:formatCode>#\ ##0.0</c:formatCode>
                <c:ptCount val="3"/>
                <c:pt idx="0">
                  <c:v>244158.46799999999</c:v>
                </c:pt>
                <c:pt idx="1">
                  <c:v>223540.57500000001</c:v>
                </c:pt>
                <c:pt idx="2">
                  <c:v>200002.49199999997</c:v>
                </c:pt>
              </c:numCache>
            </c:numRef>
          </c:val>
          <c:extLst>
            <c:ext xmlns:c16="http://schemas.microsoft.com/office/drawing/2014/chart" uri="{C3380CC4-5D6E-409C-BE32-E72D297353CC}">
              <c16:uniqueId val="{00000005-3370-416A-BA2F-F112FABA85B0}"/>
            </c:ext>
          </c:extLst>
        </c:ser>
        <c:ser>
          <c:idx val="6"/>
          <c:order val="6"/>
          <c:tx>
            <c:strRef>
              <c:f>'8.4'!$K$33</c:f>
              <c:strCache>
                <c:ptCount val="1"/>
                <c:pt idx="0">
                  <c:v>Obchod, služby, školství, zdravotnictví</c:v>
                </c:pt>
              </c:strCache>
            </c:strRef>
          </c:tx>
          <c:invertIfNegative val="0"/>
          <c:cat>
            <c:strRef>
              <c:f>'8.4'!$L$26:$N$26</c:f>
              <c:strCache>
                <c:ptCount val="3"/>
                <c:pt idx="0">
                  <c:v>Leden</c:v>
                </c:pt>
                <c:pt idx="1">
                  <c:v>Únor</c:v>
                </c:pt>
                <c:pt idx="2">
                  <c:v>Březen</c:v>
                </c:pt>
              </c:strCache>
            </c:strRef>
          </c:cat>
          <c:val>
            <c:numRef>
              <c:f>'8.4'!$L$33:$N$33</c:f>
              <c:numCache>
                <c:formatCode>#\ ##0.0</c:formatCode>
                <c:ptCount val="3"/>
                <c:pt idx="0">
                  <c:v>98235.422000000006</c:v>
                </c:pt>
                <c:pt idx="1">
                  <c:v>93451.483999999997</c:v>
                </c:pt>
                <c:pt idx="2">
                  <c:v>78362.786000000007</c:v>
                </c:pt>
              </c:numCache>
            </c:numRef>
          </c:val>
          <c:extLst>
            <c:ext xmlns:c16="http://schemas.microsoft.com/office/drawing/2014/chart" uri="{C3380CC4-5D6E-409C-BE32-E72D297353CC}">
              <c16:uniqueId val="{00000006-3370-416A-BA2F-F112FABA85B0}"/>
            </c:ext>
          </c:extLst>
        </c:ser>
        <c:ser>
          <c:idx val="7"/>
          <c:order val="7"/>
          <c:tx>
            <c:strRef>
              <c:f>'8.4'!$K$34</c:f>
              <c:strCache>
                <c:ptCount val="1"/>
                <c:pt idx="0">
                  <c:v>Ostatní</c:v>
                </c:pt>
              </c:strCache>
            </c:strRef>
          </c:tx>
          <c:invertIfNegative val="0"/>
          <c:cat>
            <c:strRef>
              <c:f>'8.4'!$L$26:$N$26</c:f>
              <c:strCache>
                <c:ptCount val="3"/>
                <c:pt idx="0">
                  <c:v>Leden</c:v>
                </c:pt>
                <c:pt idx="1">
                  <c:v>Únor</c:v>
                </c:pt>
                <c:pt idx="2">
                  <c:v>Březen</c:v>
                </c:pt>
              </c:strCache>
            </c:strRef>
          </c:cat>
          <c:val>
            <c:numRef>
              <c:f>'8.4'!$L$34:$N$34</c:f>
              <c:numCache>
                <c:formatCode>#\ ##0.0</c:formatCode>
                <c:ptCount val="3"/>
                <c:pt idx="0">
                  <c:v>21421.859999999997</c:v>
                </c:pt>
                <c:pt idx="1">
                  <c:v>20328.308000000001</c:v>
                </c:pt>
                <c:pt idx="2">
                  <c:v>17425.314999999999</c:v>
                </c:pt>
              </c:numCache>
            </c:numRef>
          </c:val>
          <c:extLst>
            <c:ext xmlns:c16="http://schemas.microsoft.com/office/drawing/2014/chart" uri="{C3380CC4-5D6E-409C-BE32-E72D297353CC}">
              <c16:uniqueId val="{00000007-3370-416A-BA2F-F112FABA85B0}"/>
            </c:ext>
          </c:extLst>
        </c:ser>
        <c:dLbls>
          <c:showLegendKey val="0"/>
          <c:showVal val="0"/>
          <c:showCatName val="0"/>
          <c:showSerName val="0"/>
          <c:showPercent val="0"/>
          <c:showBubbleSize val="0"/>
        </c:dLbls>
        <c:gapWidth val="150"/>
        <c:overlap val="100"/>
        <c:axId val="194856832"/>
        <c:axId val="194858368"/>
      </c:barChart>
      <c:catAx>
        <c:axId val="194856832"/>
        <c:scaling>
          <c:orientation val="minMax"/>
        </c:scaling>
        <c:delete val="0"/>
        <c:axPos val="b"/>
        <c:numFmt formatCode="General" sourceLinked="1"/>
        <c:majorTickMark val="none"/>
        <c:minorTickMark val="none"/>
        <c:tickLblPos val="nextTo"/>
        <c:txPr>
          <a:bodyPr/>
          <a:lstStyle/>
          <a:p>
            <a:pPr>
              <a:defRPr sz="900"/>
            </a:pPr>
            <a:endParaRPr lang="cs-CZ"/>
          </a:p>
        </c:txPr>
        <c:crossAx val="194858368"/>
        <c:crosses val="autoZero"/>
        <c:auto val="1"/>
        <c:lblAlgn val="ctr"/>
        <c:lblOffset val="100"/>
        <c:noMultiLvlLbl val="0"/>
      </c:catAx>
      <c:valAx>
        <c:axId val="194858368"/>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48568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7.1198236465685127E-2</c:v>
                </c:pt>
              </c:numCache>
            </c:numRef>
          </c:val>
          <c:extLst>
            <c:ext xmlns:c16="http://schemas.microsoft.com/office/drawing/2014/chart" uri="{C3380CC4-5D6E-409C-BE32-E72D297353CC}">
              <c16:uniqueId val="{00000000-AF11-40D5-B829-C32BBA350094}"/>
            </c:ext>
          </c:extLst>
        </c:ser>
        <c:ser>
          <c:idx val="1"/>
          <c:order val="1"/>
          <c:tx>
            <c:strRef>
              <c:f>'8.4'!$L$40</c:f>
              <c:strCache>
                <c:ptCount val="1"/>
                <c:pt idx="0">
                  <c:v>Výroba tepla brutto</c:v>
                </c:pt>
              </c:strCache>
            </c:strRef>
          </c:tx>
          <c:invertIfNegative val="0"/>
          <c:val>
            <c:numRef>
              <c:f>'8.4'!$M$40</c:f>
              <c:numCache>
                <c:formatCode>0.0%</c:formatCode>
                <c:ptCount val="1"/>
                <c:pt idx="0">
                  <c:v>4.8569654533139134E-2</c:v>
                </c:pt>
              </c:numCache>
            </c:numRef>
          </c:val>
          <c:extLst>
            <c:ext xmlns:c16="http://schemas.microsoft.com/office/drawing/2014/chart" uri="{C3380CC4-5D6E-409C-BE32-E72D297353CC}">
              <c16:uniqueId val="{00000001-AF11-40D5-B829-C32BBA350094}"/>
            </c:ext>
          </c:extLst>
        </c:ser>
        <c:ser>
          <c:idx val="2"/>
          <c:order val="2"/>
          <c:tx>
            <c:strRef>
              <c:f>'8.4'!$L$41</c:f>
              <c:strCache>
                <c:ptCount val="1"/>
                <c:pt idx="0">
                  <c:v>Dodávky tepla</c:v>
                </c:pt>
              </c:strCache>
            </c:strRef>
          </c:tx>
          <c:invertIfNegative val="0"/>
          <c:val>
            <c:numRef>
              <c:f>'8.4'!$M$41</c:f>
              <c:numCache>
                <c:formatCode>0.0%</c:formatCode>
                <c:ptCount val="1"/>
                <c:pt idx="0">
                  <c:v>3.600225984554857E-2</c:v>
                </c:pt>
              </c:numCache>
            </c:numRef>
          </c:val>
          <c:extLst>
            <c:ext xmlns:c16="http://schemas.microsoft.com/office/drawing/2014/chart" uri="{C3380CC4-5D6E-409C-BE32-E72D297353CC}">
              <c16:uniqueId val="{00000002-AF11-40D5-B829-C32BBA350094}"/>
            </c:ext>
          </c:extLst>
        </c:ser>
        <c:dLbls>
          <c:showLegendKey val="0"/>
          <c:showVal val="0"/>
          <c:showCatName val="0"/>
          <c:showSerName val="0"/>
          <c:showPercent val="0"/>
          <c:showBubbleSize val="0"/>
        </c:dLbls>
        <c:gapWidth val="150"/>
        <c:axId val="194877312"/>
        <c:axId val="194878848"/>
      </c:barChart>
      <c:catAx>
        <c:axId val="194877312"/>
        <c:scaling>
          <c:orientation val="maxMin"/>
        </c:scaling>
        <c:delete val="0"/>
        <c:axPos val="l"/>
        <c:numFmt formatCode="General" sourceLinked="1"/>
        <c:majorTickMark val="none"/>
        <c:minorTickMark val="none"/>
        <c:tickLblPos val="none"/>
        <c:crossAx val="194878848"/>
        <c:crosses val="autoZero"/>
        <c:auto val="1"/>
        <c:lblAlgn val="ctr"/>
        <c:lblOffset val="100"/>
        <c:noMultiLvlLbl val="0"/>
      </c:catAx>
      <c:valAx>
        <c:axId val="19487884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487731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Leden</c:v>
                </c:pt>
                <c:pt idx="1">
                  <c:v>Únor</c:v>
                </c:pt>
                <c:pt idx="2">
                  <c:v>Březen</c:v>
                </c:pt>
              </c:strCache>
            </c:strRef>
          </c:cat>
          <c:val>
            <c:numRef>
              <c:f>'8.4'!$L$10:$N$10</c:f>
              <c:numCache>
                <c:formatCode>#\ ##0.0</c:formatCode>
                <c:ptCount val="3"/>
                <c:pt idx="0">
                  <c:v>38543.633000000002</c:v>
                </c:pt>
                <c:pt idx="1">
                  <c:v>34052.283000000003</c:v>
                </c:pt>
                <c:pt idx="2">
                  <c:v>35474.42</c:v>
                </c:pt>
              </c:numCache>
            </c:numRef>
          </c:val>
          <c:extLst>
            <c:ext xmlns:c16="http://schemas.microsoft.com/office/drawing/2014/chart" uri="{C3380CC4-5D6E-409C-BE32-E72D297353CC}">
              <c16:uniqueId val="{00000000-2C7C-451A-955E-62FEC1AB4D5F}"/>
            </c:ext>
          </c:extLst>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Leden</c:v>
                </c:pt>
                <c:pt idx="1">
                  <c:v>Únor</c:v>
                </c:pt>
                <c:pt idx="2">
                  <c:v>Březen</c:v>
                </c:pt>
              </c:strCache>
            </c:strRef>
          </c:cat>
          <c:val>
            <c:numRef>
              <c:f>'8.4'!$L$11:$N$11</c:f>
              <c:numCache>
                <c:formatCode>#\ ##0.0</c:formatCode>
                <c:ptCount val="3"/>
                <c:pt idx="0">
                  <c:v>881</c:v>
                </c:pt>
                <c:pt idx="1">
                  <c:v>733</c:v>
                </c:pt>
                <c:pt idx="2">
                  <c:v>776</c:v>
                </c:pt>
              </c:numCache>
            </c:numRef>
          </c:val>
          <c:extLst>
            <c:ext xmlns:c16="http://schemas.microsoft.com/office/drawing/2014/chart" uri="{C3380CC4-5D6E-409C-BE32-E72D297353CC}">
              <c16:uniqueId val="{00000001-2C7C-451A-955E-62FEC1AB4D5F}"/>
            </c:ext>
          </c:extLst>
        </c:ser>
        <c:ser>
          <c:idx val="2"/>
          <c:order val="2"/>
          <c:tx>
            <c:strRef>
              <c:f>'8.4'!$K$12</c:f>
              <c:strCache>
                <c:ptCount val="1"/>
                <c:pt idx="0">
                  <c:v>Černé uhlí</c:v>
                </c:pt>
              </c:strCache>
            </c:strRef>
          </c:tx>
          <c:spPr>
            <a:solidFill>
              <a:schemeClr val="tx1"/>
            </a:solidFill>
          </c:spPr>
          <c:invertIfNegative val="0"/>
          <c:cat>
            <c:strRef>
              <c:f>'8.4'!$L$9:$N$9</c:f>
              <c:strCache>
                <c:ptCount val="3"/>
                <c:pt idx="0">
                  <c:v>Leden</c:v>
                </c:pt>
                <c:pt idx="1">
                  <c:v>Únor</c:v>
                </c:pt>
                <c:pt idx="2">
                  <c:v>Březen</c:v>
                </c:pt>
              </c:strCache>
            </c:strRef>
          </c:cat>
          <c:val>
            <c:numRef>
              <c:f>'8.4'!$L$12:$N$12</c:f>
              <c:numCache>
                <c:formatCode>#\ ##0.0</c:formatCode>
                <c:ptCount val="3"/>
                <c:pt idx="0">
                  <c:v>0</c:v>
                </c:pt>
                <c:pt idx="1">
                  <c:v>0</c:v>
                </c:pt>
                <c:pt idx="2">
                  <c:v>0</c:v>
                </c:pt>
              </c:numCache>
            </c:numRef>
          </c:val>
          <c:extLst>
            <c:ext xmlns:c16="http://schemas.microsoft.com/office/drawing/2014/chart" uri="{C3380CC4-5D6E-409C-BE32-E72D297353CC}">
              <c16:uniqueId val="{00000002-2C7C-451A-955E-62FEC1AB4D5F}"/>
            </c:ext>
          </c:extLst>
        </c:ser>
        <c:ser>
          <c:idx val="3"/>
          <c:order val="3"/>
          <c:tx>
            <c:strRef>
              <c:f>'8.4'!$K$13</c:f>
              <c:strCache>
                <c:ptCount val="1"/>
                <c:pt idx="0">
                  <c:v>Elektrická energie</c:v>
                </c:pt>
              </c:strCache>
            </c:strRef>
          </c:tx>
          <c:invertIfNegative val="0"/>
          <c:cat>
            <c:strRef>
              <c:f>'8.4'!$L$9:$N$9</c:f>
              <c:strCache>
                <c:ptCount val="3"/>
                <c:pt idx="0">
                  <c:v>Leden</c:v>
                </c:pt>
                <c:pt idx="1">
                  <c:v>Únor</c:v>
                </c:pt>
                <c:pt idx="2">
                  <c:v>Březen</c:v>
                </c:pt>
              </c:strCache>
            </c:strRef>
          </c:cat>
          <c:val>
            <c:numRef>
              <c:f>'8.4'!$L$13:$N$13</c:f>
              <c:numCache>
                <c:formatCode>#\ ##0.0</c:formatCode>
                <c:ptCount val="3"/>
                <c:pt idx="0">
                  <c:v>0</c:v>
                </c:pt>
                <c:pt idx="1">
                  <c:v>0</c:v>
                </c:pt>
                <c:pt idx="2">
                  <c:v>0</c:v>
                </c:pt>
              </c:numCache>
            </c:numRef>
          </c:val>
          <c:extLst>
            <c:ext xmlns:c16="http://schemas.microsoft.com/office/drawing/2014/chart" uri="{C3380CC4-5D6E-409C-BE32-E72D297353CC}">
              <c16:uniqueId val="{00000003-2C7C-451A-955E-62FEC1AB4D5F}"/>
            </c:ext>
          </c:extLst>
        </c:ser>
        <c:ser>
          <c:idx val="4"/>
          <c:order val="4"/>
          <c:tx>
            <c:strRef>
              <c:f>'8.4'!$K$14</c:f>
              <c:strCache>
                <c:ptCount val="1"/>
                <c:pt idx="0">
                  <c:v>Energie prostředí (tepelné čerpadlo)</c:v>
                </c:pt>
              </c:strCache>
            </c:strRef>
          </c:tx>
          <c:invertIfNegative val="0"/>
          <c:cat>
            <c:strRef>
              <c:f>'8.4'!$L$9:$N$9</c:f>
              <c:strCache>
                <c:ptCount val="3"/>
                <c:pt idx="0">
                  <c:v>Leden</c:v>
                </c:pt>
                <c:pt idx="1">
                  <c:v>Únor</c:v>
                </c:pt>
                <c:pt idx="2">
                  <c:v>Březen</c:v>
                </c:pt>
              </c:strCache>
            </c:strRef>
          </c:cat>
          <c:val>
            <c:numRef>
              <c:f>'8.4'!$L$14:$N$14</c:f>
              <c:numCache>
                <c:formatCode>#\ ##0.0</c:formatCode>
                <c:ptCount val="3"/>
                <c:pt idx="0">
                  <c:v>659.31</c:v>
                </c:pt>
                <c:pt idx="1">
                  <c:v>545.76</c:v>
                </c:pt>
                <c:pt idx="2">
                  <c:v>487.24</c:v>
                </c:pt>
              </c:numCache>
            </c:numRef>
          </c:val>
          <c:extLst>
            <c:ext xmlns:c16="http://schemas.microsoft.com/office/drawing/2014/chart" uri="{C3380CC4-5D6E-409C-BE32-E72D297353CC}">
              <c16:uniqueId val="{00000004-2C7C-451A-955E-62FEC1AB4D5F}"/>
            </c:ext>
          </c:extLst>
        </c:ser>
        <c:ser>
          <c:idx val="5"/>
          <c:order val="5"/>
          <c:tx>
            <c:strRef>
              <c:f>'8.4'!$K$15</c:f>
              <c:strCache>
                <c:ptCount val="1"/>
                <c:pt idx="0">
                  <c:v>Energie Slunce (solární kolektor)</c:v>
                </c:pt>
              </c:strCache>
            </c:strRef>
          </c:tx>
          <c:invertIfNegative val="0"/>
          <c:cat>
            <c:strRef>
              <c:f>'8.4'!$L$9:$N$9</c:f>
              <c:strCache>
                <c:ptCount val="3"/>
                <c:pt idx="0">
                  <c:v>Leden</c:v>
                </c:pt>
                <c:pt idx="1">
                  <c:v>Únor</c:v>
                </c:pt>
                <c:pt idx="2">
                  <c:v>Březen</c:v>
                </c:pt>
              </c:strCache>
            </c:strRef>
          </c:cat>
          <c:val>
            <c:numRef>
              <c:f>'8.4'!$L$15:$N$15</c:f>
              <c:numCache>
                <c:formatCode>#\ ##0.0</c:formatCode>
                <c:ptCount val="3"/>
                <c:pt idx="0">
                  <c:v>1.4289999999999998</c:v>
                </c:pt>
                <c:pt idx="1">
                  <c:v>4.1539999999999999</c:v>
                </c:pt>
                <c:pt idx="2">
                  <c:v>6.5429999999999993</c:v>
                </c:pt>
              </c:numCache>
            </c:numRef>
          </c:val>
          <c:extLst>
            <c:ext xmlns:c16="http://schemas.microsoft.com/office/drawing/2014/chart" uri="{C3380CC4-5D6E-409C-BE32-E72D297353CC}">
              <c16:uniqueId val="{00000005-2C7C-451A-955E-62FEC1AB4D5F}"/>
            </c:ext>
          </c:extLst>
        </c:ser>
        <c:ser>
          <c:idx val="6"/>
          <c:order val="6"/>
          <c:tx>
            <c:strRef>
              <c:f>'8.4'!$K$16</c:f>
              <c:strCache>
                <c:ptCount val="1"/>
                <c:pt idx="0">
                  <c:v>Hnědé uhlí</c:v>
                </c:pt>
              </c:strCache>
            </c:strRef>
          </c:tx>
          <c:spPr>
            <a:solidFill>
              <a:srgbClr val="6E4932"/>
            </a:solidFill>
          </c:spPr>
          <c:invertIfNegative val="0"/>
          <c:cat>
            <c:strRef>
              <c:f>'8.4'!$L$9:$N$9</c:f>
              <c:strCache>
                <c:ptCount val="3"/>
                <c:pt idx="0">
                  <c:v>Leden</c:v>
                </c:pt>
                <c:pt idx="1">
                  <c:v>Únor</c:v>
                </c:pt>
                <c:pt idx="2">
                  <c:v>Březen</c:v>
                </c:pt>
              </c:strCache>
            </c:strRef>
          </c:cat>
          <c:val>
            <c:numRef>
              <c:f>'8.4'!$L$16:$N$16</c:f>
              <c:numCache>
                <c:formatCode>#\ ##0.0</c:formatCode>
                <c:ptCount val="3"/>
                <c:pt idx="0">
                  <c:v>268465.97700000001</c:v>
                </c:pt>
                <c:pt idx="1">
                  <c:v>257256.02799999999</c:v>
                </c:pt>
                <c:pt idx="2">
                  <c:v>229022.44</c:v>
                </c:pt>
              </c:numCache>
            </c:numRef>
          </c:val>
          <c:extLst>
            <c:ext xmlns:c16="http://schemas.microsoft.com/office/drawing/2014/chart" uri="{C3380CC4-5D6E-409C-BE32-E72D297353CC}">
              <c16:uniqueId val="{00000006-2C7C-451A-955E-62FEC1AB4D5F}"/>
            </c:ext>
          </c:extLst>
        </c:ser>
        <c:ser>
          <c:idx val="7"/>
          <c:order val="7"/>
          <c:tx>
            <c:strRef>
              <c:f>'8.4'!$K$17</c:f>
              <c:strCache>
                <c:ptCount val="1"/>
                <c:pt idx="0">
                  <c:v>Jaderné palivo</c:v>
                </c:pt>
              </c:strCache>
            </c:strRef>
          </c:tx>
          <c:invertIfNegative val="0"/>
          <c:cat>
            <c:strRef>
              <c:f>'8.4'!$L$9:$N$9</c:f>
              <c:strCache>
                <c:ptCount val="3"/>
                <c:pt idx="0">
                  <c:v>Leden</c:v>
                </c:pt>
                <c:pt idx="1">
                  <c:v>Únor</c:v>
                </c:pt>
                <c:pt idx="2">
                  <c:v>Březen</c:v>
                </c:pt>
              </c:strCache>
            </c:strRef>
          </c:cat>
          <c:val>
            <c:numRef>
              <c:f>'8.4'!$L$17:$N$17</c:f>
              <c:numCache>
                <c:formatCode>#\ ##0.0</c:formatCode>
                <c:ptCount val="3"/>
                <c:pt idx="0">
                  <c:v>0</c:v>
                </c:pt>
                <c:pt idx="1">
                  <c:v>0</c:v>
                </c:pt>
                <c:pt idx="2">
                  <c:v>0</c:v>
                </c:pt>
              </c:numCache>
            </c:numRef>
          </c:val>
          <c:extLst>
            <c:ext xmlns:c16="http://schemas.microsoft.com/office/drawing/2014/chart" uri="{C3380CC4-5D6E-409C-BE32-E72D297353CC}">
              <c16:uniqueId val="{00000007-2C7C-451A-955E-62FEC1AB4D5F}"/>
            </c:ext>
          </c:extLst>
        </c:ser>
        <c:ser>
          <c:idx val="8"/>
          <c:order val="8"/>
          <c:tx>
            <c:strRef>
              <c:f>'8.4'!$K$18</c:f>
              <c:strCache>
                <c:ptCount val="1"/>
                <c:pt idx="0">
                  <c:v>Koks</c:v>
                </c:pt>
              </c:strCache>
            </c:strRef>
          </c:tx>
          <c:invertIfNegative val="0"/>
          <c:cat>
            <c:strRef>
              <c:f>'8.4'!$L$9:$N$9</c:f>
              <c:strCache>
                <c:ptCount val="3"/>
                <c:pt idx="0">
                  <c:v>Leden</c:v>
                </c:pt>
                <c:pt idx="1">
                  <c:v>Únor</c:v>
                </c:pt>
                <c:pt idx="2">
                  <c:v>Březen</c:v>
                </c:pt>
              </c:strCache>
            </c:strRef>
          </c:cat>
          <c:val>
            <c:numRef>
              <c:f>'8.4'!$L$18:$N$18</c:f>
              <c:numCache>
                <c:formatCode>#\ ##0.0</c:formatCode>
                <c:ptCount val="3"/>
                <c:pt idx="0">
                  <c:v>0</c:v>
                </c:pt>
                <c:pt idx="1">
                  <c:v>0</c:v>
                </c:pt>
                <c:pt idx="2">
                  <c:v>0</c:v>
                </c:pt>
              </c:numCache>
            </c:numRef>
          </c:val>
          <c:extLst>
            <c:ext xmlns:c16="http://schemas.microsoft.com/office/drawing/2014/chart" uri="{C3380CC4-5D6E-409C-BE32-E72D297353CC}">
              <c16:uniqueId val="{00000008-2C7C-451A-955E-62FEC1AB4D5F}"/>
            </c:ext>
          </c:extLst>
        </c:ser>
        <c:ser>
          <c:idx val="9"/>
          <c:order val="9"/>
          <c:tx>
            <c:strRef>
              <c:f>'8.4'!$K$19</c:f>
              <c:strCache>
                <c:ptCount val="1"/>
                <c:pt idx="0">
                  <c:v>Odpadní teplo</c:v>
                </c:pt>
              </c:strCache>
            </c:strRef>
          </c:tx>
          <c:invertIfNegative val="0"/>
          <c:cat>
            <c:strRef>
              <c:f>'8.4'!$L$9:$N$9</c:f>
              <c:strCache>
                <c:ptCount val="3"/>
                <c:pt idx="0">
                  <c:v>Leden</c:v>
                </c:pt>
                <c:pt idx="1">
                  <c:v>Únor</c:v>
                </c:pt>
                <c:pt idx="2">
                  <c:v>Březen</c:v>
                </c:pt>
              </c:strCache>
            </c:strRef>
          </c:cat>
          <c:val>
            <c:numRef>
              <c:f>'8.4'!$L$19:$N$19</c:f>
              <c:numCache>
                <c:formatCode>#\ ##0.0</c:formatCode>
                <c:ptCount val="3"/>
                <c:pt idx="0">
                  <c:v>0</c:v>
                </c:pt>
                <c:pt idx="1">
                  <c:v>0</c:v>
                </c:pt>
                <c:pt idx="2">
                  <c:v>0</c:v>
                </c:pt>
              </c:numCache>
            </c:numRef>
          </c:val>
          <c:extLst>
            <c:ext xmlns:c16="http://schemas.microsoft.com/office/drawing/2014/chart" uri="{C3380CC4-5D6E-409C-BE32-E72D297353CC}">
              <c16:uniqueId val="{00000009-2C7C-451A-955E-62FEC1AB4D5F}"/>
            </c:ext>
          </c:extLst>
        </c:ser>
        <c:ser>
          <c:idx val="10"/>
          <c:order val="10"/>
          <c:tx>
            <c:strRef>
              <c:f>'8.4'!$K$20</c:f>
              <c:strCache>
                <c:ptCount val="1"/>
                <c:pt idx="0">
                  <c:v>Ostatní kapalná paliva</c:v>
                </c:pt>
              </c:strCache>
            </c:strRef>
          </c:tx>
          <c:invertIfNegative val="0"/>
          <c:cat>
            <c:strRef>
              <c:f>'8.4'!$L$9:$N$9</c:f>
              <c:strCache>
                <c:ptCount val="3"/>
                <c:pt idx="0">
                  <c:v>Leden</c:v>
                </c:pt>
                <c:pt idx="1">
                  <c:v>Únor</c:v>
                </c:pt>
                <c:pt idx="2">
                  <c:v>Březen</c:v>
                </c:pt>
              </c:strCache>
            </c:strRef>
          </c:cat>
          <c:val>
            <c:numRef>
              <c:f>'8.4'!$L$20:$N$20</c:f>
              <c:numCache>
                <c:formatCode>#\ ##0.0</c:formatCode>
                <c:ptCount val="3"/>
                <c:pt idx="0">
                  <c:v>0</c:v>
                </c:pt>
                <c:pt idx="1">
                  <c:v>0</c:v>
                </c:pt>
                <c:pt idx="2">
                  <c:v>0</c:v>
                </c:pt>
              </c:numCache>
            </c:numRef>
          </c:val>
          <c:extLst>
            <c:ext xmlns:c16="http://schemas.microsoft.com/office/drawing/2014/chart" uri="{C3380CC4-5D6E-409C-BE32-E72D297353CC}">
              <c16:uniqueId val="{0000000A-2C7C-451A-955E-62FEC1AB4D5F}"/>
            </c:ext>
          </c:extLst>
        </c:ser>
        <c:ser>
          <c:idx val="11"/>
          <c:order val="11"/>
          <c:tx>
            <c:strRef>
              <c:f>'8.4'!$K$21</c:f>
              <c:strCache>
                <c:ptCount val="1"/>
                <c:pt idx="0">
                  <c:v>Ostatní pevná paliva</c:v>
                </c:pt>
              </c:strCache>
            </c:strRef>
          </c:tx>
          <c:invertIfNegative val="0"/>
          <c:cat>
            <c:strRef>
              <c:f>'8.4'!$L$9:$N$9</c:f>
              <c:strCache>
                <c:ptCount val="3"/>
                <c:pt idx="0">
                  <c:v>Leden</c:v>
                </c:pt>
                <c:pt idx="1">
                  <c:v>Únor</c:v>
                </c:pt>
                <c:pt idx="2">
                  <c:v>Březen</c:v>
                </c:pt>
              </c:strCache>
            </c:strRef>
          </c:cat>
          <c:val>
            <c:numRef>
              <c:f>'8.4'!$L$21:$N$21</c:f>
              <c:numCache>
                <c:formatCode>#\ ##0.0</c:formatCode>
                <c:ptCount val="3"/>
                <c:pt idx="0">
                  <c:v>0</c:v>
                </c:pt>
                <c:pt idx="1">
                  <c:v>0</c:v>
                </c:pt>
                <c:pt idx="2">
                  <c:v>772.08600000000001</c:v>
                </c:pt>
              </c:numCache>
            </c:numRef>
          </c:val>
          <c:extLst>
            <c:ext xmlns:c16="http://schemas.microsoft.com/office/drawing/2014/chart" uri="{C3380CC4-5D6E-409C-BE32-E72D297353CC}">
              <c16:uniqueId val="{0000000B-2C7C-451A-955E-62FEC1AB4D5F}"/>
            </c:ext>
          </c:extLst>
        </c:ser>
        <c:ser>
          <c:idx val="12"/>
          <c:order val="12"/>
          <c:tx>
            <c:strRef>
              <c:f>'8.4'!$K$22</c:f>
              <c:strCache>
                <c:ptCount val="1"/>
                <c:pt idx="0">
                  <c:v>Ostatní plyny</c:v>
                </c:pt>
              </c:strCache>
            </c:strRef>
          </c:tx>
          <c:invertIfNegative val="0"/>
          <c:cat>
            <c:strRef>
              <c:f>'8.4'!$L$9:$N$9</c:f>
              <c:strCache>
                <c:ptCount val="3"/>
                <c:pt idx="0">
                  <c:v>Leden</c:v>
                </c:pt>
                <c:pt idx="1">
                  <c:v>Únor</c:v>
                </c:pt>
                <c:pt idx="2">
                  <c:v>Březen</c:v>
                </c:pt>
              </c:strCache>
            </c:strRef>
          </c:cat>
          <c:val>
            <c:numRef>
              <c:f>'8.4'!$L$22:$N$22</c:f>
              <c:numCache>
                <c:formatCode>#\ ##0.0</c:formatCode>
                <c:ptCount val="3"/>
                <c:pt idx="0">
                  <c:v>0</c:v>
                </c:pt>
                <c:pt idx="1">
                  <c:v>0</c:v>
                </c:pt>
                <c:pt idx="2">
                  <c:v>0</c:v>
                </c:pt>
              </c:numCache>
            </c:numRef>
          </c:val>
          <c:extLst>
            <c:ext xmlns:c16="http://schemas.microsoft.com/office/drawing/2014/chart" uri="{C3380CC4-5D6E-409C-BE32-E72D297353CC}">
              <c16:uniqueId val="{0000000C-2C7C-451A-955E-62FEC1AB4D5F}"/>
            </c:ext>
          </c:extLst>
        </c:ser>
        <c:ser>
          <c:idx val="13"/>
          <c:order val="13"/>
          <c:tx>
            <c:strRef>
              <c:f>'8.4'!$K$23</c:f>
              <c:strCache>
                <c:ptCount val="1"/>
                <c:pt idx="0">
                  <c:v>Ostatní</c:v>
                </c:pt>
              </c:strCache>
            </c:strRef>
          </c:tx>
          <c:invertIfNegative val="0"/>
          <c:cat>
            <c:strRef>
              <c:f>'8.4'!$L$9:$N$9</c:f>
              <c:strCache>
                <c:ptCount val="3"/>
                <c:pt idx="0">
                  <c:v>Leden</c:v>
                </c:pt>
                <c:pt idx="1">
                  <c:v>Únor</c:v>
                </c:pt>
                <c:pt idx="2">
                  <c:v>Březen</c:v>
                </c:pt>
              </c:strCache>
            </c:strRef>
          </c:cat>
          <c:val>
            <c:numRef>
              <c:f>'8.4'!$L$23:$N$23</c:f>
              <c:numCache>
                <c:formatCode>#\ ##0.0</c:formatCode>
                <c:ptCount val="3"/>
                <c:pt idx="0">
                  <c:v>0</c:v>
                </c:pt>
                <c:pt idx="1">
                  <c:v>0</c:v>
                </c:pt>
                <c:pt idx="2">
                  <c:v>0</c:v>
                </c:pt>
              </c:numCache>
            </c:numRef>
          </c:val>
          <c:extLst>
            <c:ext xmlns:c16="http://schemas.microsoft.com/office/drawing/2014/chart" uri="{C3380CC4-5D6E-409C-BE32-E72D297353CC}">
              <c16:uniqueId val="{0000000D-2C7C-451A-955E-62FEC1AB4D5F}"/>
            </c:ext>
          </c:extLst>
        </c:ser>
        <c:ser>
          <c:idx val="14"/>
          <c:order val="14"/>
          <c:tx>
            <c:strRef>
              <c:f>'8.4'!$K$24</c:f>
              <c:strCache>
                <c:ptCount val="1"/>
                <c:pt idx="0">
                  <c:v>Topné oleje</c:v>
                </c:pt>
              </c:strCache>
            </c:strRef>
          </c:tx>
          <c:invertIfNegative val="0"/>
          <c:cat>
            <c:strRef>
              <c:f>'8.4'!$L$9:$N$9</c:f>
              <c:strCache>
                <c:ptCount val="3"/>
                <c:pt idx="0">
                  <c:v>Leden</c:v>
                </c:pt>
                <c:pt idx="1">
                  <c:v>Únor</c:v>
                </c:pt>
                <c:pt idx="2">
                  <c:v>Březen</c:v>
                </c:pt>
              </c:strCache>
            </c:strRef>
          </c:cat>
          <c:val>
            <c:numRef>
              <c:f>'8.4'!$L$24:$N$24</c:f>
              <c:numCache>
                <c:formatCode>#\ ##0.0</c:formatCode>
                <c:ptCount val="3"/>
                <c:pt idx="0">
                  <c:v>0</c:v>
                </c:pt>
                <c:pt idx="1">
                  <c:v>0</c:v>
                </c:pt>
                <c:pt idx="2">
                  <c:v>0</c:v>
                </c:pt>
              </c:numCache>
            </c:numRef>
          </c:val>
          <c:extLst>
            <c:ext xmlns:c16="http://schemas.microsoft.com/office/drawing/2014/chart" uri="{C3380CC4-5D6E-409C-BE32-E72D297353CC}">
              <c16:uniqueId val="{0000000E-2C7C-451A-955E-62FEC1AB4D5F}"/>
            </c:ext>
          </c:extLst>
        </c:ser>
        <c:ser>
          <c:idx val="15"/>
          <c:order val="15"/>
          <c:tx>
            <c:strRef>
              <c:f>'8.4'!$K$25</c:f>
              <c:strCache>
                <c:ptCount val="1"/>
                <c:pt idx="0">
                  <c:v>Zemní plyn</c:v>
                </c:pt>
              </c:strCache>
            </c:strRef>
          </c:tx>
          <c:spPr>
            <a:solidFill>
              <a:srgbClr val="EBE600"/>
            </a:solidFill>
          </c:spPr>
          <c:invertIfNegative val="0"/>
          <c:cat>
            <c:strRef>
              <c:f>'8.4'!$L$9:$N$9</c:f>
              <c:strCache>
                <c:ptCount val="3"/>
                <c:pt idx="0">
                  <c:v>Leden</c:v>
                </c:pt>
                <c:pt idx="1">
                  <c:v>Únor</c:v>
                </c:pt>
                <c:pt idx="2">
                  <c:v>Březen</c:v>
                </c:pt>
              </c:strCache>
            </c:strRef>
          </c:cat>
          <c:val>
            <c:numRef>
              <c:f>'8.4'!$L$25:$N$25</c:f>
              <c:numCache>
                <c:formatCode>#\ ##0.0</c:formatCode>
                <c:ptCount val="3"/>
                <c:pt idx="0">
                  <c:v>151038.42600000004</c:v>
                </c:pt>
                <c:pt idx="1">
                  <c:v>140021.99600000001</c:v>
                </c:pt>
                <c:pt idx="2">
                  <c:v>114332.17099999999</c:v>
                </c:pt>
              </c:numCache>
            </c:numRef>
          </c:val>
          <c:extLst>
            <c:ext xmlns:c16="http://schemas.microsoft.com/office/drawing/2014/chart" uri="{C3380CC4-5D6E-409C-BE32-E72D297353CC}">
              <c16:uniqueId val="{0000000F-2C7C-451A-955E-62FEC1AB4D5F}"/>
            </c:ext>
          </c:extLst>
        </c:ser>
        <c:dLbls>
          <c:showLegendKey val="0"/>
          <c:showVal val="0"/>
          <c:showCatName val="0"/>
          <c:showSerName val="0"/>
          <c:showPercent val="0"/>
          <c:showBubbleSize val="0"/>
        </c:dLbls>
        <c:gapWidth val="150"/>
        <c:overlap val="100"/>
        <c:axId val="195106688"/>
        <c:axId val="195108224"/>
      </c:barChart>
      <c:catAx>
        <c:axId val="195106688"/>
        <c:scaling>
          <c:orientation val="minMax"/>
        </c:scaling>
        <c:delete val="0"/>
        <c:axPos val="b"/>
        <c:numFmt formatCode="General" sourceLinked="1"/>
        <c:majorTickMark val="none"/>
        <c:minorTickMark val="none"/>
        <c:tickLblPos val="nextTo"/>
        <c:txPr>
          <a:bodyPr/>
          <a:lstStyle/>
          <a:p>
            <a:pPr>
              <a:defRPr sz="900"/>
            </a:pPr>
            <a:endParaRPr lang="cs-CZ"/>
          </a:p>
        </c:txPr>
        <c:crossAx val="195108224"/>
        <c:crosses val="autoZero"/>
        <c:auto val="1"/>
        <c:lblAlgn val="ctr"/>
        <c:lblOffset val="100"/>
        <c:noMultiLvlLbl val="0"/>
      </c:catAx>
      <c:valAx>
        <c:axId val="1951082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1066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19B2-4F6B-A101-59745005D5F0}"/>
              </c:ext>
            </c:extLst>
          </c:dPt>
          <c:dPt>
            <c:idx val="1"/>
            <c:bubble3D val="0"/>
            <c:spPr>
              <a:solidFill>
                <a:srgbClr val="EEECE1">
                  <a:lumMod val="50000"/>
                </a:srgbClr>
              </a:solidFill>
            </c:spPr>
            <c:extLst>
              <c:ext xmlns:c16="http://schemas.microsoft.com/office/drawing/2014/chart" uri="{C3380CC4-5D6E-409C-BE32-E72D297353CC}">
                <c16:uniqueId val="{00000003-19B2-4F6B-A101-59745005D5F0}"/>
              </c:ext>
            </c:extLst>
          </c:dPt>
          <c:dPt>
            <c:idx val="2"/>
            <c:bubble3D val="0"/>
            <c:spPr>
              <a:solidFill>
                <a:sysClr val="windowText" lastClr="000000"/>
              </a:solidFill>
            </c:spPr>
            <c:extLst>
              <c:ext xmlns:c16="http://schemas.microsoft.com/office/drawing/2014/chart" uri="{C3380CC4-5D6E-409C-BE32-E72D297353CC}">
                <c16:uniqueId val="{00000005-19B2-4F6B-A101-59745005D5F0}"/>
              </c:ext>
            </c:extLst>
          </c:dPt>
          <c:dPt>
            <c:idx val="5"/>
            <c:bubble3D val="0"/>
            <c:extLst>
              <c:ext xmlns:c16="http://schemas.microsoft.com/office/drawing/2014/chart" uri="{C3380CC4-5D6E-409C-BE32-E72D297353CC}">
                <c16:uniqueId val="{00000006-19B2-4F6B-A101-59745005D5F0}"/>
              </c:ext>
            </c:extLst>
          </c:dPt>
          <c:dPt>
            <c:idx val="6"/>
            <c:bubble3D val="0"/>
            <c:spPr>
              <a:solidFill>
                <a:srgbClr val="6E4932"/>
              </a:solidFill>
            </c:spPr>
            <c:extLst>
              <c:ext xmlns:c16="http://schemas.microsoft.com/office/drawing/2014/chart" uri="{C3380CC4-5D6E-409C-BE32-E72D297353CC}">
                <c16:uniqueId val="{00000008-19B2-4F6B-A101-59745005D5F0}"/>
              </c:ext>
            </c:extLst>
          </c:dPt>
          <c:dPt>
            <c:idx val="7"/>
            <c:bubble3D val="0"/>
            <c:extLst>
              <c:ext xmlns:c16="http://schemas.microsoft.com/office/drawing/2014/chart" uri="{C3380CC4-5D6E-409C-BE32-E72D297353CC}">
                <c16:uniqueId val="{00000009-19B2-4F6B-A101-59745005D5F0}"/>
              </c:ext>
            </c:extLst>
          </c:dPt>
          <c:dPt>
            <c:idx val="15"/>
            <c:bubble3D val="0"/>
            <c:spPr>
              <a:solidFill>
                <a:srgbClr val="EBE600"/>
              </a:solidFill>
            </c:spPr>
            <c:extLst>
              <c:ext xmlns:c16="http://schemas.microsoft.com/office/drawing/2014/chart" uri="{C3380CC4-5D6E-409C-BE32-E72D297353CC}">
                <c16:uniqueId val="{0000000B-19B2-4F6B-A101-59745005D5F0}"/>
              </c:ext>
            </c:extLst>
          </c:dPt>
          <c:cat>
            <c:numRef>
              <c:f>'8.4'!$O$10:$O$25</c:f>
              <c:numCache>
                <c:formatCode>0.0%</c:formatCode>
                <c:ptCount val="16"/>
              </c:numCache>
            </c:numRef>
          </c:cat>
          <c:val>
            <c:numRef>
              <c:f>'8.4'!$J$10:$J$25</c:f>
              <c:numCache>
                <c:formatCode>0.0</c:formatCode>
                <c:ptCount val="16"/>
              </c:numCache>
            </c:numRef>
          </c:val>
          <c:extLst>
            <c:ext xmlns:c16="http://schemas.microsoft.com/office/drawing/2014/chart" uri="{C3380CC4-5D6E-409C-BE32-E72D297353CC}">
              <c16:uniqueId val="{0000000C-19B2-4F6B-A101-59745005D5F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7B9A-4780-A2EF-1B919D60E169}"/>
              </c:ext>
            </c:extLst>
          </c:dPt>
          <c:cat>
            <c:numRef>
              <c:f>'8.4'!$O$27:$O$34</c:f>
              <c:numCache>
                <c:formatCode>#\ ##0.0</c:formatCode>
                <c:ptCount val="8"/>
              </c:numCache>
            </c:numRef>
          </c:cat>
          <c:val>
            <c:numRef>
              <c:f>'8.4'!$J$27:$J$34</c:f>
              <c:numCache>
                <c:formatCode>0.0</c:formatCode>
                <c:ptCount val="8"/>
              </c:numCache>
            </c:numRef>
          </c:val>
          <c:extLst>
            <c:ext xmlns:c16="http://schemas.microsoft.com/office/drawing/2014/chart" uri="{C3380CC4-5D6E-409C-BE32-E72D297353CC}">
              <c16:uniqueId val="{00000001-7B9A-4780-A2EF-1B919D60E16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Leden</c:v>
                </c:pt>
                <c:pt idx="1">
                  <c:v>Únor</c:v>
                </c:pt>
                <c:pt idx="2">
                  <c:v>Březen</c:v>
                </c:pt>
              </c:strCache>
            </c:strRef>
          </c:cat>
          <c:val>
            <c:numRef>
              <c:f>'8.5'!$L$27:$N$27</c:f>
              <c:numCache>
                <c:formatCode>#\ ##0.0</c:formatCode>
                <c:ptCount val="3"/>
                <c:pt idx="0">
                  <c:v>17795.239000000001</c:v>
                </c:pt>
                <c:pt idx="1">
                  <c:v>16779.650000000001</c:v>
                </c:pt>
                <c:pt idx="2">
                  <c:v>15246.268</c:v>
                </c:pt>
              </c:numCache>
            </c:numRef>
          </c:val>
          <c:extLst>
            <c:ext xmlns:c16="http://schemas.microsoft.com/office/drawing/2014/chart" uri="{C3380CC4-5D6E-409C-BE32-E72D297353CC}">
              <c16:uniqueId val="{00000000-B363-40D2-8D91-C550D348226B}"/>
            </c:ext>
          </c:extLst>
        </c:ser>
        <c:ser>
          <c:idx val="1"/>
          <c:order val="1"/>
          <c:tx>
            <c:strRef>
              <c:f>'8.5'!$K$28</c:f>
              <c:strCache>
                <c:ptCount val="1"/>
                <c:pt idx="0">
                  <c:v>Energetika</c:v>
                </c:pt>
              </c:strCache>
            </c:strRef>
          </c:tx>
          <c:invertIfNegative val="0"/>
          <c:cat>
            <c:strRef>
              <c:f>'8.5'!$L$26:$N$26</c:f>
              <c:strCache>
                <c:ptCount val="3"/>
                <c:pt idx="0">
                  <c:v>Leden</c:v>
                </c:pt>
                <c:pt idx="1">
                  <c:v>Únor</c:v>
                </c:pt>
                <c:pt idx="2">
                  <c:v>Březen</c:v>
                </c:pt>
              </c:strCache>
            </c:strRef>
          </c:cat>
          <c:val>
            <c:numRef>
              <c:f>'8.5'!$L$28:$N$28</c:f>
              <c:numCache>
                <c:formatCode>#\ ##0.0</c:formatCode>
                <c:ptCount val="3"/>
                <c:pt idx="0">
                  <c:v>6152.94</c:v>
                </c:pt>
                <c:pt idx="1">
                  <c:v>5426.23</c:v>
                </c:pt>
                <c:pt idx="2">
                  <c:v>5003.71</c:v>
                </c:pt>
              </c:numCache>
            </c:numRef>
          </c:val>
          <c:extLst>
            <c:ext xmlns:c16="http://schemas.microsoft.com/office/drawing/2014/chart" uri="{C3380CC4-5D6E-409C-BE32-E72D297353CC}">
              <c16:uniqueId val="{00000001-B363-40D2-8D91-C550D348226B}"/>
            </c:ext>
          </c:extLst>
        </c:ser>
        <c:ser>
          <c:idx val="2"/>
          <c:order val="2"/>
          <c:tx>
            <c:strRef>
              <c:f>'8.5'!$K$29</c:f>
              <c:strCache>
                <c:ptCount val="1"/>
                <c:pt idx="0">
                  <c:v>Doprava</c:v>
                </c:pt>
              </c:strCache>
            </c:strRef>
          </c:tx>
          <c:invertIfNegative val="0"/>
          <c:cat>
            <c:strRef>
              <c:f>'8.5'!$L$26:$N$26</c:f>
              <c:strCache>
                <c:ptCount val="3"/>
                <c:pt idx="0">
                  <c:v>Leden</c:v>
                </c:pt>
                <c:pt idx="1">
                  <c:v>Únor</c:v>
                </c:pt>
                <c:pt idx="2">
                  <c:v>Březen</c:v>
                </c:pt>
              </c:strCache>
            </c:strRef>
          </c:cat>
          <c:val>
            <c:numRef>
              <c:f>'8.5'!$L$29:$N$29</c:f>
              <c:numCache>
                <c:formatCode>#\ ##0.0</c:formatCode>
                <c:ptCount val="3"/>
                <c:pt idx="0">
                  <c:v>669.20999999999992</c:v>
                </c:pt>
                <c:pt idx="1">
                  <c:v>639.51</c:v>
                </c:pt>
                <c:pt idx="2">
                  <c:v>526.53</c:v>
                </c:pt>
              </c:numCache>
            </c:numRef>
          </c:val>
          <c:extLst>
            <c:ext xmlns:c16="http://schemas.microsoft.com/office/drawing/2014/chart" uri="{C3380CC4-5D6E-409C-BE32-E72D297353CC}">
              <c16:uniqueId val="{00000002-B363-40D2-8D91-C550D348226B}"/>
            </c:ext>
          </c:extLst>
        </c:ser>
        <c:ser>
          <c:idx val="3"/>
          <c:order val="3"/>
          <c:tx>
            <c:strRef>
              <c:f>'8.5'!$K$30</c:f>
              <c:strCache>
                <c:ptCount val="1"/>
                <c:pt idx="0">
                  <c:v>Stavebnictví</c:v>
                </c:pt>
              </c:strCache>
            </c:strRef>
          </c:tx>
          <c:invertIfNegative val="0"/>
          <c:cat>
            <c:strRef>
              <c:f>'8.5'!$L$26:$N$26</c:f>
              <c:strCache>
                <c:ptCount val="3"/>
                <c:pt idx="0">
                  <c:v>Leden</c:v>
                </c:pt>
                <c:pt idx="1">
                  <c:v>Únor</c:v>
                </c:pt>
                <c:pt idx="2">
                  <c:v>Březen</c:v>
                </c:pt>
              </c:strCache>
            </c:strRef>
          </c:cat>
          <c:val>
            <c:numRef>
              <c:f>'8.5'!$L$30:$N$30</c:f>
              <c:numCache>
                <c:formatCode>#\ ##0.0</c:formatCode>
                <c:ptCount val="3"/>
                <c:pt idx="0">
                  <c:v>642.54999999999995</c:v>
                </c:pt>
                <c:pt idx="1">
                  <c:v>513.6</c:v>
                </c:pt>
                <c:pt idx="2">
                  <c:v>505.49</c:v>
                </c:pt>
              </c:numCache>
            </c:numRef>
          </c:val>
          <c:extLst>
            <c:ext xmlns:c16="http://schemas.microsoft.com/office/drawing/2014/chart" uri="{C3380CC4-5D6E-409C-BE32-E72D297353CC}">
              <c16:uniqueId val="{00000003-B363-40D2-8D91-C550D348226B}"/>
            </c:ext>
          </c:extLst>
        </c:ser>
        <c:ser>
          <c:idx val="4"/>
          <c:order val="4"/>
          <c:tx>
            <c:strRef>
              <c:f>'8.5'!$K$31</c:f>
              <c:strCache>
                <c:ptCount val="1"/>
                <c:pt idx="0">
                  <c:v>Zemědělství a lesnictví</c:v>
                </c:pt>
              </c:strCache>
            </c:strRef>
          </c:tx>
          <c:invertIfNegative val="0"/>
          <c:cat>
            <c:strRef>
              <c:f>'8.5'!$L$26:$N$26</c:f>
              <c:strCache>
                <c:ptCount val="3"/>
                <c:pt idx="0">
                  <c:v>Leden</c:v>
                </c:pt>
                <c:pt idx="1">
                  <c:v>Únor</c:v>
                </c:pt>
                <c:pt idx="2">
                  <c:v>Březen</c:v>
                </c:pt>
              </c:strCache>
            </c:strRef>
          </c:cat>
          <c:val>
            <c:numRef>
              <c:f>'8.5'!$L$31:$N$31</c:f>
              <c:numCache>
                <c:formatCode>#\ ##0.0</c:formatCode>
                <c:ptCount val="3"/>
                <c:pt idx="0">
                  <c:v>9317.8919999999998</c:v>
                </c:pt>
                <c:pt idx="1">
                  <c:v>8675.0169999999998</c:v>
                </c:pt>
                <c:pt idx="2">
                  <c:v>9017.2000000000007</c:v>
                </c:pt>
              </c:numCache>
            </c:numRef>
          </c:val>
          <c:extLst>
            <c:ext xmlns:c16="http://schemas.microsoft.com/office/drawing/2014/chart" uri="{C3380CC4-5D6E-409C-BE32-E72D297353CC}">
              <c16:uniqueId val="{00000004-B363-40D2-8D91-C550D348226B}"/>
            </c:ext>
          </c:extLst>
        </c:ser>
        <c:ser>
          <c:idx val="5"/>
          <c:order val="5"/>
          <c:tx>
            <c:strRef>
              <c:f>'8.5'!$K$32</c:f>
              <c:strCache>
                <c:ptCount val="1"/>
                <c:pt idx="0">
                  <c:v>Domácnosti</c:v>
                </c:pt>
              </c:strCache>
            </c:strRef>
          </c:tx>
          <c:invertIfNegative val="0"/>
          <c:cat>
            <c:strRef>
              <c:f>'8.5'!$L$26:$N$26</c:f>
              <c:strCache>
                <c:ptCount val="3"/>
                <c:pt idx="0">
                  <c:v>Leden</c:v>
                </c:pt>
                <c:pt idx="1">
                  <c:v>Únor</c:v>
                </c:pt>
                <c:pt idx="2">
                  <c:v>Březen</c:v>
                </c:pt>
              </c:strCache>
            </c:strRef>
          </c:cat>
          <c:val>
            <c:numRef>
              <c:f>'8.5'!$L$32:$N$32</c:f>
              <c:numCache>
                <c:formatCode>#\ ##0.0</c:formatCode>
                <c:ptCount val="3"/>
                <c:pt idx="0">
                  <c:v>140333.81799999997</c:v>
                </c:pt>
                <c:pt idx="1">
                  <c:v>121918.60500000004</c:v>
                </c:pt>
                <c:pt idx="2">
                  <c:v>110568.00899999999</c:v>
                </c:pt>
              </c:numCache>
            </c:numRef>
          </c:val>
          <c:extLst>
            <c:ext xmlns:c16="http://schemas.microsoft.com/office/drawing/2014/chart" uri="{C3380CC4-5D6E-409C-BE32-E72D297353CC}">
              <c16:uniqueId val="{00000005-B363-40D2-8D91-C550D348226B}"/>
            </c:ext>
          </c:extLst>
        </c:ser>
        <c:ser>
          <c:idx val="6"/>
          <c:order val="6"/>
          <c:tx>
            <c:strRef>
              <c:f>'8.5'!$K$33</c:f>
              <c:strCache>
                <c:ptCount val="1"/>
                <c:pt idx="0">
                  <c:v>Obchod, služby, školství, zdravotnictví</c:v>
                </c:pt>
              </c:strCache>
            </c:strRef>
          </c:tx>
          <c:invertIfNegative val="0"/>
          <c:cat>
            <c:strRef>
              <c:f>'8.5'!$L$26:$N$26</c:f>
              <c:strCache>
                <c:ptCount val="3"/>
                <c:pt idx="0">
                  <c:v>Leden</c:v>
                </c:pt>
                <c:pt idx="1">
                  <c:v>Únor</c:v>
                </c:pt>
                <c:pt idx="2">
                  <c:v>Březen</c:v>
                </c:pt>
              </c:strCache>
            </c:strRef>
          </c:cat>
          <c:val>
            <c:numRef>
              <c:f>'8.5'!$L$33:$N$33</c:f>
              <c:numCache>
                <c:formatCode>#\ ##0.0</c:formatCode>
                <c:ptCount val="3"/>
                <c:pt idx="0">
                  <c:v>53291.249999999985</c:v>
                </c:pt>
                <c:pt idx="1">
                  <c:v>47087.65400000001</c:v>
                </c:pt>
                <c:pt idx="2">
                  <c:v>40223.065999999999</c:v>
                </c:pt>
              </c:numCache>
            </c:numRef>
          </c:val>
          <c:extLst>
            <c:ext xmlns:c16="http://schemas.microsoft.com/office/drawing/2014/chart" uri="{C3380CC4-5D6E-409C-BE32-E72D297353CC}">
              <c16:uniqueId val="{00000006-B363-40D2-8D91-C550D348226B}"/>
            </c:ext>
          </c:extLst>
        </c:ser>
        <c:ser>
          <c:idx val="7"/>
          <c:order val="7"/>
          <c:tx>
            <c:strRef>
              <c:f>'8.5'!$K$34</c:f>
              <c:strCache>
                <c:ptCount val="1"/>
                <c:pt idx="0">
                  <c:v>Ostatní</c:v>
                </c:pt>
              </c:strCache>
            </c:strRef>
          </c:tx>
          <c:invertIfNegative val="0"/>
          <c:cat>
            <c:strRef>
              <c:f>'8.5'!$L$26:$N$26</c:f>
              <c:strCache>
                <c:ptCount val="3"/>
                <c:pt idx="0">
                  <c:v>Leden</c:v>
                </c:pt>
                <c:pt idx="1">
                  <c:v>Únor</c:v>
                </c:pt>
                <c:pt idx="2">
                  <c:v>Březen</c:v>
                </c:pt>
              </c:strCache>
            </c:strRef>
          </c:cat>
          <c:val>
            <c:numRef>
              <c:f>'8.5'!$L$34:$N$34</c:f>
              <c:numCache>
                <c:formatCode>#\ ##0.0</c:formatCode>
                <c:ptCount val="3"/>
                <c:pt idx="0">
                  <c:v>77.509999999999991</c:v>
                </c:pt>
                <c:pt idx="1">
                  <c:v>57.599999999999994</c:v>
                </c:pt>
                <c:pt idx="2">
                  <c:v>3382.44</c:v>
                </c:pt>
              </c:numCache>
            </c:numRef>
          </c:val>
          <c:extLst>
            <c:ext xmlns:c16="http://schemas.microsoft.com/office/drawing/2014/chart" uri="{C3380CC4-5D6E-409C-BE32-E72D297353CC}">
              <c16:uniqueId val="{00000007-B363-40D2-8D91-C550D348226B}"/>
            </c:ext>
          </c:extLst>
        </c:ser>
        <c:dLbls>
          <c:showLegendKey val="0"/>
          <c:showVal val="0"/>
          <c:showCatName val="0"/>
          <c:showSerName val="0"/>
          <c:showPercent val="0"/>
          <c:showBubbleSize val="0"/>
        </c:dLbls>
        <c:gapWidth val="150"/>
        <c:overlap val="100"/>
        <c:axId val="194472576"/>
        <c:axId val="194482560"/>
      </c:barChart>
      <c:catAx>
        <c:axId val="194472576"/>
        <c:scaling>
          <c:orientation val="minMax"/>
        </c:scaling>
        <c:delete val="0"/>
        <c:axPos val="b"/>
        <c:numFmt formatCode="General" sourceLinked="1"/>
        <c:majorTickMark val="none"/>
        <c:minorTickMark val="none"/>
        <c:tickLblPos val="nextTo"/>
        <c:txPr>
          <a:bodyPr/>
          <a:lstStyle/>
          <a:p>
            <a:pPr>
              <a:defRPr sz="900"/>
            </a:pPr>
            <a:endParaRPr lang="cs-CZ"/>
          </a:p>
        </c:txPr>
        <c:crossAx val="194482560"/>
        <c:crosses val="autoZero"/>
        <c:auto val="1"/>
        <c:lblAlgn val="ctr"/>
        <c:lblOffset val="100"/>
        <c:noMultiLvlLbl val="0"/>
      </c:catAx>
      <c:valAx>
        <c:axId val="1944825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44725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1.5249070572271062E-2</c:v>
                </c:pt>
              </c:numCache>
            </c:numRef>
          </c:val>
          <c:extLst>
            <c:ext xmlns:c16="http://schemas.microsoft.com/office/drawing/2014/chart" uri="{C3380CC4-5D6E-409C-BE32-E72D297353CC}">
              <c16:uniqueId val="{00000000-3868-4782-96C7-1A7886EE5043}"/>
            </c:ext>
          </c:extLst>
        </c:ser>
        <c:ser>
          <c:idx val="1"/>
          <c:order val="1"/>
          <c:tx>
            <c:strRef>
              <c:f>'8.5'!$L$40</c:f>
              <c:strCache>
                <c:ptCount val="1"/>
                <c:pt idx="0">
                  <c:v>Výroba tepla brutto</c:v>
                </c:pt>
              </c:strCache>
            </c:strRef>
          </c:tx>
          <c:invertIfNegative val="0"/>
          <c:val>
            <c:numRef>
              <c:f>'8.5'!$M$40</c:f>
              <c:numCache>
                <c:formatCode>0.0%</c:formatCode>
                <c:ptCount val="1"/>
                <c:pt idx="0">
                  <c:v>2.4814793392079169E-2</c:v>
                </c:pt>
              </c:numCache>
            </c:numRef>
          </c:val>
          <c:extLst>
            <c:ext xmlns:c16="http://schemas.microsoft.com/office/drawing/2014/chart" uri="{C3380CC4-5D6E-409C-BE32-E72D297353CC}">
              <c16:uniqueId val="{00000001-3868-4782-96C7-1A7886EE5043}"/>
            </c:ext>
          </c:extLst>
        </c:ser>
        <c:ser>
          <c:idx val="2"/>
          <c:order val="2"/>
          <c:tx>
            <c:strRef>
              <c:f>'8.5'!$L$41</c:f>
              <c:strCache>
                <c:ptCount val="1"/>
                <c:pt idx="0">
                  <c:v>Dodávky tepla</c:v>
                </c:pt>
              </c:strCache>
            </c:strRef>
          </c:tx>
          <c:invertIfNegative val="0"/>
          <c:val>
            <c:numRef>
              <c:f>'8.5'!$M$41</c:f>
              <c:numCache>
                <c:formatCode>0.0%</c:formatCode>
                <c:ptCount val="1"/>
                <c:pt idx="0">
                  <c:v>1.8616676045368014E-2</c:v>
                </c:pt>
              </c:numCache>
            </c:numRef>
          </c:val>
          <c:extLst>
            <c:ext xmlns:c16="http://schemas.microsoft.com/office/drawing/2014/chart" uri="{C3380CC4-5D6E-409C-BE32-E72D297353CC}">
              <c16:uniqueId val="{00000002-3868-4782-96C7-1A7886EE5043}"/>
            </c:ext>
          </c:extLst>
        </c:ser>
        <c:dLbls>
          <c:showLegendKey val="0"/>
          <c:showVal val="0"/>
          <c:showCatName val="0"/>
          <c:showSerName val="0"/>
          <c:showPercent val="0"/>
          <c:showBubbleSize val="0"/>
        </c:dLbls>
        <c:gapWidth val="150"/>
        <c:axId val="190847616"/>
        <c:axId val="191168896"/>
      </c:barChart>
      <c:catAx>
        <c:axId val="190847616"/>
        <c:scaling>
          <c:orientation val="maxMin"/>
        </c:scaling>
        <c:delete val="0"/>
        <c:axPos val="l"/>
        <c:numFmt formatCode="General" sourceLinked="1"/>
        <c:majorTickMark val="none"/>
        <c:minorTickMark val="none"/>
        <c:tickLblPos val="none"/>
        <c:crossAx val="191168896"/>
        <c:crosses val="autoZero"/>
        <c:auto val="1"/>
        <c:lblAlgn val="ctr"/>
        <c:lblOffset val="100"/>
        <c:noMultiLvlLbl val="0"/>
      </c:catAx>
      <c:valAx>
        <c:axId val="1911688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08476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Leden</c:v>
                </c:pt>
                <c:pt idx="1">
                  <c:v>Únor</c:v>
                </c:pt>
                <c:pt idx="2">
                  <c:v>Březen</c:v>
                </c:pt>
              </c:strCache>
            </c:strRef>
          </c:cat>
          <c:val>
            <c:numRef>
              <c:f>'8.5'!$L$10:$N$10</c:f>
              <c:numCache>
                <c:formatCode>#\ ##0.0</c:formatCode>
                <c:ptCount val="3"/>
                <c:pt idx="0">
                  <c:v>96567.81</c:v>
                </c:pt>
                <c:pt idx="1">
                  <c:v>86084.410000000018</c:v>
                </c:pt>
                <c:pt idx="2">
                  <c:v>78796.5</c:v>
                </c:pt>
              </c:numCache>
            </c:numRef>
          </c:val>
          <c:extLst>
            <c:ext xmlns:c16="http://schemas.microsoft.com/office/drawing/2014/chart" uri="{C3380CC4-5D6E-409C-BE32-E72D297353CC}">
              <c16:uniqueId val="{00000000-FA0B-444B-A497-0331C97397D4}"/>
            </c:ext>
          </c:extLst>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Leden</c:v>
                </c:pt>
                <c:pt idx="1">
                  <c:v>Únor</c:v>
                </c:pt>
                <c:pt idx="2">
                  <c:v>Březen</c:v>
                </c:pt>
              </c:strCache>
            </c:strRef>
          </c:cat>
          <c:val>
            <c:numRef>
              <c:f>'8.5'!$L$11:$N$11</c:f>
              <c:numCache>
                <c:formatCode>#\ ##0.0</c:formatCode>
                <c:ptCount val="3"/>
                <c:pt idx="0">
                  <c:v>5312.7139999999999</c:v>
                </c:pt>
                <c:pt idx="1">
                  <c:v>4988.1689999999999</c:v>
                </c:pt>
                <c:pt idx="2">
                  <c:v>5179.9949999999999</c:v>
                </c:pt>
              </c:numCache>
            </c:numRef>
          </c:val>
          <c:extLst>
            <c:ext xmlns:c16="http://schemas.microsoft.com/office/drawing/2014/chart" uri="{C3380CC4-5D6E-409C-BE32-E72D297353CC}">
              <c16:uniqueId val="{00000001-FA0B-444B-A497-0331C97397D4}"/>
            </c:ext>
          </c:extLst>
        </c:ser>
        <c:ser>
          <c:idx val="2"/>
          <c:order val="2"/>
          <c:tx>
            <c:strRef>
              <c:f>'8.5'!$K$12</c:f>
              <c:strCache>
                <c:ptCount val="1"/>
                <c:pt idx="0">
                  <c:v>Černé uhlí</c:v>
                </c:pt>
              </c:strCache>
            </c:strRef>
          </c:tx>
          <c:spPr>
            <a:solidFill>
              <a:schemeClr val="tx1"/>
            </a:solidFill>
          </c:spPr>
          <c:invertIfNegative val="0"/>
          <c:cat>
            <c:strRef>
              <c:f>'8.5'!$L$9:$N$9</c:f>
              <c:strCache>
                <c:ptCount val="3"/>
                <c:pt idx="0">
                  <c:v>Leden</c:v>
                </c:pt>
                <c:pt idx="1">
                  <c:v>Únor</c:v>
                </c:pt>
                <c:pt idx="2">
                  <c:v>Březen</c:v>
                </c:pt>
              </c:strCache>
            </c:strRef>
          </c:cat>
          <c:val>
            <c:numRef>
              <c:f>'8.5'!$L$12:$N$12</c:f>
              <c:numCache>
                <c:formatCode>#\ ##0.0</c:formatCode>
                <c:ptCount val="3"/>
                <c:pt idx="0">
                  <c:v>0</c:v>
                </c:pt>
                <c:pt idx="1">
                  <c:v>0</c:v>
                </c:pt>
                <c:pt idx="2">
                  <c:v>0</c:v>
                </c:pt>
              </c:numCache>
            </c:numRef>
          </c:val>
          <c:extLst>
            <c:ext xmlns:c16="http://schemas.microsoft.com/office/drawing/2014/chart" uri="{C3380CC4-5D6E-409C-BE32-E72D297353CC}">
              <c16:uniqueId val="{00000002-FA0B-444B-A497-0331C97397D4}"/>
            </c:ext>
          </c:extLst>
        </c:ser>
        <c:ser>
          <c:idx val="3"/>
          <c:order val="3"/>
          <c:tx>
            <c:strRef>
              <c:f>'8.5'!$K$13</c:f>
              <c:strCache>
                <c:ptCount val="1"/>
                <c:pt idx="0">
                  <c:v>Elektrická energie</c:v>
                </c:pt>
              </c:strCache>
            </c:strRef>
          </c:tx>
          <c:invertIfNegative val="0"/>
          <c:cat>
            <c:strRef>
              <c:f>'8.5'!$L$9:$N$9</c:f>
              <c:strCache>
                <c:ptCount val="3"/>
                <c:pt idx="0">
                  <c:v>Leden</c:v>
                </c:pt>
                <c:pt idx="1">
                  <c:v>Únor</c:v>
                </c:pt>
                <c:pt idx="2">
                  <c:v>Březen</c:v>
                </c:pt>
              </c:strCache>
            </c:strRef>
          </c:cat>
          <c:val>
            <c:numRef>
              <c:f>'8.5'!$L$13:$N$13</c:f>
              <c:numCache>
                <c:formatCode>#\ ##0.0</c:formatCode>
                <c:ptCount val="3"/>
                <c:pt idx="0">
                  <c:v>0</c:v>
                </c:pt>
                <c:pt idx="1">
                  <c:v>0</c:v>
                </c:pt>
                <c:pt idx="2">
                  <c:v>0</c:v>
                </c:pt>
              </c:numCache>
            </c:numRef>
          </c:val>
          <c:extLst>
            <c:ext xmlns:c16="http://schemas.microsoft.com/office/drawing/2014/chart" uri="{C3380CC4-5D6E-409C-BE32-E72D297353CC}">
              <c16:uniqueId val="{00000003-FA0B-444B-A497-0331C97397D4}"/>
            </c:ext>
          </c:extLst>
        </c:ser>
        <c:ser>
          <c:idx val="4"/>
          <c:order val="4"/>
          <c:tx>
            <c:strRef>
              <c:f>'8.5'!$K$14</c:f>
              <c:strCache>
                <c:ptCount val="1"/>
                <c:pt idx="0">
                  <c:v>Energie prostředí (tepelné čerpadlo)</c:v>
                </c:pt>
              </c:strCache>
            </c:strRef>
          </c:tx>
          <c:invertIfNegative val="0"/>
          <c:cat>
            <c:strRef>
              <c:f>'8.5'!$L$9:$N$9</c:f>
              <c:strCache>
                <c:ptCount val="3"/>
                <c:pt idx="0">
                  <c:v>Leden</c:v>
                </c:pt>
                <c:pt idx="1">
                  <c:v>Únor</c:v>
                </c:pt>
                <c:pt idx="2">
                  <c:v>Březen</c:v>
                </c:pt>
              </c:strCache>
            </c:strRef>
          </c:cat>
          <c:val>
            <c:numRef>
              <c:f>'8.5'!$L$14:$N$14</c:f>
              <c:numCache>
                <c:formatCode>#\ ##0.0</c:formatCode>
                <c:ptCount val="3"/>
                <c:pt idx="0">
                  <c:v>0</c:v>
                </c:pt>
                <c:pt idx="1">
                  <c:v>0</c:v>
                </c:pt>
                <c:pt idx="2">
                  <c:v>0</c:v>
                </c:pt>
              </c:numCache>
            </c:numRef>
          </c:val>
          <c:extLst>
            <c:ext xmlns:c16="http://schemas.microsoft.com/office/drawing/2014/chart" uri="{C3380CC4-5D6E-409C-BE32-E72D297353CC}">
              <c16:uniqueId val="{00000004-FA0B-444B-A497-0331C97397D4}"/>
            </c:ext>
          </c:extLst>
        </c:ser>
        <c:ser>
          <c:idx val="5"/>
          <c:order val="5"/>
          <c:tx>
            <c:strRef>
              <c:f>'8.5'!$K$15</c:f>
              <c:strCache>
                <c:ptCount val="1"/>
                <c:pt idx="0">
                  <c:v>Energie Slunce (solární kolektor)</c:v>
                </c:pt>
              </c:strCache>
            </c:strRef>
          </c:tx>
          <c:invertIfNegative val="0"/>
          <c:cat>
            <c:strRef>
              <c:f>'8.5'!$L$9:$N$9</c:f>
              <c:strCache>
                <c:ptCount val="3"/>
                <c:pt idx="0">
                  <c:v>Leden</c:v>
                </c:pt>
                <c:pt idx="1">
                  <c:v>Únor</c:v>
                </c:pt>
                <c:pt idx="2">
                  <c:v>Březen</c:v>
                </c:pt>
              </c:strCache>
            </c:strRef>
          </c:cat>
          <c:val>
            <c:numRef>
              <c:f>'8.5'!$L$15:$N$15</c:f>
              <c:numCache>
                <c:formatCode>#\ ##0.0</c:formatCode>
                <c:ptCount val="3"/>
                <c:pt idx="0">
                  <c:v>3.7</c:v>
                </c:pt>
                <c:pt idx="1">
                  <c:v>7.6</c:v>
                </c:pt>
                <c:pt idx="2">
                  <c:v>12.4</c:v>
                </c:pt>
              </c:numCache>
            </c:numRef>
          </c:val>
          <c:extLst>
            <c:ext xmlns:c16="http://schemas.microsoft.com/office/drawing/2014/chart" uri="{C3380CC4-5D6E-409C-BE32-E72D297353CC}">
              <c16:uniqueId val="{00000005-FA0B-444B-A497-0331C97397D4}"/>
            </c:ext>
          </c:extLst>
        </c:ser>
        <c:ser>
          <c:idx val="6"/>
          <c:order val="6"/>
          <c:tx>
            <c:strRef>
              <c:f>'8.5'!$K$16</c:f>
              <c:strCache>
                <c:ptCount val="1"/>
                <c:pt idx="0">
                  <c:v>Hnědé uhlí</c:v>
                </c:pt>
              </c:strCache>
            </c:strRef>
          </c:tx>
          <c:spPr>
            <a:solidFill>
              <a:srgbClr val="6E4932"/>
            </a:solidFill>
          </c:spPr>
          <c:invertIfNegative val="0"/>
          <c:cat>
            <c:strRef>
              <c:f>'8.5'!$L$9:$N$9</c:f>
              <c:strCache>
                <c:ptCount val="3"/>
                <c:pt idx="0">
                  <c:v>Leden</c:v>
                </c:pt>
                <c:pt idx="1">
                  <c:v>Únor</c:v>
                </c:pt>
                <c:pt idx="2">
                  <c:v>Březen</c:v>
                </c:pt>
              </c:strCache>
            </c:strRef>
          </c:cat>
          <c:val>
            <c:numRef>
              <c:f>'8.5'!$L$16:$N$16</c:f>
              <c:numCache>
                <c:formatCode>#\ ##0.0</c:formatCode>
                <c:ptCount val="3"/>
                <c:pt idx="0">
                  <c:v>45815.911</c:v>
                </c:pt>
                <c:pt idx="1">
                  <c:v>39598.559999999998</c:v>
                </c:pt>
                <c:pt idx="2">
                  <c:v>36127.970999999998</c:v>
                </c:pt>
              </c:numCache>
            </c:numRef>
          </c:val>
          <c:extLst>
            <c:ext xmlns:c16="http://schemas.microsoft.com/office/drawing/2014/chart" uri="{C3380CC4-5D6E-409C-BE32-E72D297353CC}">
              <c16:uniqueId val="{00000006-FA0B-444B-A497-0331C97397D4}"/>
            </c:ext>
          </c:extLst>
        </c:ser>
        <c:ser>
          <c:idx val="7"/>
          <c:order val="7"/>
          <c:tx>
            <c:strRef>
              <c:f>'8.5'!$K$17</c:f>
              <c:strCache>
                <c:ptCount val="1"/>
                <c:pt idx="0">
                  <c:v>Jaderné palivo</c:v>
                </c:pt>
              </c:strCache>
            </c:strRef>
          </c:tx>
          <c:invertIfNegative val="0"/>
          <c:cat>
            <c:strRef>
              <c:f>'8.5'!$L$9:$N$9</c:f>
              <c:strCache>
                <c:ptCount val="3"/>
                <c:pt idx="0">
                  <c:v>Leden</c:v>
                </c:pt>
                <c:pt idx="1">
                  <c:v>Únor</c:v>
                </c:pt>
                <c:pt idx="2">
                  <c:v>Březen</c:v>
                </c:pt>
              </c:strCache>
            </c:strRef>
          </c:cat>
          <c:val>
            <c:numRef>
              <c:f>'8.5'!$L$17:$N$17</c:f>
              <c:numCache>
                <c:formatCode>#\ ##0.0</c:formatCode>
                <c:ptCount val="3"/>
                <c:pt idx="0">
                  <c:v>6152.94</c:v>
                </c:pt>
                <c:pt idx="1">
                  <c:v>5426.23</c:v>
                </c:pt>
                <c:pt idx="2">
                  <c:v>5003.71</c:v>
                </c:pt>
              </c:numCache>
            </c:numRef>
          </c:val>
          <c:extLst>
            <c:ext xmlns:c16="http://schemas.microsoft.com/office/drawing/2014/chart" uri="{C3380CC4-5D6E-409C-BE32-E72D297353CC}">
              <c16:uniqueId val="{00000007-FA0B-444B-A497-0331C97397D4}"/>
            </c:ext>
          </c:extLst>
        </c:ser>
        <c:ser>
          <c:idx val="8"/>
          <c:order val="8"/>
          <c:tx>
            <c:strRef>
              <c:f>'8.5'!$K$18</c:f>
              <c:strCache>
                <c:ptCount val="1"/>
                <c:pt idx="0">
                  <c:v>Koks</c:v>
                </c:pt>
              </c:strCache>
            </c:strRef>
          </c:tx>
          <c:invertIfNegative val="0"/>
          <c:cat>
            <c:strRef>
              <c:f>'8.5'!$L$9:$N$9</c:f>
              <c:strCache>
                <c:ptCount val="3"/>
                <c:pt idx="0">
                  <c:v>Leden</c:v>
                </c:pt>
                <c:pt idx="1">
                  <c:v>Únor</c:v>
                </c:pt>
                <c:pt idx="2">
                  <c:v>Březen</c:v>
                </c:pt>
              </c:strCache>
            </c:strRef>
          </c:cat>
          <c:val>
            <c:numRef>
              <c:f>'8.5'!$L$18:$N$18</c:f>
              <c:numCache>
                <c:formatCode>#\ ##0.0</c:formatCode>
                <c:ptCount val="3"/>
                <c:pt idx="0">
                  <c:v>0</c:v>
                </c:pt>
                <c:pt idx="1">
                  <c:v>0</c:v>
                </c:pt>
                <c:pt idx="2">
                  <c:v>0</c:v>
                </c:pt>
              </c:numCache>
            </c:numRef>
          </c:val>
          <c:extLst>
            <c:ext xmlns:c16="http://schemas.microsoft.com/office/drawing/2014/chart" uri="{C3380CC4-5D6E-409C-BE32-E72D297353CC}">
              <c16:uniqueId val="{00000008-FA0B-444B-A497-0331C97397D4}"/>
            </c:ext>
          </c:extLst>
        </c:ser>
        <c:ser>
          <c:idx val="9"/>
          <c:order val="9"/>
          <c:tx>
            <c:strRef>
              <c:f>'8.5'!$K$19</c:f>
              <c:strCache>
                <c:ptCount val="1"/>
                <c:pt idx="0">
                  <c:v>Odpadní teplo</c:v>
                </c:pt>
              </c:strCache>
            </c:strRef>
          </c:tx>
          <c:invertIfNegative val="0"/>
          <c:cat>
            <c:strRef>
              <c:f>'8.5'!$L$9:$N$9</c:f>
              <c:strCache>
                <c:ptCount val="3"/>
                <c:pt idx="0">
                  <c:v>Leden</c:v>
                </c:pt>
                <c:pt idx="1">
                  <c:v>Únor</c:v>
                </c:pt>
                <c:pt idx="2">
                  <c:v>Březen</c:v>
                </c:pt>
              </c:strCache>
            </c:strRef>
          </c:cat>
          <c:val>
            <c:numRef>
              <c:f>'8.5'!$L$19:$N$19</c:f>
              <c:numCache>
                <c:formatCode>#\ ##0.0</c:formatCode>
                <c:ptCount val="3"/>
                <c:pt idx="0">
                  <c:v>1795.0889999999999</c:v>
                </c:pt>
                <c:pt idx="1">
                  <c:v>1876.963</c:v>
                </c:pt>
                <c:pt idx="2">
                  <c:v>1871.231</c:v>
                </c:pt>
              </c:numCache>
            </c:numRef>
          </c:val>
          <c:extLst>
            <c:ext xmlns:c16="http://schemas.microsoft.com/office/drawing/2014/chart" uri="{C3380CC4-5D6E-409C-BE32-E72D297353CC}">
              <c16:uniqueId val="{00000009-FA0B-444B-A497-0331C97397D4}"/>
            </c:ext>
          </c:extLst>
        </c:ser>
        <c:ser>
          <c:idx val="10"/>
          <c:order val="10"/>
          <c:tx>
            <c:strRef>
              <c:f>'8.5'!$K$20</c:f>
              <c:strCache>
                <c:ptCount val="1"/>
                <c:pt idx="0">
                  <c:v>Ostatní kapalná paliva</c:v>
                </c:pt>
              </c:strCache>
            </c:strRef>
          </c:tx>
          <c:invertIfNegative val="0"/>
          <c:cat>
            <c:strRef>
              <c:f>'8.5'!$L$9:$N$9</c:f>
              <c:strCache>
                <c:ptCount val="3"/>
                <c:pt idx="0">
                  <c:v>Leden</c:v>
                </c:pt>
                <c:pt idx="1">
                  <c:v>Únor</c:v>
                </c:pt>
                <c:pt idx="2">
                  <c:v>Březen</c:v>
                </c:pt>
              </c:strCache>
            </c:strRef>
          </c:cat>
          <c:val>
            <c:numRef>
              <c:f>'8.5'!$L$20:$N$20</c:f>
              <c:numCache>
                <c:formatCode>#\ ##0.0</c:formatCode>
                <c:ptCount val="3"/>
                <c:pt idx="0">
                  <c:v>0</c:v>
                </c:pt>
                <c:pt idx="1">
                  <c:v>0</c:v>
                </c:pt>
                <c:pt idx="2">
                  <c:v>0</c:v>
                </c:pt>
              </c:numCache>
            </c:numRef>
          </c:val>
          <c:extLst>
            <c:ext xmlns:c16="http://schemas.microsoft.com/office/drawing/2014/chart" uri="{C3380CC4-5D6E-409C-BE32-E72D297353CC}">
              <c16:uniqueId val="{0000000A-FA0B-444B-A497-0331C97397D4}"/>
            </c:ext>
          </c:extLst>
        </c:ser>
        <c:ser>
          <c:idx val="11"/>
          <c:order val="11"/>
          <c:tx>
            <c:strRef>
              <c:f>'8.5'!$K$21</c:f>
              <c:strCache>
                <c:ptCount val="1"/>
                <c:pt idx="0">
                  <c:v>Ostatní pevná paliva</c:v>
                </c:pt>
              </c:strCache>
            </c:strRef>
          </c:tx>
          <c:invertIfNegative val="0"/>
          <c:cat>
            <c:strRef>
              <c:f>'8.5'!$L$9:$N$9</c:f>
              <c:strCache>
                <c:ptCount val="3"/>
                <c:pt idx="0">
                  <c:v>Leden</c:v>
                </c:pt>
                <c:pt idx="1">
                  <c:v>Únor</c:v>
                </c:pt>
                <c:pt idx="2">
                  <c:v>Březen</c:v>
                </c:pt>
              </c:strCache>
            </c:strRef>
          </c:cat>
          <c:val>
            <c:numRef>
              <c:f>'8.5'!$L$21:$N$21</c:f>
              <c:numCache>
                <c:formatCode>#\ ##0.0</c:formatCode>
                <c:ptCount val="3"/>
                <c:pt idx="0">
                  <c:v>428</c:v>
                </c:pt>
                <c:pt idx="1">
                  <c:v>930</c:v>
                </c:pt>
                <c:pt idx="2">
                  <c:v>1423</c:v>
                </c:pt>
              </c:numCache>
            </c:numRef>
          </c:val>
          <c:extLst>
            <c:ext xmlns:c16="http://schemas.microsoft.com/office/drawing/2014/chart" uri="{C3380CC4-5D6E-409C-BE32-E72D297353CC}">
              <c16:uniqueId val="{0000000B-FA0B-444B-A497-0331C97397D4}"/>
            </c:ext>
          </c:extLst>
        </c:ser>
        <c:ser>
          <c:idx val="12"/>
          <c:order val="12"/>
          <c:tx>
            <c:strRef>
              <c:f>'8.5'!$K$22</c:f>
              <c:strCache>
                <c:ptCount val="1"/>
                <c:pt idx="0">
                  <c:v>Ostatní plyny</c:v>
                </c:pt>
              </c:strCache>
            </c:strRef>
          </c:tx>
          <c:invertIfNegative val="0"/>
          <c:cat>
            <c:strRef>
              <c:f>'8.5'!$L$9:$N$9</c:f>
              <c:strCache>
                <c:ptCount val="3"/>
                <c:pt idx="0">
                  <c:v>Leden</c:v>
                </c:pt>
                <c:pt idx="1">
                  <c:v>Únor</c:v>
                </c:pt>
                <c:pt idx="2">
                  <c:v>Březen</c:v>
                </c:pt>
              </c:strCache>
            </c:strRef>
          </c:cat>
          <c:val>
            <c:numRef>
              <c:f>'8.5'!$L$22:$N$22</c:f>
              <c:numCache>
                <c:formatCode>#\ ##0.0</c:formatCode>
                <c:ptCount val="3"/>
                <c:pt idx="0">
                  <c:v>0</c:v>
                </c:pt>
                <c:pt idx="1">
                  <c:v>0</c:v>
                </c:pt>
                <c:pt idx="2">
                  <c:v>0</c:v>
                </c:pt>
              </c:numCache>
            </c:numRef>
          </c:val>
          <c:extLst>
            <c:ext xmlns:c16="http://schemas.microsoft.com/office/drawing/2014/chart" uri="{C3380CC4-5D6E-409C-BE32-E72D297353CC}">
              <c16:uniqueId val="{0000000C-FA0B-444B-A497-0331C97397D4}"/>
            </c:ext>
          </c:extLst>
        </c:ser>
        <c:ser>
          <c:idx val="13"/>
          <c:order val="13"/>
          <c:tx>
            <c:strRef>
              <c:f>'8.5'!$K$23</c:f>
              <c:strCache>
                <c:ptCount val="1"/>
                <c:pt idx="0">
                  <c:v>Ostatní</c:v>
                </c:pt>
              </c:strCache>
            </c:strRef>
          </c:tx>
          <c:invertIfNegative val="0"/>
          <c:cat>
            <c:strRef>
              <c:f>'8.5'!$L$9:$N$9</c:f>
              <c:strCache>
                <c:ptCount val="3"/>
                <c:pt idx="0">
                  <c:v>Leden</c:v>
                </c:pt>
                <c:pt idx="1">
                  <c:v>Únor</c:v>
                </c:pt>
                <c:pt idx="2">
                  <c:v>Březen</c:v>
                </c:pt>
              </c:strCache>
            </c:strRef>
          </c:cat>
          <c:val>
            <c:numRef>
              <c:f>'8.5'!$L$23:$N$23</c:f>
              <c:numCache>
                <c:formatCode>#\ ##0.0</c:formatCode>
                <c:ptCount val="3"/>
                <c:pt idx="0">
                  <c:v>0</c:v>
                </c:pt>
                <c:pt idx="1">
                  <c:v>0</c:v>
                </c:pt>
                <c:pt idx="2">
                  <c:v>0</c:v>
                </c:pt>
              </c:numCache>
            </c:numRef>
          </c:val>
          <c:extLst>
            <c:ext xmlns:c16="http://schemas.microsoft.com/office/drawing/2014/chart" uri="{C3380CC4-5D6E-409C-BE32-E72D297353CC}">
              <c16:uniqueId val="{0000000D-FA0B-444B-A497-0331C97397D4}"/>
            </c:ext>
          </c:extLst>
        </c:ser>
        <c:ser>
          <c:idx val="14"/>
          <c:order val="14"/>
          <c:tx>
            <c:strRef>
              <c:f>'8.5'!$K$24</c:f>
              <c:strCache>
                <c:ptCount val="1"/>
                <c:pt idx="0">
                  <c:v>Topné oleje</c:v>
                </c:pt>
              </c:strCache>
            </c:strRef>
          </c:tx>
          <c:invertIfNegative val="0"/>
          <c:cat>
            <c:strRef>
              <c:f>'8.5'!$L$9:$N$9</c:f>
              <c:strCache>
                <c:ptCount val="3"/>
                <c:pt idx="0">
                  <c:v>Leden</c:v>
                </c:pt>
                <c:pt idx="1">
                  <c:v>Únor</c:v>
                </c:pt>
                <c:pt idx="2">
                  <c:v>Březen</c:v>
                </c:pt>
              </c:strCache>
            </c:strRef>
          </c:cat>
          <c:val>
            <c:numRef>
              <c:f>'8.5'!$L$24:$N$24</c:f>
              <c:numCache>
                <c:formatCode>#\ ##0.0</c:formatCode>
                <c:ptCount val="3"/>
                <c:pt idx="0">
                  <c:v>134.494</c:v>
                </c:pt>
                <c:pt idx="1">
                  <c:v>123.715</c:v>
                </c:pt>
                <c:pt idx="2">
                  <c:v>111.00999999999999</c:v>
                </c:pt>
              </c:numCache>
            </c:numRef>
          </c:val>
          <c:extLst>
            <c:ext xmlns:c16="http://schemas.microsoft.com/office/drawing/2014/chart" uri="{C3380CC4-5D6E-409C-BE32-E72D297353CC}">
              <c16:uniqueId val="{0000000E-FA0B-444B-A497-0331C97397D4}"/>
            </c:ext>
          </c:extLst>
        </c:ser>
        <c:ser>
          <c:idx val="15"/>
          <c:order val="15"/>
          <c:tx>
            <c:strRef>
              <c:f>'8.5'!$K$25</c:f>
              <c:strCache>
                <c:ptCount val="1"/>
                <c:pt idx="0">
                  <c:v>Zemní plyn</c:v>
                </c:pt>
              </c:strCache>
            </c:strRef>
          </c:tx>
          <c:spPr>
            <a:solidFill>
              <a:srgbClr val="EBE600"/>
            </a:solidFill>
          </c:spPr>
          <c:invertIfNegative val="0"/>
          <c:cat>
            <c:strRef>
              <c:f>'8.5'!$L$9:$N$9</c:f>
              <c:strCache>
                <c:ptCount val="3"/>
                <c:pt idx="0">
                  <c:v>Leden</c:v>
                </c:pt>
                <c:pt idx="1">
                  <c:v>Únor</c:v>
                </c:pt>
                <c:pt idx="2">
                  <c:v>Březen</c:v>
                </c:pt>
              </c:strCache>
            </c:strRef>
          </c:cat>
          <c:val>
            <c:numRef>
              <c:f>'8.5'!$L$25:$N$25</c:f>
              <c:numCache>
                <c:formatCode>#\ ##0.0</c:formatCode>
                <c:ptCount val="3"/>
                <c:pt idx="0">
                  <c:v>87120.861000000019</c:v>
                </c:pt>
                <c:pt idx="1">
                  <c:v>76288.334000000017</c:v>
                </c:pt>
                <c:pt idx="2">
                  <c:v>71121.923000000024</c:v>
                </c:pt>
              </c:numCache>
            </c:numRef>
          </c:val>
          <c:extLst>
            <c:ext xmlns:c16="http://schemas.microsoft.com/office/drawing/2014/chart" uri="{C3380CC4-5D6E-409C-BE32-E72D297353CC}">
              <c16:uniqueId val="{0000000F-FA0B-444B-A497-0331C97397D4}"/>
            </c:ext>
          </c:extLst>
        </c:ser>
        <c:dLbls>
          <c:showLegendKey val="0"/>
          <c:showVal val="0"/>
          <c:showCatName val="0"/>
          <c:showSerName val="0"/>
          <c:showPercent val="0"/>
          <c:showBubbleSize val="0"/>
        </c:dLbls>
        <c:gapWidth val="150"/>
        <c:overlap val="100"/>
        <c:axId val="195553920"/>
        <c:axId val="195555712"/>
      </c:barChart>
      <c:catAx>
        <c:axId val="195553920"/>
        <c:scaling>
          <c:orientation val="minMax"/>
        </c:scaling>
        <c:delete val="0"/>
        <c:axPos val="b"/>
        <c:numFmt formatCode="General" sourceLinked="1"/>
        <c:majorTickMark val="none"/>
        <c:minorTickMark val="none"/>
        <c:tickLblPos val="nextTo"/>
        <c:txPr>
          <a:bodyPr/>
          <a:lstStyle/>
          <a:p>
            <a:pPr>
              <a:defRPr sz="900"/>
            </a:pPr>
            <a:endParaRPr lang="cs-CZ"/>
          </a:p>
        </c:txPr>
        <c:crossAx val="195555712"/>
        <c:crosses val="autoZero"/>
        <c:auto val="1"/>
        <c:lblAlgn val="ctr"/>
        <c:lblOffset val="100"/>
        <c:noMultiLvlLbl val="0"/>
      </c:catAx>
      <c:valAx>
        <c:axId val="195555712"/>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95553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0D9-42E1-9D99-EB5E0C79AA2A}"/>
              </c:ext>
            </c:extLst>
          </c:dPt>
          <c:dPt>
            <c:idx val="1"/>
            <c:bubble3D val="0"/>
            <c:spPr>
              <a:solidFill>
                <a:srgbClr val="EEECE1">
                  <a:lumMod val="50000"/>
                </a:srgbClr>
              </a:solidFill>
            </c:spPr>
            <c:extLst>
              <c:ext xmlns:c16="http://schemas.microsoft.com/office/drawing/2014/chart" uri="{C3380CC4-5D6E-409C-BE32-E72D297353CC}">
                <c16:uniqueId val="{00000003-C0D9-42E1-9D99-EB5E0C79AA2A}"/>
              </c:ext>
            </c:extLst>
          </c:dPt>
          <c:dPt>
            <c:idx val="2"/>
            <c:bubble3D val="0"/>
            <c:spPr>
              <a:solidFill>
                <a:sysClr val="windowText" lastClr="000000"/>
              </a:solidFill>
            </c:spPr>
            <c:extLst>
              <c:ext xmlns:c16="http://schemas.microsoft.com/office/drawing/2014/chart" uri="{C3380CC4-5D6E-409C-BE32-E72D297353CC}">
                <c16:uniqueId val="{00000005-C0D9-42E1-9D99-EB5E0C79AA2A}"/>
              </c:ext>
            </c:extLst>
          </c:dPt>
          <c:dPt>
            <c:idx val="5"/>
            <c:bubble3D val="0"/>
            <c:extLst>
              <c:ext xmlns:c16="http://schemas.microsoft.com/office/drawing/2014/chart" uri="{C3380CC4-5D6E-409C-BE32-E72D297353CC}">
                <c16:uniqueId val="{00000006-C0D9-42E1-9D99-EB5E0C79AA2A}"/>
              </c:ext>
            </c:extLst>
          </c:dPt>
          <c:dPt>
            <c:idx val="6"/>
            <c:bubble3D val="0"/>
            <c:spPr>
              <a:solidFill>
                <a:srgbClr val="6E4932"/>
              </a:solidFill>
            </c:spPr>
            <c:extLst>
              <c:ext xmlns:c16="http://schemas.microsoft.com/office/drawing/2014/chart" uri="{C3380CC4-5D6E-409C-BE32-E72D297353CC}">
                <c16:uniqueId val="{00000008-C0D9-42E1-9D99-EB5E0C79AA2A}"/>
              </c:ext>
            </c:extLst>
          </c:dPt>
          <c:dPt>
            <c:idx val="7"/>
            <c:bubble3D val="0"/>
            <c:extLst>
              <c:ext xmlns:c16="http://schemas.microsoft.com/office/drawing/2014/chart" uri="{C3380CC4-5D6E-409C-BE32-E72D297353CC}">
                <c16:uniqueId val="{00000009-C0D9-42E1-9D99-EB5E0C79AA2A}"/>
              </c:ext>
            </c:extLst>
          </c:dPt>
          <c:dPt>
            <c:idx val="15"/>
            <c:bubble3D val="0"/>
            <c:spPr>
              <a:solidFill>
                <a:srgbClr val="EBE600"/>
              </a:solidFill>
            </c:spPr>
            <c:extLst>
              <c:ext xmlns:c16="http://schemas.microsoft.com/office/drawing/2014/chart" uri="{C3380CC4-5D6E-409C-BE32-E72D297353CC}">
                <c16:uniqueId val="{0000000B-C0D9-42E1-9D99-EB5E0C79AA2A}"/>
              </c:ext>
            </c:extLst>
          </c:dPt>
          <c:cat>
            <c:numRef>
              <c:f>'8.5'!$O$10:$O$25</c:f>
              <c:numCache>
                <c:formatCode>0.0%</c:formatCode>
                <c:ptCount val="16"/>
              </c:numCache>
            </c:numRef>
          </c:cat>
          <c:val>
            <c:numRef>
              <c:f>'8.5'!$J$10:$J$25</c:f>
              <c:numCache>
                <c:formatCode>0.0</c:formatCode>
                <c:ptCount val="16"/>
              </c:numCache>
            </c:numRef>
          </c:val>
          <c:extLst>
            <c:ext xmlns:c16="http://schemas.microsoft.com/office/drawing/2014/chart" uri="{C3380CC4-5D6E-409C-BE32-E72D297353CC}">
              <c16:uniqueId val="{0000000C-C0D9-42E1-9D99-EB5E0C79AA2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c:ext xmlns:c16="http://schemas.microsoft.com/office/drawing/2014/chart" uri="{C3380CC4-5D6E-409C-BE32-E72D297353CC}">
                <c16:uniqueId val="{00000000-B0B7-453B-94C7-666A5DD82E4E}"/>
              </c:ext>
            </c:extLst>
          </c:dPt>
          <c:dPt>
            <c:idx val="7"/>
            <c:bubble3D val="0"/>
            <c:extLst>
              <c:ext xmlns:c16="http://schemas.microsoft.com/office/drawing/2014/chart" uri="{C3380CC4-5D6E-409C-BE32-E72D297353CC}">
                <c16:uniqueId val="{00000001-B0B7-453B-94C7-666A5DD82E4E}"/>
              </c:ext>
            </c:extLst>
          </c:dPt>
          <c:dLbls>
            <c:dLbl>
              <c:idx val="7"/>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1-B0B7-453B-94C7-666A5DD82E4E}"/>
                </c:ext>
              </c:extLst>
            </c:dLbl>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3B61-4D08-9EBD-CD0AD8C78297}"/>
                </c:ext>
              </c:extLst>
            </c:dLbl>
            <c:dLbl>
              <c:idx val="11"/>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3-3B61-4D08-9EBD-CD0AD8C78297}"/>
                </c:ext>
              </c:extLst>
            </c:dLbl>
            <c:dLbl>
              <c:idx val="12"/>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4-3B61-4D08-9EBD-CD0AD8C78297}"/>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2213.9926850000002</c:v>
                </c:pt>
                <c:pt idx="1">
                  <c:v>2728.5549499999997</c:v>
                </c:pt>
                <c:pt idx="2">
                  <c:v>3007.8528739999997</c:v>
                </c:pt>
                <c:pt idx="3">
                  <c:v>2671.1359840000005</c:v>
                </c:pt>
                <c:pt idx="4">
                  <c:v>1364.7140010000001</c:v>
                </c:pt>
                <c:pt idx="5">
                  <c:v>1572.4869800000001</c:v>
                </c:pt>
                <c:pt idx="6">
                  <c:v>913.13841600000001</c:v>
                </c:pt>
                <c:pt idx="7">
                  <c:v>10821.611785999999</c:v>
                </c:pt>
                <c:pt idx="8">
                  <c:v>2298.6664869999995</c:v>
                </c:pt>
                <c:pt idx="9">
                  <c:v>2654.5900160000001</c:v>
                </c:pt>
                <c:pt idx="10">
                  <c:v>2211.5421080000001</c:v>
                </c:pt>
                <c:pt idx="11">
                  <c:v>9576.9424250000029</c:v>
                </c:pt>
                <c:pt idx="12">
                  <c:v>10306.470486999997</c:v>
                </c:pt>
                <c:pt idx="13">
                  <c:v>2654.2856330000004</c:v>
                </c:pt>
              </c:numCache>
            </c:numRef>
          </c:val>
          <c:extLst>
            <c:ext xmlns:c16="http://schemas.microsoft.com/office/drawing/2014/chart" uri="{C3380CC4-5D6E-409C-BE32-E72D297353CC}">
              <c16:uniqueId val="{00000005-B0B7-453B-94C7-666A5DD82E4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98EE-4BD9-BE2F-DFF497B15DD7}"/>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01-98EE-4BD9-BE2F-DFF497B15DD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08091531021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Leden</c:v>
                </c:pt>
                <c:pt idx="1">
                  <c:v>Únor</c:v>
                </c:pt>
                <c:pt idx="2">
                  <c:v>Březen</c:v>
                </c:pt>
              </c:strCache>
            </c:strRef>
          </c:cat>
          <c:val>
            <c:numRef>
              <c:f>'8.6'!$L$28:$N$28</c:f>
              <c:numCache>
                <c:formatCode>#\ ##0.0</c:formatCode>
                <c:ptCount val="3"/>
                <c:pt idx="0">
                  <c:v>89891.9</c:v>
                </c:pt>
                <c:pt idx="1">
                  <c:v>89821.519</c:v>
                </c:pt>
                <c:pt idx="2">
                  <c:v>86788.079000000012</c:v>
                </c:pt>
              </c:numCache>
            </c:numRef>
          </c:val>
          <c:extLst>
            <c:ext xmlns:c16="http://schemas.microsoft.com/office/drawing/2014/chart" uri="{C3380CC4-5D6E-409C-BE32-E72D297353CC}">
              <c16:uniqueId val="{00000000-AB60-4BC2-95EE-3B31B5332A16}"/>
            </c:ext>
          </c:extLst>
        </c:ser>
        <c:ser>
          <c:idx val="1"/>
          <c:order val="1"/>
          <c:tx>
            <c:strRef>
              <c:f>'8.6'!$K$29</c:f>
              <c:strCache>
                <c:ptCount val="1"/>
                <c:pt idx="0">
                  <c:v>Energetika</c:v>
                </c:pt>
              </c:strCache>
            </c:strRef>
          </c:tx>
          <c:invertIfNegative val="0"/>
          <c:cat>
            <c:strRef>
              <c:f>'8.6'!$L$27:$N$27</c:f>
              <c:strCache>
                <c:ptCount val="3"/>
                <c:pt idx="0">
                  <c:v>Leden</c:v>
                </c:pt>
                <c:pt idx="1">
                  <c:v>Únor</c:v>
                </c:pt>
                <c:pt idx="2">
                  <c:v>Březen</c:v>
                </c:pt>
              </c:strCache>
            </c:strRef>
          </c:cat>
          <c:val>
            <c:numRef>
              <c:f>'8.6'!$L$29:$N$29</c:f>
              <c:numCache>
                <c:formatCode>#\ ##0.0</c:formatCode>
                <c:ptCount val="3"/>
                <c:pt idx="0">
                  <c:v>1171.3499999999999</c:v>
                </c:pt>
                <c:pt idx="1">
                  <c:v>1148.8</c:v>
                </c:pt>
                <c:pt idx="2">
                  <c:v>993.65</c:v>
                </c:pt>
              </c:numCache>
            </c:numRef>
          </c:val>
          <c:extLst>
            <c:ext xmlns:c16="http://schemas.microsoft.com/office/drawing/2014/chart" uri="{C3380CC4-5D6E-409C-BE32-E72D297353CC}">
              <c16:uniqueId val="{00000001-AB60-4BC2-95EE-3B31B5332A16}"/>
            </c:ext>
          </c:extLst>
        </c:ser>
        <c:ser>
          <c:idx val="2"/>
          <c:order val="2"/>
          <c:tx>
            <c:strRef>
              <c:f>'8.6'!$K$30</c:f>
              <c:strCache>
                <c:ptCount val="1"/>
                <c:pt idx="0">
                  <c:v>Doprava</c:v>
                </c:pt>
              </c:strCache>
            </c:strRef>
          </c:tx>
          <c:invertIfNegative val="0"/>
          <c:cat>
            <c:strRef>
              <c:f>'8.6'!$L$27:$N$27</c:f>
              <c:strCache>
                <c:ptCount val="3"/>
                <c:pt idx="0">
                  <c:v>Leden</c:v>
                </c:pt>
                <c:pt idx="1">
                  <c:v>Únor</c:v>
                </c:pt>
                <c:pt idx="2">
                  <c:v>Březen</c:v>
                </c:pt>
              </c:strCache>
            </c:strRef>
          </c:cat>
          <c:val>
            <c:numRef>
              <c:f>'8.6'!$L$30:$N$30</c:f>
              <c:numCache>
                <c:formatCode>#\ ##0.0</c:formatCode>
                <c:ptCount val="3"/>
                <c:pt idx="0">
                  <c:v>2816</c:v>
                </c:pt>
                <c:pt idx="1">
                  <c:v>2696</c:v>
                </c:pt>
                <c:pt idx="2">
                  <c:v>2315.6</c:v>
                </c:pt>
              </c:numCache>
            </c:numRef>
          </c:val>
          <c:extLst>
            <c:ext xmlns:c16="http://schemas.microsoft.com/office/drawing/2014/chart" uri="{C3380CC4-5D6E-409C-BE32-E72D297353CC}">
              <c16:uniqueId val="{00000002-AB60-4BC2-95EE-3B31B5332A16}"/>
            </c:ext>
          </c:extLst>
        </c:ser>
        <c:ser>
          <c:idx val="3"/>
          <c:order val="3"/>
          <c:tx>
            <c:strRef>
              <c:f>'8.6'!$K$31</c:f>
              <c:strCache>
                <c:ptCount val="1"/>
                <c:pt idx="0">
                  <c:v>Stavebnictví</c:v>
                </c:pt>
              </c:strCache>
            </c:strRef>
          </c:tx>
          <c:invertIfNegative val="0"/>
          <c:cat>
            <c:strRef>
              <c:f>'8.6'!$L$27:$N$27</c:f>
              <c:strCache>
                <c:ptCount val="3"/>
                <c:pt idx="0">
                  <c:v>Leden</c:v>
                </c:pt>
                <c:pt idx="1">
                  <c:v>Únor</c:v>
                </c:pt>
                <c:pt idx="2">
                  <c:v>Březen</c:v>
                </c:pt>
              </c:strCache>
            </c:strRef>
          </c:cat>
          <c:val>
            <c:numRef>
              <c:f>'8.6'!$L$31:$N$31</c:f>
              <c:numCache>
                <c:formatCode>#\ ##0.0</c:formatCode>
                <c:ptCount val="3"/>
                <c:pt idx="0">
                  <c:v>1295.0999999999999</c:v>
                </c:pt>
                <c:pt idx="1">
                  <c:v>1128.9000000000001</c:v>
                </c:pt>
                <c:pt idx="2">
                  <c:v>961.8</c:v>
                </c:pt>
              </c:numCache>
            </c:numRef>
          </c:val>
          <c:extLst>
            <c:ext xmlns:c16="http://schemas.microsoft.com/office/drawing/2014/chart" uri="{C3380CC4-5D6E-409C-BE32-E72D297353CC}">
              <c16:uniqueId val="{00000003-AB60-4BC2-95EE-3B31B5332A16}"/>
            </c:ext>
          </c:extLst>
        </c:ser>
        <c:ser>
          <c:idx val="4"/>
          <c:order val="4"/>
          <c:tx>
            <c:strRef>
              <c:f>'8.6'!$K$32</c:f>
              <c:strCache>
                <c:ptCount val="1"/>
                <c:pt idx="0">
                  <c:v>Zemědělství a lesnictví</c:v>
                </c:pt>
              </c:strCache>
            </c:strRef>
          </c:tx>
          <c:invertIfNegative val="0"/>
          <c:cat>
            <c:strRef>
              <c:f>'8.6'!$L$27:$N$27</c:f>
              <c:strCache>
                <c:ptCount val="3"/>
                <c:pt idx="0">
                  <c:v>Leden</c:v>
                </c:pt>
                <c:pt idx="1">
                  <c:v>Únor</c:v>
                </c:pt>
                <c:pt idx="2">
                  <c:v>Březen</c:v>
                </c:pt>
              </c:strCache>
            </c:strRef>
          </c:cat>
          <c:val>
            <c:numRef>
              <c:f>'8.6'!$L$32:$N$32</c:f>
              <c:numCache>
                <c:formatCode>#\ ##0.0</c:formatCode>
                <c:ptCount val="3"/>
                <c:pt idx="0">
                  <c:v>774.5</c:v>
                </c:pt>
                <c:pt idx="1">
                  <c:v>183.196</c:v>
                </c:pt>
                <c:pt idx="2">
                  <c:v>213.55</c:v>
                </c:pt>
              </c:numCache>
            </c:numRef>
          </c:val>
          <c:extLst>
            <c:ext xmlns:c16="http://schemas.microsoft.com/office/drawing/2014/chart" uri="{C3380CC4-5D6E-409C-BE32-E72D297353CC}">
              <c16:uniqueId val="{00000004-AB60-4BC2-95EE-3B31B5332A16}"/>
            </c:ext>
          </c:extLst>
        </c:ser>
        <c:ser>
          <c:idx val="5"/>
          <c:order val="5"/>
          <c:tx>
            <c:strRef>
              <c:f>'8.6'!$K$33</c:f>
              <c:strCache>
                <c:ptCount val="1"/>
                <c:pt idx="0">
                  <c:v>Domácnosti</c:v>
                </c:pt>
              </c:strCache>
            </c:strRef>
          </c:tx>
          <c:invertIfNegative val="0"/>
          <c:cat>
            <c:strRef>
              <c:f>'8.6'!$L$27:$N$27</c:f>
              <c:strCache>
                <c:ptCount val="3"/>
                <c:pt idx="0">
                  <c:v>Leden</c:v>
                </c:pt>
                <c:pt idx="1">
                  <c:v>Únor</c:v>
                </c:pt>
                <c:pt idx="2">
                  <c:v>Březen</c:v>
                </c:pt>
              </c:strCache>
            </c:strRef>
          </c:cat>
          <c:val>
            <c:numRef>
              <c:f>'8.6'!$L$33:$N$33</c:f>
              <c:numCache>
                <c:formatCode>#\ ##0.0</c:formatCode>
                <c:ptCount val="3"/>
                <c:pt idx="0">
                  <c:v>254352.18999999997</c:v>
                </c:pt>
                <c:pt idx="1">
                  <c:v>230599.44000000003</c:v>
                </c:pt>
                <c:pt idx="2">
                  <c:v>203434.88999999998</c:v>
                </c:pt>
              </c:numCache>
            </c:numRef>
          </c:val>
          <c:extLst>
            <c:ext xmlns:c16="http://schemas.microsoft.com/office/drawing/2014/chart" uri="{C3380CC4-5D6E-409C-BE32-E72D297353CC}">
              <c16:uniqueId val="{00000005-AB60-4BC2-95EE-3B31B5332A16}"/>
            </c:ext>
          </c:extLst>
        </c:ser>
        <c:ser>
          <c:idx val="6"/>
          <c:order val="6"/>
          <c:tx>
            <c:strRef>
              <c:f>'8.6'!$K$34</c:f>
              <c:strCache>
                <c:ptCount val="1"/>
                <c:pt idx="0">
                  <c:v>Obchod, služby, školství, zdravotnictví</c:v>
                </c:pt>
              </c:strCache>
            </c:strRef>
          </c:tx>
          <c:invertIfNegative val="0"/>
          <c:cat>
            <c:strRef>
              <c:f>'8.6'!$L$27:$N$27</c:f>
              <c:strCache>
                <c:ptCount val="3"/>
                <c:pt idx="0">
                  <c:v>Leden</c:v>
                </c:pt>
                <c:pt idx="1">
                  <c:v>Únor</c:v>
                </c:pt>
                <c:pt idx="2">
                  <c:v>Březen</c:v>
                </c:pt>
              </c:strCache>
            </c:strRef>
          </c:cat>
          <c:val>
            <c:numRef>
              <c:f>'8.6'!$L$34:$N$34</c:f>
              <c:numCache>
                <c:formatCode>#\ ##0.0</c:formatCode>
                <c:ptCount val="3"/>
                <c:pt idx="0">
                  <c:v>156035.46299999996</c:v>
                </c:pt>
                <c:pt idx="1">
                  <c:v>146750.285</c:v>
                </c:pt>
                <c:pt idx="2">
                  <c:v>125776.37499999999</c:v>
                </c:pt>
              </c:numCache>
            </c:numRef>
          </c:val>
          <c:extLst>
            <c:ext xmlns:c16="http://schemas.microsoft.com/office/drawing/2014/chart" uri="{C3380CC4-5D6E-409C-BE32-E72D297353CC}">
              <c16:uniqueId val="{00000006-AB60-4BC2-95EE-3B31B5332A16}"/>
            </c:ext>
          </c:extLst>
        </c:ser>
        <c:ser>
          <c:idx val="7"/>
          <c:order val="7"/>
          <c:tx>
            <c:strRef>
              <c:f>'8.6'!$K$35</c:f>
              <c:strCache>
                <c:ptCount val="1"/>
                <c:pt idx="0">
                  <c:v>Ostatní</c:v>
                </c:pt>
              </c:strCache>
            </c:strRef>
          </c:tx>
          <c:invertIfNegative val="0"/>
          <c:cat>
            <c:strRef>
              <c:f>'8.6'!$L$27:$N$27</c:f>
              <c:strCache>
                <c:ptCount val="3"/>
                <c:pt idx="0">
                  <c:v>Leden</c:v>
                </c:pt>
                <c:pt idx="1">
                  <c:v>Únor</c:v>
                </c:pt>
                <c:pt idx="2">
                  <c:v>Březen</c:v>
                </c:pt>
              </c:strCache>
            </c:strRef>
          </c:cat>
          <c:val>
            <c:numRef>
              <c:f>'8.6'!$L$35:$N$35</c:f>
              <c:numCache>
                <c:formatCode>#\ ##0.0</c:formatCode>
                <c:ptCount val="3"/>
                <c:pt idx="0">
                  <c:v>7046.1069999999982</c:v>
                </c:pt>
                <c:pt idx="1">
                  <c:v>6634.0320000000002</c:v>
                </c:pt>
                <c:pt idx="2">
                  <c:v>6514.9480000000003</c:v>
                </c:pt>
              </c:numCache>
            </c:numRef>
          </c:val>
          <c:extLst>
            <c:ext xmlns:c16="http://schemas.microsoft.com/office/drawing/2014/chart" uri="{C3380CC4-5D6E-409C-BE32-E72D297353CC}">
              <c16:uniqueId val="{00000007-AB60-4BC2-95EE-3B31B5332A16}"/>
            </c:ext>
          </c:extLst>
        </c:ser>
        <c:dLbls>
          <c:showLegendKey val="0"/>
          <c:showVal val="0"/>
          <c:showCatName val="0"/>
          <c:showSerName val="0"/>
          <c:showPercent val="0"/>
          <c:showBubbleSize val="0"/>
        </c:dLbls>
        <c:gapWidth val="150"/>
        <c:overlap val="100"/>
        <c:axId val="195820928"/>
        <c:axId val="179258496"/>
      </c:barChart>
      <c:catAx>
        <c:axId val="195820928"/>
        <c:scaling>
          <c:orientation val="minMax"/>
        </c:scaling>
        <c:delete val="0"/>
        <c:axPos val="b"/>
        <c:numFmt formatCode="General" sourceLinked="1"/>
        <c:majorTickMark val="none"/>
        <c:minorTickMark val="none"/>
        <c:tickLblPos val="nextTo"/>
        <c:txPr>
          <a:bodyPr/>
          <a:lstStyle/>
          <a:p>
            <a:pPr>
              <a:defRPr sz="900"/>
            </a:pPr>
            <a:endParaRPr lang="cs-CZ"/>
          </a:p>
        </c:txPr>
        <c:crossAx val="179258496"/>
        <c:crosses val="autoZero"/>
        <c:auto val="1"/>
        <c:lblAlgn val="ctr"/>
        <c:lblOffset val="100"/>
        <c:noMultiLvlLbl val="0"/>
      </c:catAx>
      <c:valAx>
        <c:axId val="179258496"/>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58209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2.6959792514497986E-2</c:v>
                </c:pt>
              </c:numCache>
            </c:numRef>
          </c:val>
          <c:extLst>
            <c:ext xmlns:c16="http://schemas.microsoft.com/office/drawing/2014/chart" uri="{C3380CC4-5D6E-409C-BE32-E72D297353CC}">
              <c16:uniqueId val="{00000000-CCA8-4798-B065-206F87F26470}"/>
            </c:ext>
          </c:extLst>
        </c:ser>
        <c:ser>
          <c:idx val="1"/>
          <c:order val="1"/>
          <c:tx>
            <c:strRef>
              <c:f>'8.6'!$L$41</c:f>
              <c:strCache>
                <c:ptCount val="1"/>
                <c:pt idx="0">
                  <c:v>Výroba tepla brutto</c:v>
                </c:pt>
              </c:strCache>
            </c:strRef>
          </c:tx>
          <c:invertIfNegative val="0"/>
          <c:val>
            <c:numRef>
              <c:f>'8.6'!$M$41</c:f>
              <c:numCache>
                <c:formatCode>0.0%</c:formatCode>
                <c:ptCount val="1"/>
                <c:pt idx="0">
                  <c:v>2.8592759722433986E-2</c:v>
                </c:pt>
              </c:numCache>
            </c:numRef>
          </c:val>
          <c:extLst>
            <c:ext xmlns:c16="http://schemas.microsoft.com/office/drawing/2014/chart" uri="{C3380CC4-5D6E-409C-BE32-E72D297353CC}">
              <c16:uniqueId val="{00000001-CCA8-4798-B065-206F87F26470}"/>
            </c:ext>
          </c:extLst>
        </c:ser>
        <c:ser>
          <c:idx val="2"/>
          <c:order val="2"/>
          <c:tx>
            <c:strRef>
              <c:f>'8.6'!$L$42</c:f>
              <c:strCache>
                <c:ptCount val="1"/>
                <c:pt idx="0">
                  <c:v>Dodávky tepla</c:v>
                </c:pt>
              </c:strCache>
            </c:strRef>
          </c:tx>
          <c:invertIfNegative val="0"/>
          <c:val>
            <c:numRef>
              <c:f>'8.6'!$M$42</c:f>
              <c:numCache>
                <c:formatCode>0.0%</c:formatCode>
                <c:ptCount val="1"/>
                <c:pt idx="0">
                  <c:v>3.3117374960644895E-2</c:v>
                </c:pt>
              </c:numCache>
            </c:numRef>
          </c:val>
          <c:extLst>
            <c:ext xmlns:c16="http://schemas.microsoft.com/office/drawing/2014/chart" uri="{C3380CC4-5D6E-409C-BE32-E72D297353CC}">
              <c16:uniqueId val="{00000002-CCA8-4798-B065-206F87F26470}"/>
            </c:ext>
          </c:extLst>
        </c:ser>
        <c:dLbls>
          <c:showLegendKey val="0"/>
          <c:showVal val="0"/>
          <c:showCatName val="0"/>
          <c:showSerName val="0"/>
          <c:showPercent val="0"/>
          <c:showBubbleSize val="0"/>
        </c:dLbls>
        <c:gapWidth val="150"/>
        <c:axId val="179277184"/>
        <c:axId val="179283072"/>
      </c:barChart>
      <c:catAx>
        <c:axId val="179277184"/>
        <c:scaling>
          <c:orientation val="maxMin"/>
        </c:scaling>
        <c:delete val="0"/>
        <c:axPos val="l"/>
        <c:numFmt formatCode="General" sourceLinked="1"/>
        <c:majorTickMark val="none"/>
        <c:minorTickMark val="none"/>
        <c:tickLblPos val="none"/>
        <c:crossAx val="179283072"/>
        <c:crosses val="autoZero"/>
        <c:auto val="1"/>
        <c:lblAlgn val="ctr"/>
        <c:lblOffset val="100"/>
        <c:noMultiLvlLbl val="0"/>
      </c:catAx>
      <c:valAx>
        <c:axId val="1792830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927718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42533616419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Leden</c:v>
                </c:pt>
                <c:pt idx="1">
                  <c:v>Únor</c:v>
                </c:pt>
                <c:pt idx="2">
                  <c:v>Březen</c:v>
                </c:pt>
              </c:strCache>
            </c:strRef>
          </c:cat>
          <c:val>
            <c:numRef>
              <c:f>'8.6'!$L$10:$N$10</c:f>
              <c:numCache>
                <c:formatCode>#\ ##0.0</c:formatCode>
                <c:ptCount val="3"/>
                <c:pt idx="0">
                  <c:v>80270.959999999992</c:v>
                </c:pt>
                <c:pt idx="1">
                  <c:v>75507.53</c:v>
                </c:pt>
                <c:pt idx="2">
                  <c:v>58345.69</c:v>
                </c:pt>
              </c:numCache>
            </c:numRef>
          </c:val>
          <c:extLst>
            <c:ext xmlns:c16="http://schemas.microsoft.com/office/drawing/2014/chart" uri="{C3380CC4-5D6E-409C-BE32-E72D297353CC}">
              <c16:uniqueId val="{00000000-18DA-448C-ACE6-6E92A527C649}"/>
            </c:ext>
          </c:extLst>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Leden</c:v>
                </c:pt>
                <c:pt idx="1">
                  <c:v>Únor</c:v>
                </c:pt>
                <c:pt idx="2">
                  <c:v>Březen</c:v>
                </c:pt>
              </c:strCache>
            </c:strRef>
          </c:cat>
          <c:val>
            <c:numRef>
              <c:f>'8.6'!$L$11:$N$11</c:f>
              <c:numCache>
                <c:formatCode>#\ ##0.0</c:formatCode>
                <c:ptCount val="3"/>
                <c:pt idx="0">
                  <c:v>7630.76</c:v>
                </c:pt>
                <c:pt idx="1">
                  <c:v>6209.5349999999999</c:v>
                </c:pt>
                <c:pt idx="2">
                  <c:v>6342.0169999999998</c:v>
                </c:pt>
              </c:numCache>
            </c:numRef>
          </c:val>
          <c:extLst>
            <c:ext xmlns:c16="http://schemas.microsoft.com/office/drawing/2014/chart" uri="{C3380CC4-5D6E-409C-BE32-E72D297353CC}">
              <c16:uniqueId val="{00000001-18DA-448C-ACE6-6E92A527C649}"/>
            </c:ext>
          </c:extLst>
        </c:ser>
        <c:ser>
          <c:idx val="2"/>
          <c:order val="2"/>
          <c:tx>
            <c:strRef>
              <c:f>'8.6'!$K$12</c:f>
              <c:strCache>
                <c:ptCount val="1"/>
                <c:pt idx="0">
                  <c:v>Černé uhlí</c:v>
                </c:pt>
              </c:strCache>
            </c:strRef>
          </c:tx>
          <c:spPr>
            <a:solidFill>
              <a:schemeClr val="tx1"/>
            </a:solidFill>
          </c:spPr>
          <c:invertIfNegative val="0"/>
          <c:cat>
            <c:strRef>
              <c:f>'8.6'!$L$9:$N$9</c:f>
              <c:strCache>
                <c:ptCount val="3"/>
                <c:pt idx="0">
                  <c:v>Leden</c:v>
                </c:pt>
                <c:pt idx="1">
                  <c:v>Únor</c:v>
                </c:pt>
                <c:pt idx="2">
                  <c:v>Březen</c:v>
                </c:pt>
              </c:strCache>
            </c:strRef>
          </c:cat>
          <c:val>
            <c:numRef>
              <c:f>'8.6'!$L$12:$N$12</c:f>
              <c:numCache>
                <c:formatCode>#\ ##0.0</c:formatCode>
                <c:ptCount val="3"/>
                <c:pt idx="0">
                  <c:v>9065.91</c:v>
                </c:pt>
                <c:pt idx="1">
                  <c:v>6210.1</c:v>
                </c:pt>
                <c:pt idx="2">
                  <c:v>10697.95</c:v>
                </c:pt>
              </c:numCache>
            </c:numRef>
          </c:val>
          <c:extLst>
            <c:ext xmlns:c16="http://schemas.microsoft.com/office/drawing/2014/chart" uri="{C3380CC4-5D6E-409C-BE32-E72D297353CC}">
              <c16:uniqueId val="{00000002-18DA-448C-ACE6-6E92A527C649}"/>
            </c:ext>
          </c:extLst>
        </c:ser>
        <c:ser>
          <c:idx val="3"/>
          <c:order val="3"/>
          <c:tx>
            <c:strRef>
              <c:f>'8.6'!$K$13</c:f>
              <c:strCache>
                <c:ptCount val="1"/>
                <c:pt idx="0">
                  <c:v>Elektrická energie</c:v>
                </c:pt>
              </c:strCache>
            </c:strRef>
          </c:tx>
          <c:invertIfNegative val="0"/>
          <c:cat>
            <c:strRef>
              <c:f>'8.6'!$L$9:$N$9</c:f>
              <c:strCache>
                <c:ptCount val="3"/>
                <c:pt idx="0">
                  <c:v>Leden</c:v>
                </c:pt>
                <c:pt idx="1">
                  <c:v>Únor</c:v>
                </c:pt>
                <c:pt idx="2">
                  <c:v>Březen</c:v>
                </c:pt>
              </c:strCache>
            </c:strRef>
          </c:cat>
          <c:val>
            <c:numRef>
              <c:f>'8.6'!$L$13:$N$13</c:f>
              <c:numCache>
                <c:formatCode>#\ ##0.0</c:formatCode>
                <c:ptCount val="3"/>
                <c:pt idx="0">
                  <c:v>0</c:v>
                </c:pt>
                <c:pt idx="1">
                  <c:v>0</c:v>
                </c:pt>
                <c:pt idx="2">
                  <c:v>0</c:v>
                </c:pt>
              </c:numCache>
            </c:numRef>
          </c:val>
          <c:extLst>
            <c:ext xmlns:c16="http://schemas.microsoft.com/office/drawing/2014/chart" uri="{C3380CC4-5D6E-409C-BE32-E72D297353CC}">
              <c16:uniqueId val="{00000003-18DA-448C-ACE6-6E92A527C649}"/>
            </c:ext>
          </c:extLst>
        </c:ser>
        <c:ser>
          <c:idx val="4"/>
          <c:order val="4"/>
          <c:tx>
            <c:strRef>
              <c:f>'8.6'!$K$14</c:f>
              <c:strCache>
                <c:ptCount val="1"/>
                <c:pt idx="0">
                  <c:v>Energie prostředí (tepelné čerpadlo)</c:v>
                </c:pt>
              </c:strCache>
            </c:strRef>
          </c:tx>
          <c:invertIfNegative val="0"/>
          <c:cat>
            <c:strRef>
              <c:f>'8.6'!$L$9:$N$9</c:f>
              <c:strCache>
                <c:ptCount val="3"/>
                <c:pt idx="0">
                  <c:v>Leden</c:v>
                </c:pt>
                <c:pt idx="1">
                  <c:v>Únor</c:v>
                </c:pt>
                <c:pt idx="2">
                  <c:v>Březen</c:v>
                </c:pt>
              </c:strCache>
            </c:strRef>
          </c:cat>
          <c:val>
            <c:numRef>
              <c:f>'8.6'!$L$14:$N$14</c:f>
              <c:numCache>
                <c:formatCode>#\ ##0.0</c:formatCode>
                <c:ptCount val="3"/>
                <c:pt idx="0">
                  <c:v>0</c:v>
                </c:pt>
                <c:pt idx="1">
                  <c:v>0</c:v>
                </c:pt>
                <c:pt idx="2">
                  <c:v>0</c:v>
                </c:pt>
              </c:numCache>
            </c:numRef>
          </c:val>
          <c:extLst>
            <c:ext xmlns:c16="http://schemas.microsoft.com/office/drawing/2014/chart" uri="{C3380CC4-5D6E-409C-BE32-E72D297353CC}">
              <c16:uniqueId val="{00000004-18DA-448C-ACE6-6E92A527C649}"/>
            </c:ext>
          </c:extLst>
        </c:ser>
        <c:ser>
          <c:idx val="5"/>
          <c:order val="5"/>
          <c:tx>
            <c:strRef>
              <c:f>'8.6'!$K$15</c:f>
              <c:strCache>
                <c:ptCount val="1"/>
                <c:pt idx="0">
                  <c:v>Energie Slunce (solární kolektor)</c:v>
                </c:pt>
              </c:strCache>
            </c:strRef>
          </c:tx>
          <c:invertIfNegative val="0"/>
          <c:cat>
            <c:strRef>
              <c:f>'8.6'!$L$9:$N$9</c:f>
              <c:strCache>
                <c:ptCount val="3"/>
                <c:pt idx="0">
                  <c:v>Leden</c:v>
                </c:pt>
                <c:pt idx="1">
                  <c:v>Únor</c:v>
                </c:pt>
                <c:pt idx="2">
                  <c:v>Březen</c:v>
                </c:pt>
              </c:strCache>
            </c:strRef>
          </c:cat>
          <c:val>
            <c:numRef>
              <c:f>'8.6'!$L$15:$N$15</c:f>
              <c:numCache>
                <c:formatCode>#\ ##0.0</c:formatCode>
                <c:ptCount val="3"/>
                <c:pt idx="0">
                  <c:v>0</c:v>
                </c:pt>
                <c:pt idx="1">
                  <c:v>0</c:v>
                </c:pt>
                <c:pt idx="2">
                  <c:v>0</c:v>
                </c:pt>
              </c:numCache>
            </c:numRef>
          </c:val>
          <c:extLst>
            <c:ext xmlns:c16="http://schemas.microsoft.com/office/drawing/2014/chart" uri="{C3380CC4-5D6E-409C-BE32-E72D297353CC}">
              <c16:uniqueId val="{00000005-18DA-448C-ACE6-6E92A527C649}"/>
            </c:ext>
          </c:extLst>
        </c:ser>
        <c:ser>
          <c:idx val="6"/>
          <c:order val="6"/>
          <c:tx>
            <c:strRef>
              <c:f>'8.6'!$K$16</c:f>
              <c:strCache>
                <c:ptCount val="1"/>
                <c:pt idx="0">
                  <c:v>Hnědé uhlí</c:v>
                </c:pt>
              </c:strCache>
            </c:strRef>
          </c:tx>
          <c:spPr>
            <a:solidFill>
              <a:srgbClr val="6E4932"/>
            </a:solidFill>
          </c:spPr>
          <c:invertIfNegative val="0"/>
          <c:cat>
            <c:strRef>
              <c:f>'8.6'!$L$9:$N$9</c:f>
              <c:strCache>
                <c:ptCount val="3"/>
                <c:pt idx="0">
                  <c:v>Leden</c:v>
                </c:pt>
                <c:pt idx="1">
                  <c:v>Únor</c:v>
                </c:pt>
                <c:pt idx="2">
                  <c:v>Březen</c:v>
                </c:pt>
              </c:strCache>
            </c:strRef>
          </c:cat>
          <c:val>
            <c:numRef>
              <c:f>'8.6'!$L$16:$N$16</c:f>
              <c:numCache>
                <c:formatCode>#\ ##0.0</c:formatCode>
                <c:ptCount val="3"/>
                <c:pt idx="0">
                  <c:v>162455.22</c:v>
                </c:pt>
                <c:pt idx="1">
                  <c:v>151790.88</c:v>
                </c:pt>
                <c:pt idx="2">
                  <c:v>148876.07</c:v>
                </c:pt>
              </c:numCache>
            </c:numRef>
          </c:val>
          <c:extLst>
            <c:ext xmlns:c16="http://schemas.microsoft.com/office/drawing/2014/chart" uri="{C3380CC4-5D6E-409C-BE32-E72D297353CC}">
              <c16:uniqueId val="{00000006-18DA-448C-ACE6-6E92A527C649}"/>
            </c:ext>
          </c:extLst>
        </c:ser>
        <c:ser>
          <c:idx val="7"/>
          <c:order val="7"/>
          <c:tx>
            <c:strRef>
              <c:f>'8.6'!$K$17</c:f>
              <c:strCache>
                <c:ptCount val="1"/>
                <c:pt idx="0">
                  <c:v>Jaderné palivo</c:v>
                </c:pt>
              </c:strCache>
            </c:strRef>
          </c:tx>
          <c:invertIfNegative val="0"/>
          <c:cat>
            <c:strRef>
              <c:f>'8.6'!$L$9:$N$9</c:f>
              <c:strCache>
                <c:ptCount val="3"/>
                <c:pt idx="0">
                  <c:v>Leden</c:v>
                </c:pt>
                <c:pt idx="1">
                  <c:v>Únor</c:v>
                </c:pt>
                <c:pt idx="2">
                  <c:v>Březen</c:v>
                </c:pt>
              </c:strCache>
            </c:strRef>
          </c:cat>
          <c:val>
            <c:numRef>
              <c:f>'8.6'!$L$17:$N$17</c:f>
              <c:numCache>
                <c:formatCode>#\ ##0.0</c:formatCode>
                <c:ptCount val="3"/>
                <c:pt idx="0">
                  <c:v>0</c:v>
                </c:pt>
                <c:pt idx="1">
                  <c:v>0</c:v>
                </c:pt>
                <c:pt idx="2">
                  <c:v>0</c:v>
                </c:pt>
              </c:numCache>
            </c:numRef>
          </c:val>
          <c:extLst>
            <c:ext xmlns:c16="http://schemas.microsoft.com/office/drawing/2014/chart" uri="{C3380CC4-5D6E-409C-BE32-E72D297353CC}">
              <c16:uniqueId val="{00000007-18DA-448C-ACE6-6E92A527C649}"/>
            </c:ext>
          </c:extLst>
        </c:ser>
        <c:ser>
          <c:idx val="8"/>
          <c:order val="8"/>
          <c:tx>
            <c:strRef>
              <c:f>'8.6'!$K$18</c:f>
              <c:strCache>
                <c:ptCount val="1"/>
                <c:pt idx="0">
                  <c:v>Koks</c:v>
                </c:pt>
              </c:strCache>
            </c:strRef>
          </c:tx>
          <c:invertIfNegative val="0"/>
          <c:cat>
            <c:strRef>
              <c:f>'8.6'!$L$9:$N$9</c:f>
              <c:strCache>
                <c:ptCount val="3"/>
                <c:pt idx="0">
                  <c:v>Leden</c:v>
                </c:pt>
                <c:pt idx="1">
                  <c:v>Únor</c:v>
                </c:pt>
                <c:pt idx="2">
                  <c:v>Březen</c:v>
                </c:pt>
              </c:strCache>
            </c:strRef>
          </c:cat>
          <c:val>
            <c:numRef>
              <c:f>'8.6'!$L$18:$N$18</c:f>
              <c:numCache>
                <c:formatCode>#\ ##0.0</c:formatCode>
                <c:ptCount val="3"/>
                <c:pt idx="0">
                  <c:v>0</c:v>
                </c:pt>
                <c:pt idx="1">
                  <c:v>0</c:v>
                </c:pt>
                <c:pt idx="2">
                  <c:v>0</c:v>
                </c:pt>
              </c:numCache>
            </c:numRef>
          </c:val>
          <c:extLst>
            <c:ext xmlns:c16="http://schemas.microsoft.com/office/drawing/2014/chart" uri="{C3380CC4-5D6E-409C-BE32-E72D297353CC}">
              <c16:uniqueId val="{00000008-18DA-448C-ACE6-6E92A527C649}"/>
            </c:ext>
          </c:extLst>
        </c:ser>
        <c:ser>
          <c:idx val="9"/>
          <c:order val="9"/>
          <c:tx>
            <c:strRef>
              <c:f>'8.6'!$K$19</c:f>
              <c:strCache>
                <c:ptCount val="1"/>
                <c:pt idx="0">
                  <c:v>Odpadní teplo</c:v>
                </c:pt>
              </c:strCache>
            </c:strRef>
          </c:tx>
          <c:invertIfNegative val="0"/>
          <c:cat>
            <c:strRef>
              <c:f>'8.6'!$L$9:$N$9</c:f>
              <c:strCache>
                <c:ptCount val="3"/>
                <c:pt idx="0">
                  <c:v>Leden</c:v>
                </c:pt>
                <c:pt idx="1">
                  <c:v>Únor</c:v>
                </c:pt>
                <c:pt idx="2">
                  <c:v>Březen</c:v>
                </c:pt>
              </c:strCache>
            </c:strRef>
          </c:cat>
          <c:val>
            <c:numRef>
              <c:f>'8.6'!$L$19:$N$19</c:f>
              <c:numCache>
                <c:formatCode>#\ ##0.0</c:formatCode>
                <c:ptCount val="3"/>
                <c:pt idx="0">
                  <c:v>0</c:v>
                </c:pt>
                <c:pt idx="1">
                  <c:v>0</c:v>
                </c:pt>
                <c:pt idx="2">
                  <c:v>0</c:v>
                </c:pt>
              </c:numCache>
            </c:numRef>
          </c:val>
          <c:extLst>
            <c:ext xmlns:c16="http://schemas.microsoft.com/office/drawing/2014/chart" uri="{C3380CC4-5D6E-409C-BE32-E72D297353CC}">
              <c16:uniqueId val="{00000009-18DA-448C-ACE6-6E92A527C649}"/>
            </c:ext>
          </c:extLst>
        </c:ser>
        <c:ser>
          <c:idx val="10"/>
          <c:order val="10"/>
          <c:tx>
            <c:strRef>
              <c:f>'8.6'!$K$20</c:f>
              <c:strCache>
                <c:ptCount val="1"/>
                <c:pt idx="0">
                  <c:v>Ostatní kapalná paliva</c:v>
                </c:pt>
              </c:strCache>
            </c:strRef>
          </c:tx>
          <c:invertIfNegative val="0"/>
          <c:cat>
            <c:strRef>
              <c:f>'8.6'!$L$9:$N$9</c:f>
              <c:strCache>
                <c:ptCount val="3"/>
                <c:pt idx="0">
                  <c:v>Leden</c:v>
                </c:pt>
                <c:pt idx="1">
                  <c:v>Únor</c:v>
                </c:pt>
                <c:pt idx="2">
                  <c:v>Březen</c:v>
                </c:pt>
              </c:strCache>
            </c:strRef>
          </c:cat>
          <c:val>
            <c:numRef>
              <c:f>'8.6'!$L$20:$N$20</c:f>
              <c:numCache>
                <c:formatCode>#\ ##0.0</c:formatCode>
                <c:ptCount val="3"/>
                <c:pt idx="0">
                  <c:v>0</c:v>
                </c:pt>
                <c:pt idx="1">
                  <c:v>0</c:v>
                </c:pt>
                <c:pt idx="2">
                  <c:v>0</c:v>
                </c:pt>
              </c:numCache>
            </c:numRef>
          </c:val>
          <c:extLst>
            <c:ext xmlns:c16="http://schemas.microsoft.com/office/drawing/2014/chart" uri="{C3380CC4-5D6E-409C-BE32-E72D297353CC}">
              <c16:uniqueId val="{0000000A-18DA-448C-ACE6-6E92A527C649}"/>
            </c:ext>
          </c:extLst>
        </c:ser>
        <c:ser>
          <c:idx val="11"/>
          <c:order val="11"/>
          <c:tx>
            <c:strRef>
              <c:f>'8.6'!$K$21</c:f>
              <c:strCache>
                <c:ptCount val="1"/>
                <c:pt idx="0">
                  <c:v>Ostatní pevná paliva</c:v>
                </c:pt>
              </c:strCache>
            </c:strRef>
          </c:tx>
          <c:invertIfNegative val="0"/>
          <c:cat>
            <c:strRef>
              <c:f>'8.6'!$L$9:$N$9</c:f>
              <c:strCache>
                <c:ptCount val="3"/>
                <c:pt idx="0">
                  <c:v>Leden</c:v>
                </c:pt>
                <c:pt idx="1">
                  <c:v>Únor</c:v>
                </c:pt>
                <c:pt idx="2">
                  <c:v>Březen</c:v>
                </c:pt>
              </c:strCache>
            </c:strRef>
          </c:cat>
          <c:val>
            <c:numRef>
              <c:f>'8.6'!$L$21:$N$21</c:f>
              <c:numCache>
                <c:formatCode>#\ ##0.0</c:formatCode>
                <c:ptCount val="3"/>
                <c:pt idx="0">
                  <c:v>0</c:v>
                </c:pt>
                <c:pt idx="1">
                  <c:v>0</c:v>
                </c:pt>
                <c:pt idx="2">
                  <c:v>0</c:v>
                </c:pt>
              </c:numCache>
            </c:numRef>
          </c:val>
          <c:extLst>
            <c:ext xmlns:c16="http://schemas.microsoft.com/office/drawing/2014/chart" uri="{C3380CC4-5D6E-409C-BE32-E72D297353CC}">
              <c16:uniqueId val="{0000000B-18DA-448C-ACE6-6E92A527C649}"/>
            </c:ext>
          </c:extLst>
        </c:ser>
        <c:ser>
          <c:idx val="12"/>
          <c:order val="12"/>
          <c:tx>
            <c:strRef>
              <c:f>'8.6'!$K$22</c:f>
              <c:strCache>
                <c:ptCount val="1"/>
                <c:pt idx="0">
                  <c:v>Ostatní plyny</c:v>
                </c:pt>
              </c:strCache>
            </c:strRef>
          </c:tx>
          <c:invertIfNegative val="0"/>
          <c:cat>
            <c:strRef>
              <c:f>'8.6'!$L$9:$N$9</c:f>
              <c:strCache>
                <c:ptCount val="3"/>
                <c:pt idx="0">
                  <c:v>Leden</c:v>
                </c:pt>
                <c:pt idx="1">
                  <c:v>Únor</c:v>
                </c:pt>
                <c:pt idx="2">
                  <c:v>Březen</c:v>
                </c:pt>
              </c:strCache>
            </c:strRef>
          </c:cat>
          <c:val>
            <c:numRef>
              <c:f>'8.6'!$L$22:$N$22</c:f>
              <c:numCache>
                <c:formatCode>#\ ##0.0</c:formatCode>
                <c:ptCount val="3"/>
                <c:pt idx="0">
                  <c:v>0</c:v>
                </c:pt>
                <c:pt idx="1">
                  <c:v>0</c:v>
                </c:pt>
                <c:pt idx="2">
                  <c:v>0</c:v>
                </c:pt>
              </c:numCache>
            </c:numRef>
          </c:val>
          <c:extLst>
            <c:ext xmlns:c16="http://schemas.microsoft.com/office/drawing/2014/chart" uri="{C3380CC4-5D6E-409C-BE32-E72D297353CC}">
              <c16:uniqueId val="{0000000C-18DA-448C-ACE6-6E92A527C649}"/>
            </c:ext>
          </c:extLst>
        </c:ser>
        <c:ser>
          <c:idx val="13"/>
          <c:order val="13"/>
          <c:tx>
            <c:strRef>
              <c:f>'8.6'!$K$23</c:f>
              <c:strCache>
                <c:ptCount val="1"/>
                <c:pt idx="0">
                  <c:v>Ostatní</c:v>
                </c:pt>
              </c:strCache>
            </c:strRef>
          </c:tx>
          <c:invertIfNegative val="0"/>
          <c:cat>
            <c:strRef>
              <c:f>'8.6'!$L$9:$N$9</c:f>
              <c:strCache>
                <c:ptCount val="3"/>
                <c:pt idx="0">
                  <c:v>Leden</c:v>
                </c:pt>
                <c:pt idx="1">
                  <c:v>Únor</c:v>
                </c:pt>
                <c:pt idx="2">
                  <c:v>Březen</c:v>
                </c:pt>
              </c:strCache>
            </c:strRef>
          </c:cat>
          <c:val>
            <c:numRef>
              <c:f>'8.6'!$L$23:$N$23</c:f>
              <c:numCache>
                <c:formatCode>#\ ##0.0</c:formatCode>
                <c:ptCount val="3"/>
                <c:pt idx="0">
                  <c:v>0</c:v>
                </c:pt>
                <c:pt idx="1">
                  <c:v>0</c:v>
                </c:pt>
                <c:pt idx="2">
                  <c:v>0</c:v>
                </c:pt>
              </c:numCache>
            </c:numRef>
          </c:val>
          <c:extLst>
            <c:ext xmlns:c16="http://schemas.microsoft.com/office/drawing/2014/chart" uri="{C3380CC4-5D6E-409C-BE32-E72D297353CC}">
              <c16:uniqueId val="{0000000D-18DA-448C-ACE6-6E92A527C649}"/>
            </c:ext>
          </c:extLst>
        </c:ser>
        <c:ser>
          <c:idx val="14"/>
          <c:order val="14"/>
          <c:tx>
            <c:strRef>
              <c:f>'8.6'!$K$24</c:f>
              <c:strCache>
                <c:ptCount val="1"/>
                <c:pt idx="0">
                  <c:v>Topné oleje</c:v>
                </c:pt>
              </c:strCache>
            </c:strRef>
          </c:tx>
          <c:invertIfNegative val="0"/>
          <c:cat>
            <c:strRef>
              <c:f>'8.6'!$L$9:$N$9</c:f>
              <c:strCache>
                <c:ptCount val="3"/>
                <c:pt idx="0">
                  <c:v>Leden</c:v>
                </c:pt>
                <c:pt idx="1">
                  <c:v>Únor</c:v>
                </c:pt>
                <c:pt idx="2">
                  <c:v>Březen</c:v>
                </c:pt>
              </c:strCache>
            </c:strRef>
          </c:cat>
          <c:val>
            <c:numRef>
              <c:f>'8.6'!$L$24:$N$24</c:f>
              <c:numCache>
                <c:formatCode>#\ ##0.0</c:formatCode>
                <c:ptCount val="3"/>
                <c:pt idx="0">
                  <c:v>116.05800000000001</c:v>
                </c:pt>
                <c:pt idx="1">
                  <c:v>594.5</c:v>
                </c:pt>
                <c:pt idx="2">
                  <c:v>143.30000000000001</c:v>
                </c:pt>
              </c:numCache>
            </c:numRef>
          </c:val>
          <c:extLst>
            <c:ext xmlns:c16="http://schemas.microsoft.com/office/drawing/2014/chart" uri="{C3380CC4-5D6E-409C-BE32-E72D297353CC}">
              <c16:uniqueId val="{0000000E-18DA-448C-ACE6-6E92A527C649}"/>
            </c:ext>
          </c:extLst>
        </c:ser>
        <c:ser>
          <c:idx val="15"/>
          <c:order val="15"/>
          <c:tx>
            <c:strRef>
              <c:f>'8.6'!$K$25</c:f>
              <c:strCache>
                <c:ptCount val="1"/>
                <c:pt idx="0">
                  <c:v>Zemní plyn</c:v>
                </c:pt>
              </c:strCache>
            </c:strRef>
          </c:tx>
          <c:spPr>
            <a:solidFill>
              <a:srgbClr val="EBE600"/>
            </a:solidFill>
          </c:spPr>
          <c:invertIfNegative val="0"/>
          <c:cat>
            <c:strRef>
              <c:f>'8.6'!$L$9:$N$9</c:f>
              <c:strCache>
                <c:ptCount val="3"/>
                <c:pt idx="0">
                  <c:v>Leden</c:v>
                </c:pt>
                <c:pt idx="1">
                  <c:v>Únor</c:v>
                </c:pt>
                <c:pt idx="2">
                  <c:v>Březen</c:v>
                </c:pt>
              </c:strCache>
            </c:strRef>
          </c:cat>
          <c:val>
            <c:numRef>
              <c:f>'8.6'!$L$25:$N$25</c:f>
              <c:numCache>
                <c:formatCode>#\ ##0.0</c:formatCode>
                <c:ptCount val="3"/>
                <c:pt idx="0">
                  <c:v>163242.53200000001</c:v>
                </c:pt>
                <c:pt idx="1">
                  <c:v>151040.39199999999</c:v>
                </c:pt>
                <c:pt idx="2">
                  <c:v>132522.239</c:v>
                </c:pt>
              </c:numCache>
            </c:numRef>
          </c:val>
          <c:extLst>
            <c:ext xmlns:c16="http://schemas.microsoft.com/office/drawing/2014/chart" uri="{C3380CC4-5D6E-409C-BE32-E72D297353CC}">
              <c16:uniqueId val="{0000000F-18DA-448C-ACE6-6E92A527C649}"/>
            </c:ext>
          </c:extLst>
        </c:ser>
        <c:dLbls>
          <c:showLegendKey val="0"/>
          <c:showVal val="0"/>
          <c:showCatName val="0"/>
          <c:showSerName val="0"/>
          <c:showPercent val="0"/>
          <c:showBubbleSize val="0"/>
        </c:dLbls>
        <c:gapWidth val="150"/>
        <c:overlap val="100"/>
        <c:axId val="180161920"/>
        <c:axId val="180163712"/>
      </c:barChart>
      <c:catAx>
        <c:axId val="180161920"/>
        <c:scaling>
          <c:orientation val="minMax"/>
        </c:scaling>
        <c:delete val="0"/>
        <c:axPos val="b"/>
        <c:numFmt formatCode="General" sourceLinked="1"/>
        <c:majorTickMark val="none"/>
        <c:minorTickMark val="none"/>
        <c:tickLblPos val="nextTo"/>
        <c:txPr>
          <a:bodyPr/>
          <a:lstStyle/>
          <a:p>
            <a:pPr>
              <a:defRPr sz="900"/>
            </a:pPr>
            <a:endParaRPr lang="cs-CZ"/>
          </a:p>
        </c:txPr>
        <c:crossAx val="180163712"/>
        <c:crosses val="autoZero"/>
        <c:auto val="1"/>
        <c:lblAlgn val="ctr"/>
        <c:lblOffset val="100"/>
        <c:noMultiLvlLbl val="0"/>
      </c:catAx>
      <c:valAx>
        <c:axId val="180163712"/>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80161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5F9E-4F40-9FA3-18A69888CC3E}"/>
              </c:ext>
            </c:extLst>
          </c:dPt>
          <c:dPt>
            <c:idx val="1"/>
            <c:bubble3D val="0"/>
            <c:spPr>
              <a:solidFill>
                <a:srgbClr val="EEECE1">
                  <a:lumMod val="50000"/>
                </a:srgbClr>
              </a:solidFill>
            </c:spPr>
            <c:extLst>
              <c:ext xmlns:c16="http://schemas.microsoft.com/office/drawing/2014/chart" uri="{C3380CC4-5D6E-409C-BE32-E72D297353CC}">
                <c16:uniqueId val="{00000003-5F9E-4F40-9FA3-18A69888CC3E}"/>
              </c:ext>
            </c:extLst>
          </c:dPt>
          <c:dPt>
            <c:idx val="2"/>
            <c:bubble3D val="0"/>
            <c:spPr>
              <a:solidFill>
                <a:sysClr val="windowText" lastClr="000000"/>
              </a:solidFill>
            </c:spPr>
            <c:extLst>
              <c:ext xmlns:c16="http://schemas.microsoft.com/office/drawing/2014/chart" uri="{C3380CC4-5D6E-409C-BE32-E72D297353CC}">
                <c16:uniqueId val="{00000005-5F9E-4F40-9FA3-18A69888CC3E}"/>
              </c:ext>
            </c:extLst>
          </c:dPt>
          <c:dPt>
            <c:idx val="5"/>
            <c:bubble3D val="0"/>
            <c:extLst>
              <c:ext xmlns:c16="http://schemas.microsoft.com/office/drawing/2014/chart" uri="{C3380CC4-5D6E-409C-BE32-E72D297353CC}">
                <c16:uniqueId val="{00000006-5F9E-4F40-9FA3-18A69888CC3E}"/>
              </c:ext>
            </c:extLst>
          </c:dPt>
          <c:dPt>
            <c:idx val="6"/>
            <c:bubble3D val="0"/>
            <c:spPr>
              <a:solidFill>
                <a:srgbClr val="6E4932"/>
              </a:solidFill>
            </c:spPr>
            <c:extLst>
              <c:ext xmlns:c16="http://schemas.microsoft.com/office/drawing/2014/chart" uri="{C3380CC4-5D6E-409C-BE32-E72D297353CC}">
                <c16:uniqueId val="{00000008-5F9E-4F40-9FA3-18A69888CC3E}"/>
              </c:ext>
            </c:extLst>
          </c:dPt>
          <c:dPt>
            <c:idx val="7"/>
            <c:bubble3D val="0"/>
            <c:extLst>
              <c:ext xmlns:c16="http://schemas.microsoft.com/office/drawing/2014/chart" uri="{C3380CC4-5D6E-409C-BE32-E72D297353CC}">
                <c16:uniqueId val="{00000009-5F9E-4F40-9FA3-18A69888CC3E}"/>
              </c:ext>
            </c:extLst>
          </c:dPt>
          <c:dPt>
            <c:idx val="15"/>
            <c:bubble3D val="0"/>
            <c:spPr>
              <a:solidFill>
                <a:srgbClr val="EBE600"/>
              </a:solidFill>
            </c:spPr>
            <c:extLst>
              <c:ext xmlns:c16="http://schemas.microsoft.com/office/drawing/2014/chart" uri="{C3380CC4-5D6E-409C-BE32-E72D297353CC}">
                <c16:uniqueId val="{0000000B-5F9E-4F40-9FA3-18A69888CC3E}"/>
              </c:ext>
            </c:extLst>
          </c:dPt>
          <c:cat>
            <c:numRef>
              <c:f>'8.6'!$O$9:$O$23</c:f>
              <c:numCache>
                <c:formatCode>General</c:formatCode>
                <c:ptCount val="15"/>
              </c:numCache>
            </c:numRef>
          </c:cat>
          <c:val>
            <c:numRef>
              <c:f>'8.6'!$J$10:$J$25</c:f>
              <c:numCache>
                <c:formatCode>0.0</c:formatCode>
                <c:ptCount val="16"/>
              </c:numCache>
            </c:numRef>
          </c:val>
          <c:extLst>
            <c:ext xmlns:c16="http://schemas.microsoft.com/office/drawing/2014/chart" uri="{C3380CC4-5D6E-409C-BE32-E72D297353CC}">
              <c16:uniqueId val="{0000000C-5F9E-4F40-9FA3-18A69888CC3E}"/>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3A4-4CD1-B417-370ED4ACB3FD}"/>
              </c:ext>
            </c:extLst>
          </c:dPt>
          <c:cat>
            <c:numRef>
              <c:f>'8.6'!$O$31:$O$35</c:f>
              <c:numCache>
                <c:formatCode>General</c:formatCode>
                <c:ptCount val="5"/>
              </c:numCache>
            </c:numRef>
          </c:cat>
          <c:val>
            <c:numRef>
              <c:f>'8.6'!$J$28:$J$35</c:f>
              <c:numCache>
                <c:formatCode>0.0</c:formatCode>
                <c:ptCount val="8"/>
              </c:numCache>
            </c:numRef>
          </c:val>
          <c:extLst>
            <c:ext xmlns:c16="http://schemas.microsoft.com/office/drawing/2014/chart" uri="{C3380CC4-5D6E-409C-BE32-E72D297353CC}">
              <c16:uniqueId val="{00000001-83A4-4CD1-B417-370ED4ACB3FD}"/>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Leden</c:v>
                </c:pt>
                <c:pt idx="1">
                  <c:v>Únor</c:v>
                </c:pt>
                <c:pt idx="2">
                  <c:v>Březen</c:v>
                </c:pt>
              </c:strCache>
            </c:strRef>
          </c:cat>
          <c:val>
            <c:numRef>
              <c:f>'8.7'!$L$27:$N$27</c:f>
              <c:numCache>
                <c:formatCode>#\ ##0.0</c:formatCode>
                <c:ptCount val="3"/>
                <c:pt idx="0">
                  <c:v>26908.6</c:v>
                </c:pt>
                <c:pt idx="1">
                  <c:v>24260.1</c:v>
                </c:pt>
                <c:pt idx="2">
                  <c:v>22248.9</c:v>
                </c:pt>
              </c:numCache>
            </c:numRef>
          </c:val>
          <c:extLst>
            <c:ext xmlns:c16="http://schemas.microsoft.com/office/drawing/2014/chart" uri="{C3380CC4-5D6E-409C-BE32-E72D297353CC}">
              <c16:uniqueId val="{00000000-711E-44BE-B6EB-1A9A3B4B8E9A}"/>
            </c:ext>
          </c:extLst>
        </c:ser>
        <c:ser>
          <c:idx val="1"/>
          <c:order val="1"/>
          <c:tx>
            <c:strRef>
              <c:f>'8.7'!$K$28</c:f>
              <c:strCache>
                <c:ptCount val="1"/>
                <c:pt idx="0">
                  <c:v>Energetika</c:v>
                </c:pt>
              </c:strCache>
            </c:strRef>
          </c:tx>
          <c:invertIfNegative val="0"/>
          <c:cat>
            <c:strRef>
              <c:f>'8.7'!$L$26:$N$26</c:f>
              <c:strCache>
                <c:ptCount val="3"/>
                <c:pt idx="0">
                  <c:v>Leden</c:v>
                </c:pt>
                <c:pt idx="1">
                  <c:v>Únor</c:v>
                </c:pt>
                <c:pt idx="2">
                  <c:v>Březen</c:v>
                </c:pt>
              </c:strCache>
            </c:strRef>
          </c:cat>
          <c:val>
            <c:numRef>
              <c:f>'8.7'!$L$28:$N$28</c:f>
              <c:numCache>
                <c:formatCode>#\ ##0.0</c:formatCode>
                <c:ptCount val="3"/>
                <c:pt idx="0">
                  <c:v>1069</c:v>
                </c:pt>
                <c:pt idx="1">
                  <c:v>1012</c:v>
                </c:pt>
                <c:pt idx="2">
                  <c:v>848</c:v>
                </c:pt>
              </c:numCache>
            </c:numRef>
          </c:val>
          <c:extLst>
            <c:ext xmlns:c16="http://schemas.microsoft.com/office/drawing/2014/chart" uri="{C3380CC4-5D6E-409C-BE32-E72D297353CC}">
              <c16:uniqueId val="{00000001-711E-44BE-B6EB-1A9A3B4B8E9A}"/>
            </c:ext>
          </c:extLst>
        </c:ser>
        <c:ser>
          <c:idx val="2"/>
          <c:order val="2"/>
          <c:tx>
            <c:strRef>
              <c:f>'8.7'!$K$29</c:f>
              <c:strCache>
                <c:ptCount val="1"/>
                <c:pt idx="0">
                  <c:v>Doprava</c:v>
                </c:pt>
              </c:strCache>
            </c:strRef>
          </c:tx>
          <c:invertIfNegative val="0"/>
          <c:cat>
            <c:strRef>
              <c:f>'8.7'!$L$26:$N$26</c:f>
              <c:strCache>
                <c:ptCount val="3"/>
                <c:pt idx="0">
                  <c:v>Leden</c:v>
                </c:pt>
                <c:pt idx="1">
                  <c:v>Únor</c:v>
                </c:pt>
                <c:pt idx="2">
                  <c:v>Březen</c:v>
                </c:pt>
              </c:strCache>
            </c:strRef>
          </c:cat>
          <c:val>
            <c:numRef>
              <c:f>'8.7'!$L$29:$N$29</c:f>
              <c:numCache>
                <c:formatCode>#\ ##0.0</c:formatCode>
                <c:ptCount val="3"/>
                <c:pt idx="0">
                  <c:v>1208</c:v>
                </c:pt>
                <c:pt idx="1">
                  <c:v>1032</c:v>
                </c:pt>
                <c:pt idx="2">
                  <c:v>842</c:v>
                </c:pt>
              </c:numCache>
            </c:numRef>
          </c:val>
          <c:extLst>
            <c:ext xmlns:c16="http://schemas.microsoft.com/office/drawing/2014/chart" uri="{C3380CC4-5D6E-409C-BE32-E72D297353CC}">
              <c16:uniqueId val="{00000002-711E-44BE-B6EB-1A9A3B4B8E9A}"/>
            </c:ext>
          </c:extLst>
        </c:ser>
        <c:ser>
          <c:idx val="3"/>
          <c:order val="3"/>
          <c:tx>
            <c:strRef>
              <c:f>'8.7'!$K$30</c:f>
              <c:strCache>
                <c:ptCount val="1"/>
                <c:pt idx="0">
                  <c:v>Stavebnictví</c:v>
                </c:pt>
              </c:strCache>
            </c:strRef>
          </c:tx>
          <c:invertIfNegative val="0"/>
          <c:cat>
            <c:strRef>
              <c:f>'8.7'!$L$26:$N$26</c:f>
              <c:strCache>
                <c:ptCount val="3"/>
                <c:pt idx="0">
                  <c:v>Leden</c:v>
                </c:pt>
                <c:pt idx="1">
                  <c:v>Únor</c:v>
                </c:pt>
                <c:pt idx="2">
                  <c:v>Březen</c:v>
                </c:pt>
              </c:strCache>
            </c:strRef>
          </c:cat>
          <c:val>
            <c:numRef>
              <c:f>'8.7'!$L$30:$N$30</c:f>
              <c:numCache>
                <c:formatCode>#\ ##0.0</c:formatCode>
                <c:ptCount val="3"/>
                <c:pt idx="0">
                  <c:v>347.6</c:v>
                </c:pt>
                <c:pt idx="1">
                  <c:v>355.6</c:v>
                </c:pt>
                <c:pt idx="2">
                  <c:v>317.2</c:v>
                </c:pt>
              </c:numCache>
            </c:numRef>
          </c:val>
          <c:extLst>
            <c:ext xmlns:c16="http://schemas.microsoft.com/office/drawing/2014/chart" uri="{C3380CC4-5D6E-409C-BE32-E72D297353CC}">
              <c16:uniqueId val="{00000003-711E-44BE-B6EB-1A9A3B4B8E9A}"/>
            </c:ext>
          </c:extLst>
        </c:ser>
        <c:ser>
          <c:idx val="4"/>
          <c:order val="4"/>
          <c:tx>
            <c:strRef>
              <c:f>'8.7'!$K$31</c:f>
              <c:strCache>
                <c:ptCount val="1"/>
                <c:pt idx="0">
                  <c:v>Zemědělství a lesnictví</c:v>
                </c:pt>
              </c:strCache>
            </c:strRef>
          </c:tx>
          <c:invertIfNegative val="0"/>
          <c:cat>
            <c:strRef>
              <c:f>'8.7'!$L$26:$N$26</c:f>
              <c:strCache>
                <c:ptCount val="3"/>
                <c:pt idx="0">
                  <c:v>Leden</c:v>
                </c:pt>
                <c:pt idx="1">
                  <c:v>Únor</c:v>
                </c:pt>
                <c:pt idx="2">
                  <c:v>Březen</c:v>
                </c:pt>
              </c:strCache>
            </c:strRef>
          </c:cat>
          <c:val>
            <c:numRef>
              <c:f>'8.7'!$L$31:$N$31</c:f>
              <c:numCache>
                <c:formatCode>#\ ##0.0</c:formatCode>
                <c:ptCount val="3"/>
                <c:pt idx="0">
                  <c:v>1102.8400000000001</c:v>
                </c:pt>
                <c:pt idx="1">
                  <c:v>1007.17</c:v>
                </c:pt>
                <c:pt idx="2">
                  <c:v>1000.68</c:v>
                </c:pt>
              </c:numCache>
            </c:numRef>
          </c:val>
          <c:extLst>
            <c:ext xmlns:c16="http://schemas.microsoft.com/office/drawing/2014/chart" uri="{C3380CC4-5D6E-409C-BE32-E72D297353CC}">
              <c16:uniqueId val="{00000004-711E-44BE-B6EB-1A9A3B4B8E9A}"/>
            </c:ext>
          </c:extLst>
        </c:ser>
        <c:ser>
          <c:idx val="5"/>
          <c:order val="5"/>
          <c:tx>
            <c:strRef>
              <c:f>'8.7'!$K$32</c:f>
              <c:strCache>
                <c:ptCount val="1"/>
                <c:pt idx="0">
                  <c:v>Domácnosti</c:v>
                </c:pt>
              </c:strCache>
            </c:strRef>
          </c:tx>
          <c:invertIfNegative val="0"/>
          <c:cat>
            <c:strRef>
              <c:f>'8.7'!$L$26:$N$26</c:f>
              <c:strCache>
                <c:ptCount val="3"/>
                <c:pt idx="0">
                  <c:v>Leden</c:v>
                </c:pt>
                <c:pt idx="1">
                  <c:v>Únor</c:v>
                </c:pt>
                <c:pt idx="2">
                  <c:v>Březen</c:v>
                </c:pt>
              </c:strCache>
            </c:strRef>
          </c:cat>
          <c:val>
            <c:numRef>
              <c:f>'8.7'!$L$32:$N$32</c:f>
              <c:numCache>
                <c:formatCode>#\ ##0.0</c:formatCode>
                <c:ptCount val="3"/>
                <c:pt idx="0">
                  <c:v>158335.24</c:v>
                </c:pt>
                <c:pt idx="1">
                  <c:v>141271.04000000001</c:v>
                </c:pt>
                <c:pt idx="2">
                  <c:v>125362.95000000001</c:v>
                </c:pt>
              </c:numCache>
            </c:numRef>
          </c:val>
          <c:extLst>
            <c:ext xmlns:c16="http://schemas.microsoft.com/office/drawing/2014/chart" uri="{C3380CC4-5D6E-409C-BE32-E72D297353CC}">
              <c16:uniqueId val="{00000005-711E-44BE-B6EB-1A9A3B4B8E9A}"/>
            </c:ext>
          </c:extLst>
        </c:ser>
        <c:ser>
          <c:idx val="6"/>
          <c:order val="6"/>
          <c:tx>
            <c:strRef>
              <c:f>'8.7'!$K$33</c:f>
              <c:strCache>
                <c:ptCount val="1"/>
                <c:pt idx="0">
                  <c:v>Obchod, služby, školství, zdravotnictví</c:v>
                </c:pt>
              </c:strCache>
            </c:strRef>
          </c:tx>
          <c:invertIfNegative val="0"/>
          <c:cat>
            <c:strRef>
              <c:f>'8.7'!$L$26:$N$26</c:f>
              <c:strCache>
                <c:ptCount val="3"/>
                <c:pt idx="0">
                  <c:v>Leden</c:v>
                </c:pt>
                <c:pt idx="1">
                  <c:v>Únor</c:v>
                </c:pt>
                <c:pt idx="2">
                  <c:v>Březen</c:v>
                </c:pt>
              </c:strCache>
            </c:strRef>
          </c:cat>
          <c:val>
            <c:numRef>
              <c:f>'8.7'!$L$33:$N$33</c:f>
              <c:numCache>
                <c:formatCode>#\ ##0.0</c:formatCode>
                <c:ptCount val="3"/>
                <c:pt idx="0">
                  <c:v>85628.51</c:v>
                </c:pt>
                <c:pt idx="1">
                  <c:v>77827.209999999992</c:v>
                </c:pt>
                <c:pt idx="2">
                  <c:v>67577.119999999995</c:v>
                </c:pt>
              </c:numCache>
            </c:numRef>
          </c:val>
          <c:extLst>
            <c:ext xmlns:c16="http://schemas.microsoft.com/office/drawing/2014/chart" uri="{C3380CC4-5D6E-409C-BE32-E72D297353CC}">
              <c16:uniqueId val="{00000006-711E-44BE-B6EB-1A9A3B4B8E9A}"/>
            </c:ext>
          </c:extLst>
        </c:ser>
        <c:ser>
          <c:idx val="7"/>
          <c:order val="7"/>
          <c:tx>
            <c:strRef>
              <c:f>'8.7'!$K$34</c:f>
              <c:strCache>
                <c:ptCount val="1"/>
                <c:pt idx="0">
                  <c:v>Ostatní</c:v>
                </c:pt>
              </c:strCache>
            </c:strRef>
          </c:tx>
          <c:invertIfNegative val="0"/>
          <c:cat>
            <c:strRef>
              <c:f>'8.7'!$L$26:$N$26</c:f>
              <c:strCache>
                <c:ptCount val="3"/>
                <c:pt idx="0">
                  <c:v>Leden</c:v>
                </c:pt>
                <c:pt idx="1">
                  <c:v>Únor</c:v>
                </c:pt>
                <c:pt idx="2">
                  <c:v>Březen</c:v>
                </c:pt>
              </c:strCache>
            </c:strRef>
          </c:cat>
          <c:val>
            <c:numRef>
              <c:f>'8.7'!$L$34:$N$34</c:f>
              <c:numCache>
                <c:formatCode>#\ ##0.0</c:formatCode>
                <c:ptCount val="3"/>
                <c:pt idx="0">
                  <c:v>2336.6720000000005</c:v>
                </c:pt>
                <c:pt idx="1">
                  <c:v>2148.7730000000001</c:v>
                </c:pt>
                <c:pt idx="2">
                  <c:v>1962.8490000000002</c:v>
                </c:pt>
              </c:numCache>
            </c:numRef>
          </c:val>
          <c:extLst>
            <c:ext xmlns:c16="http://schemas.microsoft.com/office/drawing/2014/chart" uri="{C3380CC4-5D6E-409C-BE32-E72D297353CC}">
              <c16:uniqueId val="{00000007-711E-44BE-B6EB-1A9A3B4B8E9A}"/>
            </c:ext>
          </c:extLst>
        </c:ser>
        <c:dLbls>
          <c:showLegendKey val="0"/>
          <c:showVal val="0"/>
          <c:showCatName val="0"/>
          <c:showSerName val="0"/>
          <c:showPercent val="0"/>
          <c:showBubbleSize val="0"/>
        </c:dLbls>
        <c:gapWidth val="150"/>
        <c:overlap val="100"/>
        <c:axId val="195871104"/>
        <c:axId val="195872640"/>
      </c:barChart>
      <c:catAx>
        <c:axId val="195871104"/>
        <c:scaling>
          <c:orientation val="minMax"/>
        </c:scaling>
        <c:delete val="0"/>
        <c:axPos val="b"/>
        <c:numFmt formatCode="General" sourceLinked="1"/>
        <c:majorTickMark val="none"/>
        <c:minorTickMark val="none"/>
        <c:tickLblPos val="nextTo"/>
        <c:txPr>
          <a:bodyPr/>
          <a:lstStyle/>
          <a:p>
            <a:pPr>
              <a:defRPr sz="900"/>
            </a:pPr>
            <a:endParaRPr lang="cs-CZ"/>
          </a:p>
        </c:txPr>
        <c:crossAx val="195872640"/>
        <c:crosses val="autoZero"/>
        <c:auto val="1"/>
        <c:lblAlgn val="ctr"/>
        <c:lblOffset val="100"/>
        <c:noMultiLvlLbl val="0"/>
      </c:catAx>
      <c:valAx>
        <c:axId val="195872640"/>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58711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1.1884763482613629E-2</c:v>
                </c:pt>
              </c:numCache>
            </c:numRef>
          </c:val>
          <c:extLst>
            <c:ext xmlns:c16="http://schemas.microsoft.com/office/drawing/2014/chart" uri="{C3380CC4-5D6E-409C-BE32-E72D297353CC}">
              <c16:uniqueId val="{00000000-9F10-4CBA-A76F-743625AF37B9}"/>
            </c:ext>
          </c:extLst>
        </c:ser>
        <c:ser>
          <c:idx val="1"/>
          <c:order val="1"/>
          <c:tx>
            <c:strRef>
              <c:f>'8.7'!$L$40</c:f>
              <c:strCache>
                <c:ptCount val="1"/>
                <c:pt idx="0">
                  <c:v>Výroba tepla brutto</c:v>
                </c:pt>
              </c:strCache>
            </c:strRef>
          </c:tx>
          <c:invertIfNegative val="0"/>
          <c:val>
            <c:numRef>
              <c:f>'8.7'!$M$40</c:f>
              <c:numCache>
                <c:formatCode>0.0%</c:formatCode>
                <c:ptCount val="1"/>
                <c:pt idx="0">
                  <c:v>1.6603728777463054E-2</c:v>
                </c:pt>
              </c:numCache>
            </c:numRef>
          </c:val>
          <c:extLst>
            <c:ext xmlns:c16="http://schemas.microsoft.com/office/drawing/2014/chart" uri="{C3380CC4-5D6E-409C-BE32-E72D297353CC}">
              <c16:uniqueId val="{00000001-9F10-4CBA-A76F-743625AF37B9}"/>
            </c:ext>
          </c:extLst>
        </c:ser>
        <c:ser>
          <c:idx val="2"/>
          <c:order val="2"/>
          <c:tx>
            <c:strRef>
              <c:f>'8.7'!$L$41</c:f>
              <c:strCache>
                <c:ptCount val="1"/>
                <c:pt idx="0">
                  <c:v>Dodávky tepla</c:v>
                </c:pt>
              </c:strCache>
            </c:strRef>
          </c:tx>
          <c:invertIfNegative val="0"/>
          <c:val>
            <c:numRef>
              <c:f>'8.7'!$M$41</c:f>
              <c:numCache>
                <c:formatCode>0.0%</c:formatCode>
                <c:ptCount val="1"/>
                <c:pt idx="0">
                  <c:v>2.31535157514073E-2</c:v>
                </c:pt>
              </c:numCache>
            </c:numRef>
          </c:val>
          <c:extLst>
            <c:ext xmlns:c16="http://schemas.microsoft.com/office/drawing/2014/chart" uri="{C3380CC4-5D6E-409C-BE32-E72D297353CC}">
              <c16:uniqueId val="{00000002-9F10-4CBA-A76F-743625AF37B9}"/>
            </c:ext>
          </c:extLst>
        </c:ser>
        <c:dLbls>
          <c:showLegendKey val="0"/>
          <c:showVal val="0"/>
          <c:showCatName val="0"/>
          <c:showSerName val="0"/>
          <c:showPercent val="0"/>
          <c:showBubbleSize val="0"/>
        </c:dLbls>
        <c:gapWidth val="150"/>
        <c:axId val="195903872"/>
        <c:axId val="195905408"/>
      </c:barChart>
      <c:catAx>
        <c:axId val="195903872"/>
        <c:scaling>
          <c:orientation val="maxMin"/>
        </c:scaling>
        <c:delete val="0"/>
        <c:axPos val="l"/>
        <c:numFmt formatCode="General" sourceLinked="1"/>
        <c:majorTickMark val="none"/>
        <c:minorTickMark val="none"/>
        <c:tickLblPos val="none"/>
        <c:crossAx val="195905408"/>
        <c:crosses val="autoZero"/>
        <c:auto val="1"/>
        <c:lblAlgn val="ctr"/>
        <c:lblOffset val="100"/>
        <c:noMultiLvlLbl val="0"/>
      </c:catAx>
      <c:valAx>
        <c:axId val="195905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59038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192695995487876"/>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Leden</c:v>
                </c:pt>
                <c:pt idx="1">
                  <c:v>Únor</c:v>
                </c:pt>
                <c:pt idx="2">
                  <c:v>Březen</c:v>
                </c:pt>
              </c:strCache>
            </c:strRef>
          </c:cat>
          <c:val>
            <c:numRef>
              <c:f>'8.7'!$L$10:$N$10</c:f>
              <c:numCache>
                <c:formatCode>#\ ##0.0</c:formatCode>
                <c:ptCount val="3"/>
                <c:pt idx="0">
                  <c:v>2157.2800000000002</c:v>
                </c:pt>
                <c:pt idx="1">
                  <c:v>2167.6800000000003</c:v>
                </c:pt>
                <c:pt idx="2">
                  <c:v>2158.92</c:v>
                </c:pt>
              </c:numCache>
            </c:numRef>
          </c:val>
          <c:extLst>
            <c:ext xmlns:c16="http://schemas.microsoft.com/office/drawing/2014/chart" uri="{C3380CC4-5D6E-409C-BE32-E72D297353CC}">
              <c16:uniqueId val="{00000000-1AE8-460B-8CB3-FD7511116173}"/>
            </c:ext>
          </c:extLst>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Leden</c:v>
                </c:pt>
                <c:pt idx="1">
                  <c:v>Únor</c:v>
                </c:pt>
                <c:pt idx="2">
                  <c:v>Březen</c:v>
                </c:pt>
              </c:strCache>
            </c:strRef>
          </c:cat>
          <c:val>
            <c:numRef>
              <c:f>'8.7'!$L$11:$N$11</c:f>
              <c:numCache>
                <c:formatCode>#\ ##0.0</c:formatCode>
                <c:ptCount val="3"/>
                <c:pt idx="0">
                  <c:v>1102.8400000000001</c:v>
                </c:pt>
                <c:pt idx="1">
                  <c:v>1007.17</c:v>
                </c:pt>
                <c:pt idx="2">
                  <c:v>1000.68</c:v>
                </c:pt>
              </c:numCache>
            </c:numRef>
          </c:val>
          <c:extLst>
            <c:ext xmlns:c16="http://schemas.microsoft.com/office/drawing/2014/chart" uri="{C3380CC4-5D6E-409C-BE32-E72D297353CC}">
              <c16:uniqueId val="{00000001-1AE8-460B-8CB3-FD7511116173}"/>
            </c:ext>
          </c:extLst>
        </c:ser>
        <c:ser>
          <c:idx val="2"/>
          <c:order val="2"/>
          <c:tx>
            <c:strRef>
              <c:f>'8.7'!$K$12</c:f>
              <c:strCache>
                <c:ptCount val="1"/>
                <c:pt idx="0">
                  <c:v>Černé uhlí</c:v>
                </c:pt>
              </c:strCache>
            </c:strRef>
          </c:tx>
          <c:spPr>
            <a:solidFill>
              <a:schemeClr val="tx1"/>
            </a:solidFill>
          </c:spPr>
          <c:invertIfNegative val="0"/>
          <c:cat>
            <c:strRef>
              <c:f>'8.7'!$L$9:$N$9</c:f>
              <c:strCache>
                <c:ptCount val="3"/>
                <c:pt idx="0">
                  <c:v>Leden</c:v>
                </c:pt>
                <c:pt idx="1">
                  <c:v>Únor</c:v>
                </c:pt>
                <c:pt idx="2">
                  <c:v>Březen</c:v>
                </c:pt>
              </c:strCache>
            </c:strRef>
          </c:cat>
          <c:val>
            <c:numRef>
              <c:f>'8.7'!$L$12:$N$12</c:f>
              <c:numCache>
                <c:formatCode>#\ ##0.0</c:formatCode>
                <c:ptCount val="3"/>
                <c:pt idx="0">
                  <c:v>0</c:v>
                </c:pt>
                <c:pt idx="1">
                  <c:v>0</c:v>
                </c:pt>
                <c:pt idx="2">
                  <c:v>0</c:v>
                </c:pt>
              </c:numCache>
            </c:numRef>
          </c:val>
          <c:extLst>
            <c:ext xmlns:c16="http://schemas.microsoft.com/office/drawing/2014/chart" uri="{C3380CC4-5D6E-409C-BE32-E72D297353CC}">
              <c16:uniqueId val="{00000002-1AE8-460B-8CB3-FD7511116173}"/>
            </c:ext>
          </c:extLst>
        </c:ser>
        <c:ser>
          <c:idx val="3"/>
          <c:order val="3"/>
          <c:tx>
            <c:strRef>
              <c:f>'8.7'!$K$13</c:f>
              <c:strCache>
                <c:ptCount val="1"/>
                <c:pt idx="0">
                  <c:v>Elektrická energie</c:v>
                </c:pt>
              </c:strCache>
            </c:strRef>
          </c:tx>
          <c:invertIfNegative val="0"/>
          <c:cat>
            <c:strRef>
              <c:f>'8.7'!$L$9:$N$9</c:f>
              <c:strCache>
                <c:ptCount val="3"/>
                <c:pt idx="0">
                  <c:v>Leden</c:v>
                </c:pt>
                <c:pt idx="1">
                  <c:v>Únor</c:v>
                </c:pt>
                <c:pt idx="2">
                  <c:v>Březen</c:v>
                </c:pt>
              </c:strCache>
            </c:strRef>
          </c:cat>
          <c:val>
            <c:numRef>
              <c:f>'8.7'!$L$13:$N$13</c:f>
              <c:numCache>
                <c:formatCode>#\ ##0.0</c:formatCode>
                <c:ptCount val="3"/>
                <c:pt idx="0">
                  <c:v>0</c:v>
                </c:pt>
                <c:pt idx="1">
                  <c:v>0</c:v>
                </c:pt>
                <c:pt idx="2">
                  <c:v>0</c:v>
                </c:pt>
              </c:numCache>
            </c:numRef>
          </c:val>
          <c:extLst>
            <c:ext xmlns:c16="http://schemas.microsoft.com/office/drawing/2014/chart" uri="{C3380CC4-5D6E-409C-BE32-E72D297353CC}">
              <c16:uniqueId val="{00000003-1AE8-460B-8CB3-FD7511116173}"/>
            </c:ext>
          </c:extLst>
        </c:ser>
        <c:ser>
          <c:idx val="4"/>
          <c:order val="4"/>
          <c:tx>
            <c:strRef>
              <c:f>'8.7'!$K$14</c:f>
              <c:strCache>
                <c:ptCount val="1"/>
                <c:pt idx="0">
                  <c:v>Energie prostředí (tepelné čerpadlo)</c:v>
                </c:pt>
              </c:strCache>
            </c:strRef>
          </c:tx>
          <c:invertIfNegative val="0"/>
          <c:cat>
            <c:strRef>
              <c:f>'8.7'!$L$9:$N$9</c:f>
              <c:strCache>
                <c:ptCount val="3"/>
                <c:pt idx="0">
                  <c:v>Leden</c:v>
                </c:pt>
                <c:pt idx="1">
                  <c:v>Únor</c:v>
                </c:pt>
                <c:pt idx="2">
                  <c:v>Březen</c:v>
                </c:pt>
              </c:strCache>
            </c:strRef>
          </c:cat>
          <c:val>
            <c:numRef>
              <c:f>'8.7'!$L$14:$N$14</c:f>
              <c:numCache>
                <c:formatCode>#\ ##0.0</c:formatCode>
                <c:ptCount val="3"/>
                <c:pt idx="0">
                  <c:v>0</c:v>
                </c:pt>
                <c:pt idx="1">
                  <c:v>0</c:v>
                </c:pt>
                <c:pt idx="2">
                  <c:v>0</c:v>
                </c:pt>
              </c:numCache>
            </c:numRef>
          </c:val>
          <c:extLst>
            <c:ext xmlns:c16="http://schemas.microsoft.com/office/drawing/2014/chart" uri="{C3380CC4-5D6E-409C-BE32-E72D297353CC}">
              <c16:uniqueId val="{00000004-1AE8-460B-8CB3-FD7511116173}"/>
            </c:ext>
          </c:extLst>
        </c:ser>
        <c:ser>
          <c:idx val="5"/>
          <c:order val="5"/>
          <c:tx>
            <c:strRef>
              <c:f>'8.7'!$K$15</c:f>
              <c:strCache>
                <c:ptCount val="1"/>
                <c:pt idx="0">
                  <c:v>Energie Slunce (solární kolektor)</c:v>
                </c:pt>
              </c:strCache>
            </c:strRef>
          </c:tx>
          <c:invertIfNegative val="0"/>
          <c:cat>
            <c:strRef>
              <c:f>'8.7'!$L$9:$N$9</c:f>
              <c:strCache>
                <c:ptCount val="3"/>
                <c:pt idx="0">
                  <c:v>Leden</c:v>
                </c:pt>
                <c:pt idx="1">
                  <c:v>Únor</c:v>
                </c:pt>
                <c:pt idx="2">
                  <c:v>Březen</c:v>
                </c:pt>
              </c:strCache>
            </c:strRef>
          </c:cat>
          <c:val>
            <c:numRef>
              <c:f>'8.7'!$L$15:$N$15</c:f>
              <c:numCache>
                <c:formatCode>#\ ##0.0</c:formatCode>
                <c:ptCount val="3"/>
                <c:pt idx="0">
                  <c:v>0</c:v>
                </c:pt>
                <c:pt idx="1">
                  <c:v>0</c:v>
                </c:pt>
                <c:pt idx="2">
                  <c:v>0</c:v>
                </c:pt>
              </c:numCache>
            </c:numRef>
          </c:val>
          <c:extLst>
            <c:ext xmlns:c16="http://schemas.microsoft.com/office/drawing/2014/chart" uri="{C3380CC4-5D6E-409C-BE32-E72D297353CC}">
              <c16:uniqueId val="{00000005-1AE8-460B-8CB3-FD7511116173}"/>
            </c:ext>
          </c:extLst>
        </c:ser>
        <c:ser>
          <c:idx val="6"/>
          <c:order val="6"/>
          <c:tx>
            <c:strRef>
              <c:f>'8.7'!$K$16</c:f>
              <c:strCache>
                <c:ptCount val="1"/>
                <c:pt idx="0">
                  <c:v>Hnědé uhlí</c:v>
                </c:pt>
              </c:strCache>
            </c:strRef>
          </c:tx>
          <c:spPr>
            <a:solidFill>
              <a:srgbClr val="6E4932"/>
            </a:solidFill>
          </c:spPr>
          <c:invertIfNegative val="0"/>
          <c:cat>
            <c:strRef>
              <c:f>'8.7'!$L$9:$N$9</c:f>
              <c:strCache>
                <c:ptCount val="3"/>
                <c:pt idx="0">
                  <c:v>Leden</c:v>
                </c:pt>
                <c:pt idx="1">
                  <c:v>Únor</c:v>
                </c:pt>
                <c:pt idx="2">
                  <c:v>Březen</c:v>
                </c:pt>
              </c:strCache>
            </c:strRef>
          </c:cat>
          <c:val>
            <c:numRef>
              <c:f>'8.7'!$L$16:$N$16</c:f>
              <c:numCache>
                <c:formatCode>#\ ##0.0</c:formatCode>
                <c:ptCount val="3"/>
                <c:pt idx="0">
                  <c:v>1463</c:v>
                </c:pt>
                <c:pt idx="1">
                  <c:v>1319</c:v>
                </c:pt>
                <c:pt idx="2">
                  <c:v>1281</c:v>
                </c:pt>
              </c:numCache>
            </c:numRef>
          </c:val>
          <c:extLst>
            <c:ext xmlns:c16="http://schemas.microsoft.com/office/drawing/2014/chart" uri="{C3380CC4-5D6E-409C-BE32-E72D297353CC}">
              <c16:uniqueId val="{00000006-1AE8-460B-8CB3-FD7511116173}"/>
            </c:ext>
          </c:extLst>
        </c:ser>
        <c:ser>
          <c:idx val="7"/>
          <c:order val="7"/>
          <c:tx>
            <c:strRef>
              <c:f>'8.7'!$K$17</c:f>
              <c:strCache>
                <c:ptCount val="1"/>
                <c:pt idx="0">
                  <c:v>Jaderné palivo</c:v>
                </c:pt>
              </c:strCache>
            </c:strRef>
          </c:tx>
          <c:invertIfNegative val="0"/>
          <c:cat>
            <c:strRef>
              <c:f>'8.7'!$L$9:$N$9</c:f>
              <c:strCache>
                <c:ptCount val="3"/>
                <c:pt idx="0">
                  <c:v>Leden</c:v>
                </c:pt>
                <c:pt idx="1">
                  <c:v>Únor</c:v>
                </c:pt>
                <c:pt idx="2">
                  <c:v>Březen</c:v>
                </c:pt>
              </c:strCache>
            </c:strRef>
          </c:cat>
          <c:val>
            <c:numRef>
              <c:f>'8.7'!$L$17:$N$17</c:f>
              <c:numCache>
                <c:formatCode>#\ ##0.0</c:formatCode>
                <c:ptCount val="3"/>
                <c:pt idx="0">
                  <c:v>0</c:v>
                </c:pt>
                <c:pt idx="1">
                  <c:v>0</c:v>
                </c:pt>
                <c:pt idx="2">
                  <c:v>0</c:v>
                </c:pt>
              </c:numCache>
            </c:numRef>
          </c:val>
          <c:extLst>
            <c:ext xmlns:c16="http://schemas.microsoft.com/office/drawing/2014/chart" uri="{C3380CC4-5D6E-409C-BE32-E72D297353CC}">
              <c16:uniqueId val="{00000007-1AE8-460B-8CB3-FD7511116173}"/>
            </c:ext>
          </c:extLst>
        </c:ser>
        <c:ser>
          <c:idx val="8"/>
          <c:order val="8"/>
          <c:tx>
            <c:strRef>
              <c:f>'8.7'!$K$18</c:f>
              <c:strCache>
                <c:ptCount val="1"/>
                <c:pt idx="0">
                  <c:v>Koks</c:v>
                </c:pt>
              </c:strCache>
            </c:strRef>
          </c:tx>
          <c:invertIfNegative val="0"/>
          <c:cat>
            <c:strRef>
              <c:f>'8.7'!$L$9:$N$9</c:f>
              <c:strCache>
                <c:ptCount val="3"/>
                <c:pt idx="0">
                  <c:v>Leden</c:v>
                </c:pt>
                <c:pt idx="1">
                  <c:v>Únor</c:v>
                </c:pt>
                <c:pt idx="2">
                  <c:v>Březen</c:v>
                </c:pt>
              </c:strCache>
            </c:strRef>
          </c:cat>
          <c:val>
            <c:numRef>
              <c:f>'8.7'!$L$18:$N$18</c:f>
              <c:numCache>
                <c:formatCode>#\ ##0.0</c:formatCode>
                <c:ptCount val="3"/>
                <c:pt idx="0">
                  <c:v>0</c:v>
                </c:pt>
                <c:pt idx="1">
                  <c:v>0</c:v>
                </c:pt>
                <c:pt idx="2">
                  <c:v>0</c:v>
                </c:pt>
              </c:numCache>
            </c:numRef>
          </c:val>
          <c:extLst>
            <c:ext xmlns:c16="http://schemas.microsoft.com/office/drawing/2014/chart" uri="{C3380CC4-5D6E-409C-BE32-E72D297353CC}">
              <c16:uniqueId val="{00000008-1AE8-460B-8CB3-FD7511116173}"/>
            </c:ext>
          </c:extLst>
        </c:ser>
        <c:ser>
          <c:idx val="9"/>
          <c:order val="9"/>
          <c:tx>
            <c:strRef>
              <c:f>'8.7'!$K$19</c:f>
              <c:strCache>
                <c:ptCount val="1"/>
                <c:pt idx="0">
                  <c:v>Odpadní teplo</c:v>
                </c:pt>
              </c:strCache>
            </c:strRef>
          </c:tx>
          <c:invertIfNegative val="0"/>
          <c:cat>
            <c:strRef>
              <c:f>'8.7'!$L$9:$N$9</c:f>
              <c:strCache>
                <c:ptCount val="3"/>
                <c:pt idx="0">
                  <c:v>Leden</c:v>
                </c:pt>
                <c:pt idx="1">
                  <c:v>Únor</c:v>
                </c:pt>
                <c:pt idx="2">
                  <c:v>Březen</c:v>
                </c:pt>
              </c:strCache>
            </c:strRef>
          </c:cat>
          <c:val>
            <c:numRef>
              <c:f>'8.7'!$L$19:$N$19</c:f>
              <c:numCache>
                <c:formatCode>#\ ##0.0</c:formatCode>
                <c:ptCount val="3"/>
                <c:pt idx="0">
                  <c:v>341.8</c:v>
                </c:pt>
                <c:pt idx="1">
                  <c:v>323.2</c:v>
                </c:pt>
                <c:pt idx="2">
                  <c:v>363.8</c:v>
                </c:pt>
              </c:numCache>
            </c:numRef>
          </c:val>
          <c:extLst>
            <c:ext xmlns:c16="http://schemas.microsoft.com/office/drawing/2014/chart" uri="{C3380CC4-5D6E-409C-BE32-E72D297353CC}">
              <c16:uniqueId val="{00000009-1AE8-460B-8CB3-FD7511116173}"/>
            </c:ext>
          </c:extLst>
        </c:ser>
        <c:ser>
          <c:idx val="10"/>
          <c:order val="10"/>
          <c:tx>
            <c:strRef>
              <c:f>'8.7'!$K$20</c:f>
              <c:strCache>
                <c:ptCount val="1"/>
                <c:pt idx="0">
                  <c:v>Ostatní kapalná paliva</c:v>
                </c:pt>
              </c:strCache>
            </c:strRef>
          </c:tx>
          <c:invertIfNegative val="0"/>
          <c:cat>
            <c:strRef>
              <c:f>'8.7'!$L$9:$N$9</c:f>
              <c:strCache>
                <c:ptCount val="3"/>
                <c:pt idx="0">
                  <c:v>Leden</c:v>
                </c:pt>
                <c:pt idx="1">
                  <c:v>Únor</c:v>
                </c:pt>
                <c:pt idx="2">
                  <c:v>Březen</c:v>
                </c:pt>
              </c:strCache>
            </c:strRef>
          </c:cat>
          <c:val>
            <c:numRef>
              <c:f>'8.7'!$L$20:$N$20</c:f>
              <c:numCache>
                <c:formatCode>#\ ##0.0</c:formatCode>
                <c:ptCount val="3"/>
                <c:pt idx="0">
                  <c:v>0</c:v>
                </c:pt>
                <c:pt idx="1">
                  <c:v>0</c:v>
                </c:pt>
                <c:pt idx="2">
                  <c:v>0</c:v>
                </c:pt>
              </c:numCache>
            </c:numRef>
          </c:val>
          <c:extLst>
            <c:ext xmlns:c16="http://schemas.microsoft.com/office/drawing/2014/chart" uri="{C3380CC4-5D6E-409C-BE32-E72D297353CC}">
              <c16:uniqueId val="{0000000A-1AE8-460B-8CB3-FD7511116173}"/>
            </c:ext>
          </c:extLst>
        </c:ser>
        <c:ser>
          <c:idx val="11"/>
          <c:order val="11"/>
          <c:tx>
            <c:strRef>
              <c:f>'8.7'!$K$21</c:f>
              <c:strCache>
                <c:ptCount val="1"/>
                <c:pt idx="0">
                  <c:v>Ostatní pevná paliva</c:v>
                </c:pt>
              </c:strCache>
            </c:strRef>
          </c:tx>
          <c:invertIfNegative val="0"/>
          <c:cat>
            <c:strRef>
              <c:f>'8.7'!$L$9:$N$9</c:f>
              <c:strCache>
                <c:ptCount val="3"/>
                <c:pt idx="0">
                  <c:v>Leden</c:v>
                </c:pt>
                <c:pt idx="1">
                  <c:v>Únor</c:v>
                </c:pt>
                <c:pt idx="2">
                  <c:v>Březen</c:v>
                </c:pt>
              </c:strCache>
            </c:strRef>
          </c:cat>
          <c:val>
            <c:numRef>
              <c:f>'8.7'!$L$21:$N$21</c:f>
              <c:numCache>
                <c:formatCode>#\ ##0.0</c:formatCode>
                <c:ptCount val="3"/>
                <c:pt idx="0">
                  <c:v>62658</c:v>
                </c:pt>
                <c:pt idx="1">
                  <c:v>61243</c:v>
                </c:pt>
                <c:pt idx="2">
                  <c:v>65811</c:v>
                </c:pt>
              </c:numCache>
            </c:numRef>
          </c:val>
          <c:extLst>
            <c:ext xmlns:c16="http://schemas.microsoft.com/office/drawing/2014/chart" uri="{C3380CC4-5D6E-409C-BE32-E72D297353CC}">
              <c16:uniqueId val="{0000000B-1AE8-460B-8CB3-FD7511116173}"/>
            </c:ext>
          </c:extLst>
        </c:ser>
        <c:ser>
          <c:idx val="12"/>
          <c:order val="12"/>
          <c:tx>
            <c:strRef>
              <c:f>'8.7'!$K$22</c:f>
              <c:strCache>
                <c:ptCount val="1"/>
                <c:pt idx="0">
                  <c:v>Ostatní plyny</c:v>
                </c:pt>
              </c:strCache>
            </c:strRef>
          </c:tx>
          <c:invertIfNegative val="0"/>
          <c:cat>
            <c:strRef>
              <c:f>'8.7'!$L$9:$N$9</c:f>
              <c:strCache>
                <c:ptCount val="3"/>
                <c:pt idx="0">
                  <c:v>Leden</c:v>
                </c:pt>
                <c:pt idx="1">
                  <c:v>Únor</c:v>
                </c:pt>
                <c:pt idx="2">
                  <c:v>Březen</c:v>
                </c:pt>
              </c:strCache>
            </c:strRef>
          </c:cat>
          <c:val>
            <c:numRef>
              <c:f>'8.7'!$L$22:$N$22</c:f>
              <c:numCache>
                <c:formatCode>#\ ##0.0</c:formatCode>
                <c:ptCount val="3"/>
                <c:pt idx="0">
                  <c:v>0</c:v>
                </c:pt>
                <c:pt idx="1">
                  <c:v>0</c:v>
                </c:pt>
                <c:pt idx="2">
                  <c:v>0</c:v>
                </c:pt>
              </c:numCache>
            </c:numRef>
          </c:val>
          <c:extLst>
            <c:ext xmlns:c16="http://schemas.microsoft.com/office/drawing/2014/chart" uri="{C3380CC4-5D6E-409C-BE32-E72D297353CC}">
              <c16:uniqueId val="{0000000C-1AE8-460B-8CB3-FD7511116173}"/>
            </c:ext>
          </c:extLst>
        </c:ser>
        <c:ser>
          <c:idx val="13"/>
          <c:order val="13"/>
          <c:tx>
            <c:strRef>
              <c:f>'8.7'!$K$23</c:f>
              <c:strCache>
                <c:ptCount val="1"/>
                <c:pt idx="0">
                  <c:v>Ostatní</c:v>
                </c:pt>
              </c:strCache>
            </c:strRef>
          </c:tx>
          <c:invertIfNegative val="0"/>
          <c:cat>
            <c:strRef>
              <c:f>'8.7'!$L$9:$N$9</c:f>
              <c:strCache>
                <c:ptCount val="3"/>
                <c:pt idx="0">
                  <c:v>Leden</c:v>
                </c:pt>
                <c:pt idx="1">
                  <c:v>Únor</c:v>
                </c:pt>
                <c:pt idx="2">
                  <c:v>Březen</c:v>
                </c:pt>
              </c:strCache>
            </c:strRef>
          </c:cat>
          <c:val>
            <c:numRef>
              <c:f>'8.7'!$L$23:$N$23</c:f>
              <c:numCache>
                <c:formatCode>#\ ##0.0</c:formatCode>
                <c:ptCount val="3"/>
                <c:pt idx="0">
                  <c:v>0</c:v>
                </c:pt>
                <c:pt idx="1">
                  <c:v>0</c:v>
                </c:pt>
                <c:pt idx="2">
                  <c:v>0</c:v>
                </c:pt>
              </c:numCache>
            </c:numRef>
          </c:val>
          <c:extLst>
            <c:ext xmlns:c16="http://schemas.microsoft.com/office/drawing/2014/chart" uri="{C3380CC4-5D6E-409C-BE32-E72D297353CC}">
              <c16:uniqueId val="{0000000D-1AE8-460B-8CB3-FD7511116173}"/>
            </c:ext>
          </c:extLst>
        </c:ser>
        <c:ser>
          <c:idx val="14"/>
          <c:order val="14"/>
          <c:tx>
            <c:strRef>
              <c:f>'8.7'!$K$24</c:f>
              <c:strCache>
                <c:ptCount val="1"/>
                <c:pt idx="0">
                  <c:v>Topné oleje</c:v>
                </c:pt>
              </c:strCache>
            </c:strRef>
          </c:tx>
          <c:invertIfNegative val="0"/>
          <c:cat>
            <c:strRef>
              <c:f>'8.7'!$L$9:$N$9</c:f>
              <c:strCache>
                <c:ptCount val="3"/>
                <c:pt idx="0">
                  <c:v>Leden</c:v>
                </c:pt>
                <c:pt idx="1">
                  <c:v>Únor</c:v>
                </c:pt>
                <c:pt idx="2">
                  <c:v>Březen</c:v>
                </c:pt>
              </c:strCache>
            </c:strRef>
          </c:cat>
          <c:val>
            <c:numRef>
              <c:f>'8.7'!$L$24:$N$24</c:f>
              <c:numCache>
                <c:formatCode>#\ ##0.0</c:formatCode>
                <c:ptCount val="3"/>
                <c:pt idx="0">
                  <c:v>9878.5660000000007</c:v>
                </c:pt>
                <c:pt idx="1">
                  <c:v>8166.2879999999996</c:v>
                </c:pt>
                <c:pt idx="2">
                  <c:v>0</c:v>
                </c:pt>
              </c:numCache>
            </c:numRef>
          </c:val>
          <c:extLst>
            <c:ext xmlns:c16="http://schemas.microsoft.com/office/drawing/2014/chart" uri="{C3380CC4-5D6E-409C-BE32-E72D297353CC}">
              <c16:uniqueId val="{0000000E-1AE8-460B-8CB3-FD7511116173}"/>
            </c:ext>
          </c:extLst>
        </c:ser>
        <c:ser>
          <c:idx val="15"/>
          <c:order val="15"/>
          <c:tx>
            <c:strRef>
              <c:f>'8.7'!$K$25</c:f>
              <c:strCache>
                <c:ptCount val="1"/>
                <c:pt idx="0">
                  <c:v>Zemní plyn</c:v>
                </c:pt>
              </c:strCache>
            </c:strRef>
          </c:tx>
          <c:spPr>
            <a:solidFill>
              <a:srgbClr val="EBE600"/>
            </a:solidFill>
          </c:spPr>
          <c:invertIfNegative val="0"/>
          <c:cat>
            <c:strRef>
              <c:f>'8.7'!$L$9:$N$9</c:f>
              <c:strCache>
                <c:ptCount val="3"/>
                <c:pt idx="0">
                  <c:v>Leden</c:v>
                </c:pt>
                <c:pt idx="1">
                  <c:v>Únor</c:v>
                </c:pt>
                <c:pt idx="2">
                  <c:v>Březen</c:v>
                </c:pt>
              </c:strCache>
            </c:strRef>
          </c:cat>
          <c:val>
            <c:numRef>
              <c:f>'8.7'!$L$25:$N$25</c:f>
              <c:numCache>
                <c:formatCode>#\ ##0.0</c:formatCode>
                <c:ptCount val="3"/>
                <c:pt idx="0">
                  <c:v>225939.90199999997</c:v>
                </c:pt>
                <c:pt idx="1">
                  <c:v>197050.23500000002</c:v>
                </c:pt>
                <c:pt idx="2">
                  <c:v>173296.81400000004</c:v>
                </c:pt>
              </c:numCache>
            </c:numRef>
          </c:val>
          <c:extLst>
            <c:ext xmlns:c16="http://schemas.microsoft.com/office/drawing/2014/chart" uri="{C3380CC4-5D6E-409C-BE32-E72D297353CC}">
              <c16:uniqueId val="{0000000F-1AE8-460B-8CB3-FD7511116173}"/>
            </c:ext>
          </c:extLst>
        </c:ser>
        <c:dLbls>
          <c:showLegendKey val="0"/>
          <c:showVal val="0"/>
          <c:showCatName val="0"/>
          <c:showSerName val="0"/>
          <c:showPercent val="0"/>
          <c:showBubbleSize val="0"/>
        </c:dLbls>
        <c:gapWidth val="150"/>
        <c:overlap val="100"/>
        <c:axId val="195993984"/>
        <c:axId val="195995520"/>
      </c:barChart>
      <c:catAx>
        <c:axId val="195993984"/>
        <c:scaling>
          <c:orientation val="minMax"/>
        </c:scaling>
        <c:delete val="0"/>
        <c:axPos val="b"/>
        <c:numFmt formatCode="General" sourceLinked="1"/>
        <c:majorTickMark val="none"/>
        <c:minorTickMark val="none"/>
        <c:tickLblPos val="nextTo"/>
        <c:txPr>
          <a:bodyPr/>
          <a:lstStyle/>
          <a:p>
            <a:pPr>
              <a:defRPr sz="900"/>
            </a:pPr>
            <a:endParaRPr lang="cs-CZ"/>
          </a:p>
        </c:txPr>
        <c:crossAx val="195995520"/>
        <c:crosses val="autoZero"/>
        <c:auto val="1"/>
        <c:lblAlgn val="ctr"/>
        <c:lblOffset val="100"/>
        <c:noMultiLvlLbl val="0"/>
      </c:catAx>
      <c:valAx>
        <c:axId val="195995520"/>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5993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5D0-491E-9FFD-244AEE65EF6D}"/>
              </c:ext>
            </c:extLst>
          </c:dPt>
          <c:dPt>
            <c:idx val="1"/>
            <c:bubble3D val="0"/>
            <c:spPr>
              <a:solidFill>
                <a:srgbClr val="EEECE1">
                  <a:lumMod val="50000"/>
                </a:srgbClr>
              </a:solidFill>
            </c:spPr>
            <c:extLst>
              <c:ext xmlns:c16="http://schemas.microsoft.com/office/drawing/2014/chart" uri="{C3380CC4-5D6E-409C-BE32-E72D297353CC}">
                <c16:uniqueId val="{00000003-85D0-491E-9FFD-244AEE65EF6D}"/>
              </c:ext>
            </c:extLst>
          </c:dPt>
          <c:dPt>
            <c:idx val="2"/>
            <c:bubble3D val="0"/>
            <c:spPr>
              <a:solidFill>
                <a:sysClr val="windowText" lastClr="000000"/>
              </a:solidFill>
            </c:spPr>
            <c:extLst>
              <c:ext xmlns:c16="http://schemas.microsoft.com/office/drawing/2014/chart" uri="{C3380CC4-5D6E-409C-BE32-E72D297353CC}">
                <c16:uniqueId val="{00000005-85D0-491E-9FFD-244AEE65EF6D}"/>
              </c:ext>
            </c:extLst>
          </c:dPt>
          <c:dPt>
            <c:idx val="5"/>
            <c:bubble3D val="0"/>
            <c:extLst>
              <c:ext xmlns:c16="http://schemas.microsoft.com/office/drawing/2014/chart" uri="{C3380CC4-5D6E-409C-BE32-E72D297353CC}">
                <c16:uniqueId val="{00000006-85D0-491E-9FFD-244AEE65EF6D}"/>
              </c:ext>
            </c:extLst>
          </c:dPt>
          <c:dPt>
            <c:idx val="6"/>
            <c:bubble3D val="0"/>
            <c:spPr>
              <a:solidFill>
                <a:srgbClr val="6E4932"/>
              </a:solidFill>
            </c:spPr>
            <c:extLst>
              <c:ext xmlns:c16="http://schemas.microsoft.com/office/drawing/2014/chart" uri="{C3380CC4-5D6E-409C-BE32-E72D297353CC}">
                <c16:uniqueId val="{00000008-85D0-491E-9FFD-244AEE65EF6D}"/>
              </c:ext>
            </c:extLst>
          </c:dPt>
          <c:dPt>
            <c:idx val="7"/>
            <c:bubble3D val="0"/>
            <c:extLst>
              <c:ext xmlns:c16="http://schemas.microsoft.com/office/drawing/2014/chart" uri="{C3380CC4-5D6E-409C-BE32-E72D297353CC}">
                <c16:uniqueId val="{00000009-85D0-491E-9FFD-244AEE65EF6D}"/>
              </c:ext>
            </c:extLst>
          </c:dPt>
          <c:dPt>
            <c:idx val="15"/>
            <c:bubble3D val="0"/>
            <c:spPr>
              <a:solidFill>
                <a:srgbClr val="EBE600"/>
              </a:solidFill>
            </c:spPr>
            <c:extLst>
              <c:ext xmlns:c16="http://schemas.microsoft.com/office/drawing/2014/chart" uri="{C3380CC4-5D6E-409C-BE32-E72D297353CC}">
                <c16:uniqueId val="{0000000B-85D0-491E-9FFD-244AEE65EF6D}"/>
              </c:ext>
            </c:extLst>
          </c:dPt>
          <c:cat>
            <c:numRef>
              <c:f>'8.7'!$O$10:$O$25</c:f>
              <c:numCache>
                <c:formatCode>0.0%</c:formatCode>
                <c:ptCount val="16"/>
              </c:numCache>
            </c:numRef>
          </c:cat>
          <c:val>
            <c:numRef>
              <c:f>'8.7'!$J$10:$J$25</c:f>
              <c:numCache>
                <c:formatCode>0.0</c:formatCode>
                <c:ptCount val="16"/>
              </c:numCache>
            </c:numRef>
          </c:val>
          <c:extLst>
            <c:ext xmlns:c16="http://schemas.microsoft.com/office/drawing/2014/chart" uri="{C3380CC4-5D6E-409C-BE32-E72D297353CC}">
              <c16:uniqueId val="{0000000C-85D0-491E-9FFD-244AEE65EF6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D86E-4F14-8EF2-E83A9D6C81D0}"/>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D86E-4F14-8EF2-E83A9D6C81D0}"/>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D86E-4F14-8EF2-E83A9D6C81D0}"/>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D86E-4F14-8EF2-E83A9D6C81D0}"/>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D86E-4F14-8EF2-E83A9D6C81D0}"/>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D86E-4F14-8EF2-E83A9D6C81D0}"/>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D86E-4F14-8EF2-E83A9D6C81D0}"/>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D86E-4F14-8EF2-E83A9D6C81D0}"/>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D86E-4F14-8EF2-E83A9D6C81D0}"/>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D86E-4F14-8EF2-E83A9D6C81D0}"/>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D86E-4F14-8EF2-E83A9D6C81D0}"/>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D86E-4F14-8EF2-E83A9D6C81D0}"/>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D86E-4F14-8EF2-E83A9D6C81D0}"/>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D86E-4F14-8EF2-E83A9D6C81D0}"/>
            </c:ext>
          </c:extLst>
        </c:ser>
        <c:dLbls>
          <c:showLegendKey val="0"/>
          <c:showVal val="0"/>
          <c:showCatName val="0"/>
          <c:showSerName val="0"/>
          <c:showPercent val="0"/>
          <c:showBubbleSize val="0"/>
        </c:dLbls>
        <c:gapWidth val="150"/>
        <c:axId val="178189824"/>
        <c:axId val="178191360"/>
      </c:barChart>
      <c:catAx>
        <c:axId val="178189824"/>
        <c:scaling>
          <c:orientation val="minMax"/>
        </c:scaling>
        <c:delete val="1"/>
        <c:axPos val="b"/>
        <c:numFmt formatCode="General" sourceLinked="1"/>
        <c:majorTickMark val="out"/>
        <c:minorTickMark val="none"/>
        <c:tickLblPos val="nextTo"/>
        <c:crossAx val="178191360"/>
        <c:crosses val="autoZero"/>
        <c:auto val="1"/>
        <c:lblAlgn val="ctr"/>
        <c:lblOffset val="100"/>
        <c:noMultiLvlLbl val="0"/>
      </c:catAx>
      <c:valAx>
        <c:axId val="178191360"/>
        <c:scaling>
          <c:orientation val="minMax"/>
        </c:scaling>
        <c:delete val="1"/>
        <c:axPos val="l"/>
        <c:numFmt formatCode="0.0%" sourceLinked="1"/>
        <c:majorTickMark val="out"/>
        <c:minorTickMark val="none"/>
        <c:tickLblPos val="nextTo"/>
        <c:crossAx val="178189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B289-4285-8C27-2C689B7A2E8C}"/>
              </c:ext>
            </c:extLst>
          </c:dPt>
          <c:cat>
            <c:numRef>
              <c:f>'8.7'!$O$27:$O$34</c:f>
              <c:numCache>
                <c:formatCode>#\ ##0.0</c:formatCode>
                <c:ptCount val="8"/>
              </c:numCache>
            </c:numRef>
          </c:cat>
          <c:val>
            <c:numRef>
              <c:f>'8.7'!$J$27:$J$34</c:f>
              <c:numCache>
                <c:formatCode>0.0</c:formatCode>
                <c:ptCount val="8"/>
              </c:numCache>
            </c:numRef>
          </c:val>
          <c:extLst>
            <c:ext xmlns:c16="http://schemas.microsoft.com/office/drawing/2014/chart" uri="{C3380CC4-5D6E-409C-BE32-E72D297353CC}">
              <c16:uniqueId val="{00000001-B289-4285-8C27-2C689B7A2E8C}"/>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953414882772679"/>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Leden</c:v>
                </c:pt>
                <c:pt idx="1">
                  <c:v>Únor</c:v>
                </c:pt>
                <c:pt idx="2">
                  <c:v>Březen</c:v>
                </c:pt>
              </c:strCache>
            </c:strRef>
          </c:cat>
          <c:val>
            <c:numRef>
              <c:f>'8.8'!$L$27:$N$27</c:f>
              <c:numCache>
                <c:formatCode>#\ ##0.0</c:formatCode>
                <c:ptCount val="3"/>
                <c:pt idx="0">
                  <c:v>693181.34100000001</c:v>
                </c:pt>
                <c:pt idx="1">
                  <c:v>655118.44699999993</c:v>
                </c:pt>
                <c:pt idx="2">
                  <c:v>584517.03600000008</c:v>
                </c:pt>
              </c:numCache>
            </c:numRef>
          </c:val>
          <c:extLst>
            <c:ext xmlns:c16="http://schemas.microsoft.com/office/drawing/2014/chart" uri="{C3380CC4-5D6E-409C-BE32-E72D297353CC}">
              <c16:uniqueId val="{00000000-DF36-4A74-B5C1-6F11E1399518}"/>
            </c:ext>
          </c:extLst>
        </c:ser>
        <c:ser>
          <c:idx val="1"/>
          <c:order val="1"/>
          <c:tx>
            <c:strRef>
              <c:f>'8.8'!$K$28</c:f>
              <c:strCache>
                <c:ptCount val="1"/>
                <c:pt idx="0">
                  <c:v>Energetika</c:v>
                </c:pt>
              </c:strCache>
            </c:strRef>
          </c:tx>
          <c:invertIfNegative val="0"/>
          <c:cat>
            <c:strRef>
              <c:f>'8.8'!$L$26:$N$26</c:f>
              <c:strCache>
                <c:ptCount val="3"/>
                <c:pt idx="0">
                  <c:v>Leden</c:v>
                </c:pt>
                <c:pt idx="1">
                  <c:v>Únor</c:v>
                </c:pt>
                <c:pt idx="2">
                  <c:v>Březen</c:v>
                </c:pt>
              </c:strCache>
            </c:strRef>
          </c:cat>
          <c:val>
            <c:numRef>
              <c:f>'8.8'!$L$28:$N$28</c:f>
              <c:numCache>
                <c:formatCode>#\ ##0.0</c:formatCode>
                <c:ptCount val="3"/>
                <c:pt idx="0">
                  <c:v>96479.737999999998</c:v>
                </c:pt>
                <c:pt idx="1">
                  <c:v>93442.455999999991</c:v>
                </c:pt>
                <c:pt idx="2">
                  <c:v>74898.414000000004</c:v>
                </c:pt>
              </c:numCache>
            </c:numRef>
          </c:val>
          <c:extLst>
            <c:ext xmlns:c16="http://schemas.microsoft.com/office/drawing/2014/chart" uri="{C3380CC4-5D6E-409C-BE32-E72D297353CC}">
              <c16:uniqueId val="{00000001-DF36-4A74-B5C1-6F11E1399518}"/>
            </c:ext>
          </c:extLst>
        </c:ser>
        <c:ser>
          <c:idx val="2"/>
          <c:order val="2"/>
          <c:tx>
            <c:strRef>
              <c:f>'8.8'!$K$29</c:f>
              <c:strCache>
                <c:ptCount val="1"/>
                <c:pt idx="0">
                  <c:v>Doprava</c:v>
                </c:pt>
              </c:strCache>
            </c:strRef>
          </c:tx>
          <c:invertIfNegative val="0"/>
          <c:cat>
            <c:strRef>
              <c:f>'8.8'!$L$26:$N$26</c:f>
              <c:strCache>
                <c:ptCount val="3"/>
                <c:pt idx="0">
                  <c:v>Leden</c:v>
                </c:pt>
                <c:pt idx="1">
                  <c:v>Únor</c:v>
                </c:pt>
                <c:pt idx="2">
                  <c:v>Březen</c:v>
                </c:pt>
              </c:strCache>
            </c:strRef>
          </c:cat>
          <c:val>
            <c:numRef>
              <c:f>'8.8'!$L$29:$N$29</c:f>
              <c:numCache>
                <c:formatCode>#\ ##0.0</c:formatCode>
                <c:ptCount val="3"/>
                <c:pt idx="0">
                  <c:v>9587.9539999999997</c:v>
                </c:pt>
                <c:pt idx="1">
                  <c:v>8966.985999999999</c:v>
                </c:pt>
                <c:pt idx="2">
                  <c:v>7105.5380000000005</c:v>
                </c:pt>
              </c:numCache>
            </c:numRef>
          </c:val>
          <c:extLst>
            <c:ext xmlns:c16="http://schemas.microsoft.com/office/drawing/2014/chart" uri="{C3380CC4-5D6E-409C-BE32-E72D297353CC}">
              <c16:uniqueId val="{00000002-DF36-4A74-B5C1-6F11E1399518}"/>
            </c:ext>
          </c:extLst>
        </c:ser>
        <c:ser>
          <c:idx val="3"/>
          <c:order val="3"/>
          <c:tx>
            <c:strRef>
              <c:f>'8.8'!$K$30</c:f>
              <c:strCache>
                <c:ptCount val="1"/>
                <c:pt idx="0">
                  <c:v>Stavebnictví</c:v>
                </c:pt>
              </c:strCache>
            </c:strRef>
          </c:tx>
          <c:invertIfNegative val="0"/>
          <c:cat>
            <c:strRef>
              <c:f>'8.8'!$L$26:$N$26</c:f>
              <c:strCache>
                <c:ptCount val="3"/>
                <c:pt idx="0">
                  <c:v>Leden</c:v>
                </c:pt>
                <c:pt idx="1">
                  <c:v>Únor</c:v>
                </c:pt>
                <c:pt idx="2">
                  <c:v>Březen</c:v>
                </c:pt>
              </c:strCache>
            </c:strRef>
          </c:cat>
          <c:val>
            <c:numRef>
              <c:f>'8.8'!$L$30:$N$30</c:f>
              <c:numCache>
                <c:formatCode>#\ ##0.0</c:formatCode>
                <c:ptCount val="3"/>
                <c:pt idx="0">
                  <c:v>9710.8119999999999</c:v>
                </c:pt>
                <c:pt idx="1">
                  <c:v>8837.85</c:v>
                </c:pt>
                <c:pt idx="2">
                  <c:v>7035.6729999999998</c:v>
                </c:pt>
              </c:numCache>
            </c:numRef>
          </c:val>
          <c:extLst>
            <c:ext xmlns:c16="http://schemas.microsoft.com/office/drawing/2014/chart" uri="{C3380CC4-5D6E-409C-BE32-E72D297353CC}">
              <c16:uniqueId val="{00000003-DF36-4A74-B5C1-6F11E1399518}"/>
            </c:ext>
          </c:extLst>
        </c:ser>
        <c:ser>
          <c:idx val="4"/>
          <c:order val="4"/>
          <c:tx>
            <c:strRef>
              <c:f>'8.8'!$K$31</c:f>
              <c:strCache>
                <c:ptCount val="1"/>
                <c:pt idx="0">
                  <c:v>Zemědělství a lesnictví</c:v>
                </c:pt>
              </c:strCache>
            </c:strRef>
          </c:tx>
          <c:invertIfNegative val="0"/>
          <c:cat>
            <c:strRef>
              <c:f>'8.8'!$L$26:$N$26</c:f>
              <c:strCache>
                <c:ptCount val="3"/>
                <c:pt idx="0">
                  <c:v>Leden</c:v>
                </c:pt>
                <c:pt idx="1">
                  <c:v>Únor</c:v>
                </c:pt>
                <c:pt idx="2">
                  <c:v>Březen</c:v>
                </c:pt>
              </c:strCache>
            </c:strRef>
          </c:cat>
          <c:val>
            <c:numRef>
              <c:f>'8.8'!$L$31:$N$31</c:f>
              <c:numCache>
                <c:formatCode>#\ ##0.0</c:formatCode>
                <c:ptCount val="3"/>
                <c:pt idx="0">
                  <c:v>0</c:v>
                </c:pt>
                <c:pt idx="1">
                  <c:v>0</c:v>
                </c:pt>
                <c:pt idx="2">
                  <c:v>0</c:v>
                </c:pt>
              </c:numCache>
            </c:numRef>
          </c:val>
          <c:extLst>
            <c:ext xmlns:c16="http://schemas.microsoft.com/office/drawing/2014/chart" uri="{C3380CC4-5D6E-409C-BE32-E72D297353CC}">
              <c16:uniqueId val="{00000004-DF36-4A74-B5C1-6F11E1399518}"/>
            </c:ext>
          </c:extLst>
        </c:ser>
        <c:ser>
          <c:idx val="5"/>
          <c:order val="5"/>
          <c:tx>
            <c:strRef>
              <c:f>'8.8'!$K$32</c:f>
              <c:strCache>
                <c:ptCount val="1"/>
                <c:pt idx="0">
                  <c:v>Domácnosti</c:v>
                </c:pt>
              </c:strCache>
            </c:strRef>
          </c:tx>
          <c:invertIfNegative val="0"/>
          <c:cat>
            <c:strRef>
              <c:f>'8.8'!$L$26:$N$26</c:f>
              <c:strCache>
                <c:ptCount val="3"/>
                <c:pt idx="0">
                  <c:v>Leden</c:v>
                </c:pt>
                <c:pt idx="1">
                  <c:v>Únor</c:v>
                </c:pt>
                <c:pt idx="2">
                  <c:v>Březen</c:v>
                </c:pt>
              </c:strCache>
            </c:strRef>
          </c:cat>
          <c:val>
            <c:numRef>
              <c:f>'8.8'!$L$32:$N$32</c:f>
              <c:numCache>
                <c:formatCode>#\ ##0.0</c:formatCode>
                <c:ptCount val="3"/>
                <c:pt idx="0">
                  <c:v>664136.16399999987</c:v>
                </c:pt>
                <c:pt idx="1">
                  <c:v>605073.6100000001</c:v>
                </c:pt>
                <c:pt idx="2">
                  <c:v>513522.77099999995</c:v>
                </c:pt>
              </c:numCache>
            </c:numRef>
          </c:val>
          <c:extLst>
            <c:ext xmlns:c16="http://schemas.microsoft.com/office/drawing/2014/chart" uri="{C3380CC4-5D6E-409C-BE32-E72D297353CC}">
              <c16:uniqueId val="{00000005-DF36-4A74-B5C1-6F11E1399518}"/>
            </c:ext>
          </c:extLst>
        </c:ser>
        <c:ser>
          <c:idx val="6"/>
          <c:order val="6"/>
          <c:tx>
            <c:strRef>
              <c:f>'8.8'!$K$33</c:f>
              <c:strCache>
                <c:ptCount val="1"/>
                <c:pt idx="0">
                  <c:v>Obchod, služby, školství, zdravotnictví</c:v>
                </c:pt>
              </c:strCache>
            </c:strRef>
          </c:tx>
          <c:invertIfNegative val="0"/>
          <c:cat>
            <c:strRef>
              <c:f>'8.8'!$L$26:$N$26</c:f>
              <c:strCache>
                <c:ptCount val="3"/>
                <c:pt idx="0">
                  <c:v>Leden</c:v>
                </c:pt>
                <c:pt idx="1">
                  <c:v>Únor</c:v>
                </c:pt>
                <c:pt idx="2">
                  <c:v>Březen</c:v>
                </c:pt>
              </c:strCache>
            </c:strRef>
          </c:cat>
          <c:val>
            <c:numRef>
              <c:f>'8.8'!$L$33:$N$33</c:f>
              <c:numCache>
                <c:formatCode>#\ ##0.0</c:formatCode>
                <c:ptCount val="3"/>
                <c:pt idx="0">
                  <c:v>808728.2790000001</c:v>
                </c:pt>
                <c:pt idx="1">
                  <c:v>775130.20999999985</c:v>
                </c:pt>
                <c:pt idx="2">
                  <c:v>682297.9169999999</c:v>
                </c:pt>
              </c:numCache>
            </c:numRef>
          </c:val>
          <c:extLst>
            <c:ext xmlns:c16="http://schemas.microsoft.com/office/drawing/2014/chart" uri="{C3380CC4-5D6E-409C-BE32-E72D297353CC}">
              <c16:uniqueId val="{00000006-DF36-4A74-B5C1-6F11E1399518}"/>
            </c:ext>
          </c:extLst>
        </c:ser>
        <c:ser>
          <c:idx val="7"/>
          <c:order val="7"/>
          <c:tx>
            <c:strRef>
              <c:f>'8.8'!$K$34</c:f>
              <c:strCache>
                <c:ptCount val="1"/>
                <c:pt idx="0">
                  <c:v>Ostatní</c:v>
                </c:pt>
              </c:strCache>
            </c:strRef>
          </c:tx>
          <c:invertIfNegative val="0"/>
          <c:cat>
            <c:strRef>
              <c:f>'8.8'!$L$26:$N$26</c:f>
              <c:strCache>
                <c:ptCount val="3"/>
                <c:pt idx="0">
                  <c:v>Leden</c:v>
                </c:pt>
                <c:pt idx="1">
                  <c:v>Únor</c:v>
                </c:pt>
                <c:pt idx="2">
                  <c:v>Březen</c:v>
                </c:pt>
              </c:strCache>
            </c:strRef>
          </c:cat>
          <c:val>
            <c:numRef>
              <c:f>'8.8'!$L$34:$N$34</c:f>
              <c:numCache>
                <c:formatCode>#\ ##0.0</c:formatCode>
                <c:ptCount val="3"/>
                <c:pt idx="0">
                  <c:v>9431.0229999999992</c:v>
                </c:pt>
                <c:pt idx="1">
                  <c:v>8528.1839999999993</c:v>
                </c:pt>
                <c:pt idx="2">
                  <c:v>7323.107</c:v>
                </c:pt>
              </c:numCache>
            </c:numRef>
          </c:val>
          <c:extLst>
            <c:ext xmlns:c16="http://schemas.microsoft.com/office/drawing/2014/chart" uri="{C3380CC4-5D6E-409C-BE32-E72D297353CC}">
              <c16:uniqueId val="{00000007-DF36-4A74-B5C1-6F11E1399518}"/>
            </c:ext>
          </c:extLst>
        </c:ser>
        <c:dLbls>
          <c:showLegendKey val="0"/>
          <c:showVal val="0"/>
          <c:showCatName val="0"/>
          <c:showSerName val="0"/>
          <c:showPercent val="0"/>
          <c:showBubbleSize val="0"/>
        </c:dLbls>
        <c:gapWidth val="150"/>
        <c:overlap val="100"/>
        <c:axId val="197391872"/>
        <c:axId val="197393408"/>
      </c:barChart>
      <c:catAx>
        <c:axId val="197391872"/>
        <c:scaling>
          <c:orientation val="minMax"/>
        </c:scaling>
        <c:delete val="0"/>
        <c:axPos val="b"/>
        <c:numFmt formatCode="General" sourceLinked="1"/>
        <c:majorTickMark val="none"/>
        <c:minorTickMark val="none"/>
        <c:tickLblPos val="nextTo"/>
        <c:txPr>
          <a:bodyPr/>
          <a:lstStyle/>
          <a:p>
            <a:pPr>
              <a:defRPr sz="900"/>
            </a:pPr>
            <a:endParaRPr lang="cs-CZ"/>
          </a:p>
        </c:txPr>
        <c:crossAx val="197393408"/>
        <c:crosses val="autoZero"/>
        <c:auto val="1"/>
        <c:lblAlgn val="ctr"/>
        <c:lblOffset val="100"/>
        <c:noMultiLvlLbl val="0"/>
      </c:catAx>
      <c:valAx>
        <c:axId val="1973934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7391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0.16603429278495352</c:v>
                </c:pt>
              </c:numCache>
            </c:numRef>
          </c:val>
          <c:extLst>
            <c:ext xmlns:c16="http://schemas.microsoft.com/office/drawing/2014/chart" uri="{C3380CC4-5D6E-409C-BE32-E72D297353CC}">
              <c16:uniqueId val="{00000000-4B4D-492C-B3BA-87F5CF654DE7}"/>
            </c:ext>
          </c:extLst>
        </c:ser>
        <c:ser>
          <c:idx val="1"/>
          <c:order val="1"/>
          <c:tx>
            <c:strRef>
              <c:f>'8.8'!$L$40</c:f>
              <c:strCache>
                <c:ptCount val="1"/>
                <c:pt idx="0">
                  <c:v>Výroba tepla brutto</c:v>
                </c:pt>
              </c:strCache>
            </c:strRef>
          </c:tx>
          <c:invertIfNegative val="0"/>
          <c:val>
            <c:numRef>
              <c:f>'8.8'!$M$40</c:f>
              <c:numCache>
                <c:formatCode>0.0%</c:formatCode>
                <c:ptCount val="1"/>
                <c:pt idx="0">
                  <c:v>0.19677094280714344</c:v>
                </c:pt>
              </c:numCache>
            </c:numRef>
          </c:val>
          <c:extLst>
            <c:ext xmlns:c16="http://schemas.microsoft.com/office/drawing/2014/chart" uri="{C3380CC4-5D6E-409C-BE32-E72D297353CC}">
              <c16:uniqueId val="{00000001-4B4D-492C-B3BA-87F5CF654DE7}"/>
            </c:ext>
          </c:extLst>
        </c:ser>
        <c:ser>
          <c:idx val="2"/>
          <c:order val="2"/>
          <c:tx>
            <c:strRef>
              <c:f>'8.8'!$L$41</c:f>
              <c:strCache>
                <c:ptCount val="1"/>
                <c:pt idx="0">
                  <c:v>Dodávky tepla</c:v>
                </c:pt>
              </c:strCache>
            </c:strRef>
          </c:tx>
          <c:invertIfNegative val="0"/>
          <c:val>
            <c:numRef>
              <c:f>'8.8'!$M$41</c:f>
              <c:numCache>
                <c:formatCode>0.0%</c:formatCode>
                <c:ptCount val="1"/>
                <c:pt idx="0">
                  <c:v>0.17912926714857494</c:v>
                </c:pt>
              </c:numCache>
            </c:numRef>
          </c:val>
          <c:extLst>
            <c:ext xmlns:c16="http://schemas.microsoft.com/office/drawing/2014/chart" uri="{C3380CC4-5D6E-409C-BE32-E72D297353CC}">
              <c16:uniqueId val="{00000002-4B4D-492C-B3BA-87F5CF654DE7}"/>
            </c:ext>
          </c:extLst>
        </c:ser>
        <c:dLbls>
          <c:showLegendKey val="0"/>
          <c:showVal val="0"/>
          <c:showCatName val="0"/>
          <c:showSerName val="0"/>
          <c:showPercent val="0"/>
          <c:showBubbleSize val="0"/>
        </c:dLbls>
        <c:gapWidth val="150"/>
        <c:axId val="197428736"/>
        <c:axId val="197430272"/>
      </c:barChart>
      <c:catAx>
        <c:axId val="197428736"/>
        <c:scaling>
          <c:orientation val="maxMin"/>
        </c:scaling>
        <c:delete val="0"/>
        <c:axPos val="l"/>
        <c:numFmt formatCode="General" sourceLinked="1"/>
        <c:majorTickMark val="none"/>
        <c:minorTickMark val="none"/>
        <c:tickLblPos val="none"/>
        <c:crossAx val="197430272"/>
        <c:crosses val="autoZero"/>
        <c:auto val="1"/>
        <c:lblAlgn val="ctr"/>
        <c:lblOffset val="100"/>
        <c:noMultiLvlLbl val="0"/>
      </c:catAx>
      <c:valAx>
        <c:axId val="1974302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74287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Leden</c:v>
                </c:pt>
                <c:pt idx="1">
                  <c:v>Únor</c:v>
                </c:pt>
                <c:pt idx="2">
                  <c:v>Březen</c:v>
                </c:pt>
              </c:strCache>
            </c:strRef>
          </c:cat>
          <c:val>
            <c:numRef>
              <c:f>'8.8'!$L$10:$N$10</c:f>
              <c:numCache>
                <c:formatCode>#\ ##0.0</c:formatCode>
                <c:ptCount val="3"/>
                <c:pt idx="0">
                  <c:v>133203.76900000003</c:v>
                </c:pt>
                <c:pt idx="1">
                  <c:v>93464.475000000006</c:v>
                </c:pt>
                <c:pt idx="2">
                  <c:v>138741.29300000001</c:v>
                </c:pt>
              </c:numCache>
            </c:numRef>
          </c:val>
          <c:extLst>
            <c:ext xmlns:c16="http://schemas.microsoft.com/office/drawing/2014/chart" uri="{C3380CC4-5D6E-409C-BE32-E72D297353CC}">
              <c16:uniqueId val="{00000000-E6EC-415F-8049-761F6ECA5EC9}"/>
            </c:ext>
          </c:extLst>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Leden</c:v>
                </c:pt>
                <c:pt idx="1">
                  <c:v>Únor</c:v>
                </c:pt>
                <c:pt idx="2">
                  <c:v>Březen</c:v>
                </c:pt>
              </c:strCache>
            </c:strRef>
          </c:cat>
          <c:val>
            <c:numRef>
              <c:f>'8.8'!$L$11:$N$11</c:f>
              <c:numCache>
                <c:formatCode>#\ ##0.0</c:formatCode>
                <c:ptCount val="3"/>
                <c:pt idx="0">
                  <c:v>128.31899999999999</c:v>
                </c:pt>
                <c:pt idx="1">
                  <c:v>220.48500000000001</c:v>
                </c:pt>
                <c:pt idx="2">
                  <c:v>143.988</c:v>
                </c:pt>
              </c:numCache>
            </c:numRef>
          </c:val>
          <c:extLst>
            <c:ext xmlns:c16="http://schemas.microsoft.com/office/drawing/2014/chart" uri="{C3380CC4-5D6E-409C-BE32-E72D297353CC}">
              <c16:uniqueId val="{00000001-E6EC-415F-8049-761F6ECA5EC9}"/>
            </c:ext>
          </c:extLst>
        </c:ser>
        <c:ser>
          <c:idx val="2"/>
          <c:order val="2"/>
          <c:tx>
            <c:strRef>
              <c:f>'8.8'!$K$12</c:f>
              <c:strCache>
                <c:ptCount val="1"/>
                <c:pt idx="0">
                  <c:v>Černé uhlí</c:v>
                </c:pt>
              </c:strCache>
            </c:strRef>
          </c:tx>
          <c:spPr>
            <a:solidFill>
              <a:schemeClr val="tx1"/>
            </a:solidFill>
          </c:spPr>
          <c:invertIfNegative val="0"/>
          <c:cat>
            <c:strRef>
              <c:f>'8.8'!$L$9:$N$9</c:f>
              <c:strCache>
                <c:ptCount val="3"/>
                <c:pt idx="0">
                  <c:v>Leden</c:v>
                </c:pt>
                <c:pt idx="1">
                  <c:v>Únor</c:v>
                </c:pt>
                <c:pt idx="2">
                  <c:v>Březen</c:v>
                </c:pt>
              </c:strCache>
            </c:strRef>
          </c:cat>
          <c:val>
            <c:numRef>
              <c:f>'8.8'!$L$12:$N$12</c:f>
              <c:numCache>
                <c:formatCode>#\ ##0.0</c:formatCode>
                <c:ptCount val="3"/>
                <c:pt idx="0">
                  <c:v>1421760.915</c:v>
                </c:pt>
                <c:pt idx="1">
                  <c:v>1322396.281</c:v>
                </c:pt>
                <c:pt idx="2">
                  <c:v>1091759.83</c:v>
                </c:pt>
              </c:numCache>
            </c:numRef>
          </c:val>
          <c:extLst>
            <c:ext xmlns:c16="http://schemas.microsoft.com/office/drawing/2014/chart" uri="{C3380CC4-5D6E-409C-BE32-E72D297353CC}">
              <c16:uniqueId val="{00000002-E6EC-415F-8049-761F6ECA5EC9}"/>
            </c:ext>
          </c:extLst>
        </c:ser>
        <c:ser>
          <c:idx val="3"/>
          <c:order val="3"/>
          <c:tx>
            <c:strRef>
              <c:f>'8.8'!$K$13</c:f>
              <c:strCache>
                <c:ptCount val="1"/>
                <c:pt idx="0">
                  <c:v>Elektrická energie</c:v>
                </c:pt>
              </c:strCache>
            </c:strRef>
          </c:tx>
          <c:invertIfNegative val="0"/>
          <c:cat>
            <c:strRef>
              <c:f>'8.8'!$L$9:$N$9</c:f>
              <c:strCache>
                <c:ptCount val="3"/>
                <c:pt idx="0">
                  <c:v>Leden</c:v>
                </c:pt>
                <c:pt idx="1">
                  <c:v>Únor</c:v>
                </c:pt>
                <c:pt idx="2">
                  <c:v>Březen</c:v>
                </c:pt>
              </c:strCache>
            </c:strRef>
          </c:cat>
          <c:val>
            <c:numRef>
              <c:f>'8.8'!$L$13:$N$13</c:f>
              <c:numCache>
                <c:formatCode>#\ ##0.0</c:formatCode>
                <c:ptCount val="3"/>
                <c:pt idx="0">
                  <c:v>186</c:v>
                </c:pt>
                <c:pt idx="1">
                  <c:v>160</c:v>
                </c:pt>
                <c:pt idx="2">
                  <c:v>164</c:v>
                </c:pt>
              </c:numCache>
            </c:numRef>
          </c:val>
          <c:extLst>
            <c:ext xmlns:c16="http://schemas.microsoft.com/office/drawing/2014/chart" uri="{C3380CC4-5D6E-409C-BE32-E72D297353CC}">
              <c16:uniqueId val="{00000003-E6EC-415F-8049-761F6ECA5EC9}"/>
            </c:ext>
          </c:extLst>
        </c:ser>
        <c:ser>
          <c:idx val="4"/>
          <c:order val="4"/>
          <c:tx>
            <c:strRef>
              <c:f>'8.8'!$K$14</c:f>
              <c:strCache>
                <c:ptCount val="1"/>
                <c:pt idx="0">
                  <c:v>Energie prostředí (tepelné čerpadlo)</c:v>
                </c:pt>
              </c:strCache>
            </c:strRef>
          </c:tx>
          <c:invertIfNegative val="0"/>
          <c:cat>
            <c:strRef>
              <c:f>'8.8'!$L$9:$N$9</c:f>
              <c:strCache>
                <c:ptCount val="3"/>
                <c:pt idx="0">
                  <c:v>Leden</c:v>
                </c:pt>
                <c:pt idx="1">
                  <c:v>Únor</c:v>
                </c:pt>
                <c:pt idx="2">
                  <c:v>Březen</c:v>
                </c:pt>
              </c:strCache>
            </c:strRef>
          </c:cat>
          <c:val>
            <c:numRef>
              <c:f>'8.8'!$L$14:$N$14</c:f>
              <c:numCache>
                <c:formatCode>#\ ##0.0</c:formatCode>
                <c:ptCount val="3"/>
                <c:pt idx="0">
                  <c:v>0</c:v>
                </c:pt>
                <c:pt idx="1">
                  <c:v>0</c:v>
                </c:pt>
                <c:pt idx="2">
                  <c:v>0</c:v>
                </c:pt>
              </c:numCache>
            </c:numRef>
          </c:val>
          <c:extLst>
            <c:ext xmlns:c16="http://schemas.microsoft.com/office/drawing/2014/chart" uri="{C3380CC4-5D6E-409C-BE32-E72D297353CC}">
              <c16:uniqueId val="{00000004-E6EC-415F-8049-761F6ECA5EC9}"/>
            </c:ext>
          </c:extLst>
        </c:ser>
        <c:ser>
          <c:idx val="5"/>
          <c:order val="5"/>
          <c:tx>
            <c:strRef>
              <c:f>'8.8'!$K$15</c:f>
              <c:strCache>
                <c:ptCount val="1"/>
                <c:pt idx="0">
                  <c:v>Energie Slunce (solární kolektor)</c:v>
                </c:pt>
              </c:strCache>
            </c:strRef>
          </c:tx>
          <c:invertIfNegative val="0"/>
          <c:cat>
            <c:strRef>
              <c:f>'8.8'!$L$9:$N$9</c:f>
              <c:strCache>
                <c:ptCount val="3"/>
                <c:pt idx="0">
                  <c:v>Leden</c:v>
                </c:pt>
                <c:pt idx="1">
                  <c:v>Únor</c:v>
                </c:pt>
                <c:pt idx="2">
                  <c:v>Březen</c:v>
                </c:pt>
              </c:strCache>
            </c:strRef>
          </c:cat>
          <c:val>
            <c:numRef>
              <c:f>'8.8'!$L$15:$N$15</c:f>
              <c:numCache>
                <c:formatCode>#\ ##0.0</c:formatCode>
                <c:ptCount val="3"/>
                <c:pt idx="0">
                  <c:v>0</c:v>
                </c:pt>
                <c:pt idx="1">
                  <c:v>0</c:v>
                </c:pt>
                <c:pt idx="2">
                  <c:v>0</c:v>
                </c:pt>
              </c:numCache>
            </c:numRef>
          </c:val>
          <c:extLst>
            <c:ext xmlns:c16="http://schemas.microsoft.com/office/drawing/2014/chart" uri="{C3380CC4-5D6E-409C-BE32-E72D297353CC}">
              <c16:uniqueId val="{00000005-E6EC-415F-8049-761F6ECA5EC9}"/>
            </c:ext>
          </c:extLst>
        </c:ser>
        <c:ser>
          <c:idx val="6"/>
          <c:order val="6"/>
          <c:tx>
            <c:strRef>
              <c:f>'8.8'!$K$16</c:f>
              <c:strCache>
                <c:ptCount val="1"/>
                <c:pt idx="0">
                  <c:v>Hnědé uhlí</c:v>
                </c:pt>
              </c:strCache>
            </c:strRef>
          </c:tx>
          <c:spPr>
            <a:solidFill>
              <a:srgbClr val="6E4932"/>
            </a:solidFill>
          </c:spPr>
          <c:invertIfNegative val="0"/>
          <c:cat>
            <c:strRef>
              <c:f>'8.8'!$L$9:$N$9</c:f>
              <c:strCache>
                <c:ptCount val="3"/>
                <c:pt idx="0">
                  <c:v>Leden</c:v>
                </c:pt>
                <c:pt idx="1">
                  <c:v>Únor</c:v>
                </c:pt>
                <c:pt idx="2">
                  <c:v>Březen</c:v>
                </c:pt>
              </c:strCache>
            </c:strRef>
          </c:cat>
          <c:val>
            <c:numRef>
              <c:f>'8.8'!$L$16:$N$16</c:f>
              <c:numCache>
                <c:formatCode>#\ ##0.0</c:formatCode>
                <c:ptCount val="3"/>
                <c:pt idx="0">
                  <c:v>49592.993000000002</c:v>
                </c:pt>
                <c:pt idx="1">
                  <c:v>64485.378000000004</c:v>
                </c:pt>
                <c:pt idx="2">
                  <c:v>33238.9</c:v>
                </c:pt>
              </c:numCache>
            </c:numRef>
          </c:val>
          <c:extLst>
            <c:ext xmlns:c16="http://schemas.microsoft.com/office/drawing/2014/chart" uri="{C3380CC4-5D6E-409C-BE32-E72D297353CC}">
              <c16:uniqueId val="{00000006-E6EC-415F-8049-761F6ECA5EC9}"/>
            </c:ext>
          </c:extLst>
        </c:ser>
        <c:ser>
          <c:idx val="7"/>
          <c:order val="7"/>
          <c:tx>
            <c:strRef>
              <c:f>'8.8'!$K$17</c:f>
              <c:strCache>
                <c:ptCount val="1"/>
                <c:pt idx="0">
                  <c:v>Jaderné palivo</c:v>
                </c:pt>
              </c:strCache>
            </c:strRef>
          </c:tx>
          <c:invertIfNegative val="0"/>
          <c:cat>
            <c:strRef>
              <c:f>'8.8'!$L$9:$N$9</c:f>
              <c:strCache>
                <c:ptCount val="3"/>
                <c:pt idx="0">
                  <c:v>Leden</c:v>
                </c:pt>
                <c:pt idx="1">
                  <c:v>Únor</c:v>
                </c:pt>
                <c:pt idx="2">
                  <c:v>Březen</c:v>
                </c:pt>
              </c:strCache>
            </c:strRef>
          </c:cat>
          <c:val>
            <c:numRef>
              <c:f>'8.8'!$L$17:$N$17</c:f>
              <c:numCache>
                <c:formatCode>#\ ##0.0</c:formatCode>
                <c:ptCount val="3"/>
                <c:pt idx="0">
                  <c:v>0</c:v>
                </c:pt>
                <c:pt idx="1">
                  <c:v>0</c:v>
                </c:pt>
                <c:pt idx="2">
                  <c:v>0</c:v>
                </c:pt>
              </c:numCache>
            </c:numRef>
          </c:val>
          <c:extLst>
            <c:ext xmlns:c16="http://schemas.microsoft.com/office/drawing/2014/chart" uri="{C3380CC4-5D6E-409C-BE32-E72D297353CC}">
              <c16:uniqueId val="{00000007-E6EC-415F-8049-761F6ECA5EC9}"/>
            </c:ext>
          </c:extLst>
        </c:ser>
        <c:ser>
          <c:idx val="8"/>
          <c:order val="8"/>
          <c:tx>
            <c:strRef>
              <c:f>'8.8'!$K$18</c:f>
              <c:strCache>
                <c:ptCount val="1"/>
                <c:pt idx="0">
                  <c:v>Koks</c:v>
                </c:pt>
              </c:strCache>
            </c:strRef>
          </c:tx>
          <c:invertIfNegative val="0"/>
          <c:cat>
            <c:strRef>
              <c:f>'8.8'!$L$9:$N$9</c:f>
              <c:strCache>
                <c:ptCount val="3"/>
                <c:pt idx="0">
                  <c:v>Leden</c:v>
                </c:pt>
                <c:pt idx="1">
                  <c:v>Únor</c:v>
                </c:pt>
                <c:pt idx="2">
                  <c:v>Březen</c:v>
                </c:pt>
              </c:strCache>
            </c:strRef>
          </c:cat>
          <c:val>
            <c:numRef>
              <c:f>'8.8'!$L$18:$N$18</c:f>
              <c:numCache>
                <c:formatCode>#\ ##0.0</c:formatCode>
                <c:ptCount val="3"/>
                <c:pt idx="0">
                  <c:v>0</c:v>
                </c:pt>
                <c:pt idx="1">
                  <c:v>0</c:v>
                </c:pt>
                <c:pt idx="2">
                  <c:v>0</c:v>
                </c:pt>
              </c:numCache>
            </c:numRef>
          </c:val>
          <c:extLst>
            <c:ext xmlns:c16="http://schemas.microsoft.com/office/drawing/2014/chart" uri="{C3380CC4-5D6E-409C-BE32-E72D297353CC}">
              <c16:uniqueId val="{00000008-E6EC-415F-8049-761F6ECA5EC9}"/>
            </c:ext>
          </c:extLst>
        </c:ser>
        <c:ser>
          <c:idx val="9"/>
          <c:order val="9"/>
          <c:tx>
            <c:strRef>
              <c:f>'8.8'!$K$19</c:f>
              <c:strCache>
                <c:ptCount val="1"/>
                <c:pt idx="0">
                  <c:v>Odpadní teplo</c:v>
                </c:pt>
              </c:strCache>
            </c:strRef>
          </c:tx>
          <c:invertIfNegative val="0"/>
          <c:cat>
            <c:strRef>
              <c:f>'8.8'!$L$9:$N$9</c:f>
              <c:strCache>
                <c:ptCount val="3"/>
                <c:pt idx="0">
                  <c:v>Leden</c:v>
                </c:pt>
                <c:pt idx="1">
                  <c:v>Únor</c:v>
                </c:pt>
                <c:pt idx="2">
                  <c:v>Březen</c:v>
                </c:pt>
              </c:strCache>
            </c:strRef>
          </c:cat>
          <c:val>
            <c:numRef>
              <c:f>'8.8'!$L$19:$N$19</c:f>
              <c:numCache>
                <c:formatCode>#\ ##0.0</c:formatCode>
                <c:ptCount val="3"/>
                <c:pt idx="0">
                  <c:v>68739.649999999994</c:v>
                </c:pt>
                <c:pt idx="1">
                  <c:v>59199.56</c:v>
                </c:pt>
                <c:pt idx="2">
                  <c:v>64734.68</c:v>
                </c:pt>
              </c:numCache>
            </c:numRef>
          </c:val>
          <c:extLst>
            <c:ext xmlns:c16="http://schemas.microsoft.com/office/drawing/2014/chart" uri="{C3380CC4-5D6E-409C-BE32-E72D297353CC}">
              <c16:uniqueId val="{00000009-E6EC-415F-8049-761F6ECA5EC9}"/>
            </c:ext>
          </c:extLst>
        </c:ser>
        <c:ser>
          <c:idx val="10"/>
          <c:order val="10"/>
          <c:tx>
            <c:strRef>
              <c:f>'8.8'!$K$20</c:f>
              <c:strCache>
                <c:ptCount val="1"/>
                <c:pt idx="0">
                  <c:v>Ostatní kapalná paliva</c:v>
                </c:pt>
              </c:strCache>
            </c:strRef>
          </c:tx>
          <c:invertIfNegative val="0"/>
          <c:cat>
            <c:strRef>
              <c:f>'8.8'!$L$9:$N$9</c:f>
              <c:strCache>
                <c:ptCount val="3"/>
                <c:pt idx="0">
                  <c:v>Leden</c:v>
                </c:pt>
                <c:pt idx="1">
                  <c:v>Únor</c:v>
                </c:pt>
                <c:pt idx="2">
                  <c:v>Březen</c:v>
                </c:pt>
              </c:strCache>
            </c:strRef>
          </c:cat>
          <c:val>
            <c:numRef>
              <c:f>'8.8'!$L$20:$N$20</c:f>
              <c:numCache>
                <c:formatCode>#\ ##0.0</c:formatCode>
                <c:ptCount val="3"/>
                <c:pt idx="0">
                  <c:v>0</c:v>
                </c:pt>
                <c:pt idx="1">
                  <c:v>0</c:v>
                </c:pt>
                <c:pt idx="2">
                  <c:v>0</c:v>
                </c:pt>
              </c:numCache>
            </c:numRef>
          </c:val>
          <c:extLst>
            <c:ext xmlns:c16="http://schemas.microsoft.com/office/drawing/2014/chart" uri="{C3380CC4-5D6E-409C-BE32-E72D297353CC}">
              <c16:uniqueId val="{0000000A-E6EC-415F-8049-761F6ECA5EC9}"/>
            </c:ext>
          </c:extLst>
        </c:ser>
        <c:ser>
          <c:idx val="11"/>
          <c:order val="11"/>
          <c:tx>
            <c:strRef>
              <c:f>'8.8'!$K$21</c:f>
              <c:strCache>
                <c:ptCount val="1"/>
                <c:pt idx="0">
                  <c:v>Ostatní pevná paliva</c:v>
                </c:pt>
              </c:strCache>
            </c:strRef>
          </c:tx>
          <c:invertIfNegative val="0"/>
          <c:cat>
            <c:strRef>
              <c:f>'8.8'!$L$9:$N$9</c:f>
              <c:strCache>
                <c:ptCount val="3"/>
                <c:pt idx="0">
                  <c:v>Leden</c:v>
                </c:pt>
                <c:pt idx="1">
                  <c:v>Únor</c:v>
                </c:pt>
                <c:pt idx="2">
                  <c:v>Březen</c:v>
                </c:pt>
              </c:strCache>
            </c:strRef>
          </c:cat>
          <c:val>
            <c:numRef>
              <c:f>'8.8'!$L$21:$N$21</c:f>
              <c:numCache>
                <c:formatCode>#\ ##0.0</c:formatCode>
                <c:ptCount val="3"/>
                <c:pt idx="0">
                  <c:v>1704</c:v>
                </c:pt>
                <c:pt idx="1">
                  <c:v>1847</c:v>
                </c:pt>
                <c:pt idx="2">
                  <c:v>399</c:v>
                </c:pt>
              </c:numCache>
            </c:numRef>
          </c:val>
          <c:extLst>
            <c:ext xmlns:c16="http://schemas.microsoft.com/office/drawing/2014/chart" uri="{C3380CC4-5D6E-409C-BE32-E72D297353CC}">
              <c16:uniqueId val="{0000000B-E6EC-415F-8049-761F6ECA5EC9}"/>
            </c:ext>
          </c:extLst>
        </c:ser>
        <c:ser>
          <c:idx val="12"/>
          <c:order val="12"/>
          <c:tx>
            <c:strRef>
              <c:f>'8.8'!$K$22</c:f>
              <c:strCache>
                <c:ptCount val="1"/>
                <c:pt idx="0">
                  <c:v>Ostatní plyny</c:v>
                </c:pt>
              </c:strCache>
            </c:strRef>
          </c:tx>
          <c:invertIfNegative val="0"/>
          <c:cat>
            <c:strRef>
              <c:f>'8.8'!$L$9:$N$9</c:f>
              <c:strCache>
                <c:ptCount val="3"/>
                <c:pt idx="0">
                  <c:v>Leden</c:v>
                </c:pt>
                <c:pt idx="1">
                  <c:v>Únor</c:v>
                </c:pt>
                <c:pt idx="2">
                  <c:v>Březen</c:v>
                </c:pt>
              </c:strCache>
            </c:strRef>
          </c:cat>
          <c:val>
            <c:numRef>
              <c:f>'8.8'!$L$22:$N$22</c:f>
              <c:numCache>
                <c:formatCode>#\ ##0.0</c:formatCode>
                <c:ptCount val="3"/>
                <c:pt idx="0">
                  <c:v>334799.12999999995</c:v>
                </c:pt>
                <c:pt idx="1">
                  <c:v>323923.06900000002</c:v>
                </c:pt>
                <c:pt idx="2">
                  <c:v>317912.28899999993</c:v>
                </c:pt>
              </c:numCache>
            </c:numRef>
          </c:val>
          <c:extLst>
            <c:ext xmlns:c16="http://schemas.microsoft.com/office/drawing/2014/chart" uri="{C3380CC4-5D6E-409C-BE32-E72D297353CC}">
              <c16:uniqueId val="{0000000C-E6EC-415F-8049-761F6ECA5EC9}"/>
            </c:ext>
          </c:extLst>
        </c:ser>
        <c:ser>
          <c:idx val="13"/>
          <c:order val="13"/>
          <c:tx>
            <c:strRef>
              <c:f>'8.8'!$K$23</c:f>
              <c:strCache>
                <c:ptCount val="1"/>
                <c:pt idx="0">
                  <c:v>Ostatní</c:v>
                </c:pt>
              </c:strCache>
            </c:strRef>
          </c:tx>
          <c:invertIfNegative val="0"/>
          <c:cat>
            <c:strRef>
              <c:f>'8.8'!$L$9:$N$9</c:f>
              <c:strCache>
                <c:ptCount val="3"/>
                <c:pt idx="0">
                  <c:v>Leden</c:v>
                </c:pt>
                <c:pt idx="1">
                  <c:v>Únor</c:v>
                </c:pt>
                <c:pt idx="2">
                  <c:v>Březen</c:v>
                </c:pt>
              </c:strCache>
            </c:strRef>
          </c:cat>
          <c:val>
            <c:numRef>
              <c:f>'8.8'!$L$23:$N$23</c:f>
              <c:numCache>
                <c:formatCode>#\ ##0.0</c:formatCode>
                <c:ptCount val="3"/>
                <c:pt idx="0">
                  <c:v>0</c:v>
                </c:pt>
                <c:pt idx="1">
                  <c:v>0</c:v>
                </c:pt>
                <c:pt idx="2">
                  <c:v>0</c:v>
                </c:pt>
              </c:numCache>
            </c:numRef>
          </c:val>
          <c:extLst>
            <c:ext xmlns:c16="http://schemas.microsoft.com/office/drawing/2014/chart" uri="{C3380CC4-5D6E-409C-BE32-E72D297353CC}">
              <c16:uniqueId val="{0000000D-E6EC-415F-8049-761F6ECA5EC9}"/>
            </c:ext>
          </c:extLst>
        </c:ser>
        <c:ser>
          <c:idx val="14"/>
          <c:order val="14"/>
          <c:tx>
            <c:strRef>
              <c:f>'8.8'!$K$24</c:f>
              <c:strCache>
                <c:ptCount val="1"/>
                <c:pt idx="0">
                  <c:v>Topné oleje</c:v>
                </c:pt>
              </c:strCache>
            </c:strRef>
          </c:tx>
          <c:invertIfNegative val="0"/>
          <c:cat>
            <c:strRef>
              <c:f>'8.8'!$L$9:$N$9</c:f>
              <c:strCache>
                <c:ptCount val="3"/>
                <c:pt idx="0">
                  <c:v>Leden</c:v>
                </c:pt>
                <c:pt idx="1">
                  <c:v>Únor</c:v>
                </c:pt>
                <c:pt idx="2">
                  <c:v>Březen</c:v>
                </c:pt>
              </c:strCache>
            </c:strRef>
          </c:cat>
          <c:val>
            <c:numRef>
              <c:f>'8.8'!$L$24:$N$24</c:f>
              <c:numCache>
                <c:formatCode>#\ ##0.0</c:formatCode>
                <c:ptCount val="3"/>
                <c:pt idx="0">
                  <c:v>300.15100000000001</c:v>
                </c:pt>
                <c:pt idx="1">
                  <c:v>682.18900000000008</c:v>
                </c:pt>
                <c:pt idx="2">
                  <c:v>531.202</c:v>
                </c:pt>
              </c:numCache>
            </c:numRef>
          </c:val>
          <c:extLst>
            <c:ext xmlns:c16="http://schemas.microsoft.com/office/drawing/2014/chart" uri="{C3380CC4-5D6E-409C-BE32-E72D297353CC}">
              <c16:uniqueId val="{0000000E-E6EC-415F-8049-761F6ECA5EC9}"/>
            </c:ext>
          </c:extLst>
        </c:ser>
        <c:ser>
          <c:idx val="15"/>
          <c:order val="15"/>
          <c:tx>
            <c:strRef>
              <c:f>'8.8'!$K$25</c:f>
              <c:strCache>
                <c:ptCount val="1"/>
                <c:pt idx="0">
                  <c:v>Zemní plyn</c:v>
                </c:pt>
              </c:strCache>
            </c:strRef>
          </c:tx>
          <c:spPr>
            <a:solidFill>
              <a:srgbClr val="EBE600"/>
            </a:solidFill>
          </c:spPr>
          <c:invertIfNegative val="0"/>
          <c:cat>
            <c:strRef>
              <c:f>'8.8'!$L$9:$N$9</c:f>
              <c:strCache>
                <c:ptCount val="3"/>
                <c:pt idx="0">
                  <c:v>Leden</c:v>
                </c:pt>
                <c:pt idx="1">
                  <c:v>Únor</c:v>
                </c:pt>
                <c:pt idx="2">
                  <c:v>Březen</c:v>
                </c:pt>
              </c:strCache>
            </c:strRef>
          </c:cat>
          <c:val>
            <c:numRef>
              <c:f>'8.8'!$L$25:$N$25</c:f>
              <c:numCache>
                <c:formatCode>#\ ##0.0</c:formatCode>
                <c:ptCount val="3"/>
                <c:pt idx="0">
                  <c:v>295098.19200000004</c:v>
                </c:pt>
                <c:pt idx="1">
                  <c:v>285326.31199999998</c:v>
                </c:pt>
                <c:pt idx="2">
                  <c:v>229336.943</c:v>
                </c:pt>
              </c:numCache>
            </c:numRef>
          </c:val>
          <c:extLst>
            <c:ext xmlns:c16="http://schemas.microsoft.com/office/drawing/2014/chart" uri="{C3380CC4-5D6E-409C-BE32-E72D297353CC}">
              <c16:uniqueId val="{0000000F-E6EC-415F-8049-761F6ECA5EC9}"/>
            </c:ext>
          </c:extLst>
        </c:ser>
        <c:dLbls>
          <c:showLegendKey val="0"/>
          <c:showVal val="0"/>
          <c:showCatName val="0"/>
          <c:showSerName val="0"/>
          <c:showPercent val="0"/>
          <c:showBubbleSize val="0"/>
        </c:dLbls>
        <c:gapWidth val="150"/>
        <c:overlap val="100"/>
        <c:axId val="198309376"/>
        <c:axId val="198310912"/>
      </c:barChart>
      <c:catAx>
        <c:axId val="198309376"/>
        <c:scaling>
          <c:orientation val="minMax"/>
        </c:scaling>
        <c:delete val="0"/>
        <c:axPos val="b"/>
        <c:numFmt formatCode="General" sourceLinked="1"/>
        <c:majorTickMark val="none"/>
        <c:minorTickMark val="none"/>
        <c:tickLblPos val="nextTo"/>
        <c:txPr>
          <a:bodyPr/>
          <a:lstStyle/>
          <a:p>
            <a:pPr>
              <a:defRPr sz="900"/>
            </a:pPr>
            <a:endParaRPr lang="cs-CZ"/>
          </a:p>
        </c:txPr>
        <c:crossAx val="198310912"/>
        <c:crosses val="autoZero"/>
        <c:auto val="1"/>
        <c:lblAlgn val="ctr"/>
        <c:lblOffset val="100"/>
        <c:noMultiLvlLbl val="0"/>
      </c:catAx>
      <c:valAx>
        <c:axId val="198310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3093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742-4CD7-8606-EB5EFAF64ECB}"/>
              </c:ext>
            </c:extLst>
          </c:dPt>
          <c:dPt>
            <c:idx val="1"/>
            <c:bubble3D val="0"/>
            <c:spPr>
              <a:solidFill>
                <a:srgbClr val="EEECE1">
                  <a:lumMod val="50000"/>
                </a:srgbClr>
              </a:solidFill>
            </c:spPr>
            <c:extLst>
              <c:ext xmlns:c16="http://schemas.microsoft.com/office/drawing/2014/chart" uri="{C3380CC4-5D6E-409C-BE32-E72D297353CC}">
                <c16:uniqueId val="{00000003-8742-4CD7-8606-EB5EFAF64ECB}"/>
              </c:ext>
            </c:extLst>
          </c:dPt>
          <c:dPt>
            <c:idx val="2"/>
            <c:bubble3D val="0"/>
            <c:spPr>
              <a:solidFill>
                <a:sysClr val="windowText" lastClr="000000"/>
              </a:solidFill>
            </c:spPr>
            <c:extLst>
              <c:ext xmlns:c16="http://schemas.microsoft.com/office/drawing/2014/chart" uri="{C3380CC4-5D6E-409C-BE32-E72D297353CC}">
                <c16:uniqueId val="{00000005-8742-4CD7-8606-EB5EFAF64ECB}"/>
              </c:ext>
            </c:extLst>
          </c:dPt>
          <c:dPt>
            <c:idx val="5"/>
            <c:bubble3D val="0"/>
            <c:extLst>
              <c:ext xmlns:c16="http://schemas.microsoft.com/office/drawing/2014/chart" uri="{C3380CC4-5D6E-409C-BE32-E72D297353CC}">
                <c16:uniqueId val="{00000006-8742-4CD7-8606-EB5EFAF64ECB}"/>
              </c:ext>
            </c:extLst>
          </c:dPt>
          <c:dPt>
            <c:idx val="6"/>
            <c:bubble3D val="0"/>
            <c:spPr>
              <a:solidFill>
                <a:srgbClr val="6E4932"/>
              </a:solidFill>
            </c:spPr>
            <c:extLst>
              <c:ext xmlns:c16="http://schemas.microsoft.com/office/drawing/2014/chart" uri="{C3380CC4-5D6E-409C-BE32-E72D297353CC}">
                <c16:uniqueId val="{00000008-8742-4CD7-8606-EB5EFAF64ECB}"/>
              </c:ext>
            </c:extLst>
          </c:dPt>
          <c:dPt>
            <c:idx val="7"/>
            <c:bubble3D val="0"/>
            <c:extLst>
              <c:ext xmlns:c16="http://schemas.microsoft.com/office/drawing/2014/chart" uri="{C3380CC4-5D6E-409C-BE32-E72D297353CC}">
                <c16:uniqueId val="{00000009-8742-4CD7-8606-EB5EFAF64ECB}"/>
              </c:ext>
            </c:extLst>
          </c:dPt>
          <c:dPt>
            <c:idx val="15"/>
            <c:bubble3D val="0"/>
            <c:spPr>
              <a:solidFill>
                <a:srgbClr val="EBE600"/>
              </a:solidFill>
            </c:spPr>
            <c:extLst>
              <c:ext xmlns:c16="http://schemas.microsoft.com/office/drawing/2014/chart" uri="{C3380CC4-5D6E-409C-BE32-E72D297353CC}">
                <c16:uniqueId val="{0000000B-8742-4CD7-8606-EB5EFAF64ECB}"/>
              </c:ext>
            </c:extLst>
          </c:dPt>
          <c:cat>
            <c:numRef>
              <c:f>'8.8'!$O$10:$O$25</c:f>
              <c:numCache>
                <c:formatCode>0.0%</c:formatCode>
                <c:ptCount val="16"/>
              </c:numCache>
            </c:numRef>
          </c:cat>
          <c:val>
            <c:numRef>
              <c:f>'8.8'!$J$10:$J$25</c:f>
              <c:numCache>
                <c:formatCode>0.0</c:formatCode>
                <c:ptCount val="16"/>
              </c:numCache>
            </c:numRef>
          </c:val>
          <c:extLst>
            <c:ext xmlns:c16="http://schemas.microsoft.com/office/drawing/2014/chart" uri="{C3380CC4-5D6E-409C-BE32-E72D297353CC}">
              <c16:uniqueId val="{0000000C-8742-4CD7-8606-EB5EFAF64EC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99F-4AC2-808A-6108FA4CFA3E}"/>
              </c:ext>
            </c:extLst>
          </c:dPt>
          <c:cat>
            <c:numRef>
              <c:f>'8.8'!$O$27:$O$34</c:f>
              <c:numCache>
                <c:formatCode>#\ ##0.0</c:formatCode>
                <c:ptCount val="8"/>
              </c:numCache>
            </c:numRef>
          </c:cat>
          <c:val>
            <c:numRef>
              <c:f>'8.8'!$J$27:$J$34</c:f>
              <c:numCache>
                <c:formatCode>0.0</c:formatCode>
                <c:ptCount val="8"/>
              </c:numCache>
            </c:numRef>
          </c:val>
          <c:extLst>
            <c:ext xmlns:c16="http://schemas.microsoft.com/office/drawing/2014/chart" uri="{C3380CC4-5D6E-409C-BE32-E72D297353CC}">
              <c16:uniqueId val="{00000001-099F-4AC2-808A-6108FA4CFA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Leden</c:v>
                </c:pt>
                <c:pt idx="1">
                  <c:v>Únor</c:v>
                </c:pt>
                <c:pt idx="2">
                  <c:v>Březen</c:v>
                </c:pt>
              </c:strCache>
            </c:strRef>
          </c:cat>
          <c:val>
            <c:numRef>
              <c:f>'8.9'!$L$27:$N$27</c:f>
              <c:numCache>
                <c:formatCode>#\ ##0.0</c:formatCode>
                <c:ptCount val="3"/>
                <c:pt idx="0">
                  <c:v>76885.963000000003</c:v>
                </c:pt>
                <c:pt idx="1">
                  <c:v>73646.434999999998</c:v>
                </c:pt>
                <c:pt idx="2">
                  <c:v>82552.264999999999</c:v>
                </c:pt>
              </c:numCache>
            </c:numRef>
          </c:val>
          <c:extLst>
            <c:ext xmlns:c16="http://schemas.microsoft.com/office/drawing/2014/chart" uri="{C3380CC4-5D6E-409C-BE32-E72D297353CC}">
              <c16:uniqueId val="{00000000-C6EC-46D0-873B-D4CCE7F37DCF}"/>
            </c:ext>
          </c:extLst>
        </c:ser>
        <c:ser>
          <c:idx val="1"/>
          <c:order val="1"/>
          <c:tx>
            <c:strRef>
              <c:f>'8.9'!$K$28</c:f>
              <c:strCache>
                <c:ptCount val="1"/>
                <c:pt idx="0">
                  <c:v>Energetika</c:v>
                </c:pt>
              </c:strCache>
            </c:strRef>
          </c:tx>
          <c:invertIfNegative val="0"/>
          <c:cat>
            <c:strRef>
              <c:f>'8.9'!$L$26:$N$26</c:f>
              <c:strCache>
                <c:ptCount val="3"/>
                <c:pt idx="0">
                  <c:v>Leden</c:v>
                </c:pt>
                <c:pt idx="1">
                  <c:v>Únor</c:v>
                </c:pt>
                <c:pt idx="2">
                  <c:v>Březen</c:v>
                </c:pt>
              </c:strCache>
            </c:strRef>
          </c:cat>
          <c:val>
            <c:numRef>
              <c:f>'8.9'!$L$28:$N$28</c:f>
              <c:numCache>
                <c:formatCode>#\ ##0.0</c:formatCode>
                <c:ptCount val="3"/>
                <c:pt idx="0">
                  <c:v>10121.415000000001</c:v>
                </c:pt>
                <c:pt idx="1">
                  <c:v>9110.7999999999993</c:v>
                </c:pt>
                <c:pt idx="2">
                  <c:v>9730.7540000000008</c:v>
                </c:pt>
              </c:numCache>
            </c:numRef>
          </c:val>
          <c:extLst>
            <c:ext xmlns:c16="http://schemas.microsoft.com/office/drawing/2014/chart" uri="{C3380CC4-5D6E-409C-BE32-E72D297353CC}">
              <c16:uniqueId val="{00000001-C6EC-46D0-873B-D4CCE7F37DCF}"/>
            </c:ext>
          </c:extLst>
        </c:ser>
        <c:ser>
          <c:idx val="2"/>
          <c:order val="2"/>
          <c:tx>
            <c:strRef>
              <c:f>'8.9'!$K$29</c:f>
              <c:strCache>
                <c:ptCount val="1"/>
                <c:pt idx="0">
                  <c:v>Doprava</c:v>
                </c:pt>
              </c:strCache>
            </c:strRef>
          </c:tx>
          <c:invertIfNegative val="0"/>
          <c:cat>
            <c:strRef>
              <c:f>'8.9'!$L$26:$N$26</c:f>
              <c:strCache>
                <c:ptCount val="3"/>
                <c:pt idx="0">
                  <c:v>Leden</c:v>
                </c:pt>
                <c:pt idx="1">
                  <c:v>Únor</c:v>
                </c:pt>
                <c:pt idx="2">
                  <c:v>Březen</c:v>
                </c:pt>
              </c:strCache>
            </c:strRef>
          </c:cat>
          <c:val>
            <c:numRef>
              <c:f>'8.9'!$L$29:$N$29</c:f>
              <c:numCache>
                <c:formatCode>#\ ##0.0</c:formatCode>
                <c:ptCount val="3"/>
                <c:pt idx="0">
                  <c:v>288.13</c:v>
                </c:pt>
                <c:pt idx="1">
                  <c:v>271.68</c:v>
                </c:pt>
                <c:pt idx="2">
                  <c:v>207.55</c:v>
                </c:pt>
              </c:numCache>
            </c:numRef>
          </c:val>
          <c:extLst>
            <c:ext xmlns:c16="http://schemas.microsoft.com/office/drawing/2014/chart" uri="{C3380CC4-5D6E-409C-BE32-E72D297353CC}">
              <c16:uniqueId val="{00000002-C6EC-46D0-873B-D4CCE7F37DCF}"/>
            </c:ext>
          </c:extLst>
        </c:ser>
        <c:ser>
          <c:idx val="3"/>
          <c:order val="3"/>
          <c:tx>
            <c:strRef>
              <c:f>'8.9'!$K$30</c:f>
              <c:strCache>
                <c:ptCount val="1"/>
                <c:pt idx="0">
                  <c:v>Stavebnictví</c:v>
                </c:pt>
              </c:strCache>
            </c:strRef>
          </c:tx>
          <c:invertIfNegative val="0"/>
          <c:cat>
            <c:strRef>
              <c:f>'8.9'!$L$26:$N$26</c:f>
              <c:strCache>
                <c:ptCount val="3"/>
                <c:pt idx="0">
                  <c:v>Leden</c:v>
                </c:pt>
                <c:pt idx="1">
                  <c:v>Únor</c:v>
                </c:pt>
                <c:pt idx="2">
                  <c:v>Březen</c:v>
                </c:pt>
              </c:strCache>
            </c:strRef>
          </c:cat>
          <c:val>
            <c:numRef>
              <c:f>'8.9'!$L$30:$N$30</c:f>
              <c:numCache>
                <c:formatCode>#\ ##0.0</c:formatCode>
                <c:ptCount val="3"/>
                <c:pt idx="0">
                  <c:v>3080.6129999999998</c:v>
                </c:pt>
                <c:pt idx="1">
                  <c:v>3296.3870000000002</c:v>
                </c:pt>
                <c:pt idx="2">
                  <c:v>3626.288</c:v>
                </c:pt>
              </c:numCache>
            </c:numRef>
          </c:val>
          <c:extLst>
            <c:ext xmlns:c16="http://schemas.microsoft.com/office/drawing/2014/chart" uri="{C3380CC4-5D6E-409C-BE32-E72D297353CC}">
              <c16:uniqueId val="{00000003-C6EC-46D0-873B-D4CCE7F37DCF}"/>
            </c:ext>
          </c:extLst>
        </c:ser>
        <c:ser>
          <c:idx val="4"/>
          <c:order val="4"/>
          <c:tx>
            <c:strRef>
              <c:f>'8.9'!$K$31</c:f>
              <c:strCache>
                <c:ptCount val="1"/>
                <c:pt idx="0">
                  <c:v>Zemědělství a lesnictví</c:v>
                </c:pt>
              </c:strCache>
            </c:strRef>
          </c:tx>
          <c:invertIfNegative val="0"/>
          <c:cat>
            <c:strRef>
              <c:f>'8.9'!$L$26:$N$26</c:f>
              <c:strCache>
                <c:ptCount val="3"/>
                <c:pt idx="0">
                  <c:v>Leden</c:v>
                </c:pt>
                <c:pt idx="1">
                  <c:v>Únor</c:v>
                </c:pt>
                <c:pt idx="2">
                  <c:v>Březen</c:v>
                </c:pt>
              </c:strCache>
            </c:strRef>
          </c:cat>
          <c:val>
            <c:numRef>
              <c:f>'8.9'!$L$31:$N$31</c:f>
              <c:numCache>
                <c:formatCode>#\ ##0.0</c:formatCode>
                <c:ptCount val="3"/>
                <c:pt idx="0">
                  <c:v>849.08199999999999</c:v>
                </c:pt>
                <c:pt idx="1">
                  <c:v>938.33299999999997</c:v>
                </c:pt>
                <c:pt idx="2">
                  <c:v>1035.8910000000001</c:v>
                </c:pt>
              </c:numCache>
            </c:numRef>
          </c:val>
          <c:extLst>
            <c:ext xmlns:c16="http://schemas.microsoft.com/office/drawing/2014/chart" uri="{C3380CC4-5D6E-409C-BE32-E72D297353CC}">
              <c16:uniqueId val="{00000004-C6EC-46D0-873B-D4CCE7F37DCF}"/>
            </c:ext>
          </c:extLst>
        </c:ser>
        <c:ser>
          <c:idx val="5"/>
          <c:order val="5"/>
          <c:tx>
            <c:strRef>
              <c:f>'8.9'!$K$32</c:f>
              <c:strCache>
                <c:ptCount val="1"/>
                <c:pt idx="0">
                  <c:v>Domácnosti</c:v>
                </c:pt>
              </c:strCache>
            </c:strRef>
          </c:tx>
          <c:invertIfNegative val="0"/>
          <c:cat>
            <c:strRef>
              <c:f>'8.9'!$L$26:$N$26</c:f>
              <c:strCache>
                <c:ptCount val="3"/>
                <c:pt idx="0">
                  <c:v>Leden</c:v>
                </c:pt>
                <c:pt idx="1">
                  <c:v>Únor</c:v>
                </c:pt>
                <c:pt idx="2">
                  <c:v>Březen</c:v>
                </c:pt>
              </c:strCache>
            </c:strRef>
          </c:cat>
          <c:val>
            <c:numRef>
              <c:f>'8.9'!$L$32:$N$32</c:f>
              <c:numCache>
                <c:formatCode>#\ ##0.0</c:formatCode>
                <c:ptCount val="3"/>
                <c:pt idx="0">
                  <c:v>234410.929</c:v>
                </c:pt>
                <c:pt idx="1">
                  <c:v>224177.516</c:v>
                </c:pt>
                <c:pt idx="2">
                  <c:v>192088.62599999999</c:v>
                </c:pt>
              </c:numCache>
            </c:numRef>
          </c:val>
          <c:extLst>
            <c:ext xmlns:c16="http://schemas.microsoft.com/office/drawing/2014/chart" uri="{C3380CC4-5D6E-409C-BE32-E72D297353CC}">
              <c16:uniqueId val="{00000005-C6EC-46D0-873B-D4CCE7F37DCF}"/>
            </c:ext>
          </c:extLst>
        </c:ser>
        <c:ser>
          <c:idx val="6"/>
          <c:order val="6"/>
          <c:tx>
            <c:strRef>
              <c:f>'8.9'!$K$33</c:f>
              <c:strCache>
                <c:ptCount val="1"/>
                <c:pt idx="0">
                  <c:v>Obchod, služby, školství, zdravotnictví</c:v>
                </c:pt>
              </c:strCache>
            </c:strRef>
          </c:tx>
          <c:invertIfNegative val="0"/>
          <c:cat>
            <c:strRef>
              <c:f>'8.9'!$L$26:$N$26</c:f>
              <c:strCache>
                <c:ptCount val="3"/>
                <c:pt idx="0">
                  <c:v>Leden</c:v>
                </c:pt>
                <c:pt idx="1">
                  <c:v>Únor</c:v>
                </c:pt>
                <c:pt idx="2">
                  <c:v>Březen</c:v>
                </c:pt>
              </c:strCache>
            </c:strRef>
          </c:cat>
          <c:val>
            <c:numRef>
              <c:f>'8.9'!$L$33:$N$33</c:f>
              <c:numCache>
                <c:formatCode>#\ ##0.0</c:formatCode>
                <c:ptCount val="3"/>
                <c:pt idx="0">
                  <c:v>95283.073000000004</c:v>
                </c:pt>
                <c:pt idx="1">
                  <c:v>94446.922999999981</c:v>
                </c:pt>
                <c:pt idx="2">
                  <c:v>112435.30700000003</c:v>
                </c:pt>
              </c:numCache>
            </c:numRef>
          </c:val>
          <c:extLst>
            <c:ext xmlns:c16="http://schemas.microsoft.com/office/drawing/2014/chart" uri="{C3380CC4-5D6E-409C-BE32-E72D297353CC}">
              <c16:uniqueId val="{00000006-C6EC-46D0-873B-D4CCE7F37DCF}"/>
            </c:ext>
          </c:extLst>
        </c:ser>
        <c:ser>
          <c:idx val="7"/>
          <c:order val="7"/>
          <c:tx>
            <c:strRef>
              <c:f>'8.9'!$K$34</c:f>
              <c:strCache>
                <c:ptCount val="1"/>
                <c:pt idx="0">
                  <c:v>Ostatní</c:v>
                </c:pt>
              </c:strCache>
            </c:strRef>
          </c:tx>
          <c:invertIfNegative val="0"/>
          <c:cat>
            <c:strRef>
              <c:f>'8.9'!$L$26:$N$26</c:f>
              <c:strCache>
                <c:ptCount val="3"/>
                <c:pt idx="0">
                  <c:v>Leden</c:v>
                </c:pt>
                <c:pt idx="1">
                  <c:v>Únor</c:v>
                </c:pt>
                <c:pt idx="2">
                  <c:v>Březen</c:v>
                </c:pt>
              </c:strCache>
            </c:strRef>
          </c:cat>
          <c:val>
            <c:numRef>
              <c:f>'8.9'!$L$34:$N$34</c:f>
              <c:numCache>
                <c:formatCode>#\ ##0.0</c:formatCode>
                <c:ptCount val="3"/>
                <c:pt idx="0">
                  <c:v>2546.3199999999997</c:v>
                </c:pt>
                <c:pt idx="1">
                  <c:v>2373.75</c:v>
                </c:pt>
                <c:pt idx="2">
                  <c:v>2128.13</c:v>
                </c:pt>
              </c:numCache>
            </c:numRef>
          </c:val>
          <c:extLst>
            <c:ext xmlns:c16="http://schemas.microsoft.com/office/drawing/2014/chart" uri="{C3380CC4-5D6E-409C-BE32-E72D297353CC}">
              <c16:uniqueId val="{00000007-C6EC-46D0-873B-D4CCE7F37DCF}"/>
            </c:ext>
          </c:extLst>
        </c:ser>
        <c:dLbls>
          <c:showLegendKey val="0"/>
          <c:showVal val="0"/>
          <c:showCatName val="0"/>
          <c:showSerName val="0"/>
          <c:showPercent val="0"/>
          <c:showBubbleSize val="0"/>
        </c:dLbls>
        <c:gapWidth val="150"/>
        <c:overlap val="100"/>
        <c:axId val="198793472"/>
        <c:axId val="198803456"/>
      </c:barChart>
      <c:catAx>
        <c:axId val="198793472"/>
        <c:scaling>
          <c:orientation val="minMax"/>
        </c:scaling>
        <c:delete val="0"/>
        <c:axPos val="b"/>
        <c:numFmt formatCode="General" sourceLinked="1"/>
        <c:majorTickMark val="none"/>
        <c:minorTickMark val="none"/>
        <c:tickLblPos val="nextTo"/>
        <c:txPr>
          <a:bodyPr/>
          <a:lstStyle/>
          <a:p>
            <a:pPr>
              <a:defRPr sz="900"/>
            </a:pPr>
            <a:endParaRPr lang="cs-CZ"/>
          </a:p>
        </c:txPr>
        <c:crossAx val="198803456"/>
        <c:crosses val="autoZero"/>
        <c:auto val="1"/>
        <c:lblAlgn val="ctr"/>
        <c:lblOffset val="100"/>
        <c:noMultiLvlLbl val="0"/>
      </c:catAx>
      <c:valAx>
        <c:axId val="198803456"/>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87934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3.1960539027985513E-2</c:v>
                </c:pt>
              </c:numCache>
            </c:numRef>
          </c:val>
          <c:extLst>
            <c:ext xmlns:c16="http://schemas.microsoft.com/office/drawing/2014/chart" uri="{C3380CC4-5D6E-409C-BE32-E72D297353CC}">
              <c16:uniqueId val="{00000000-E9CE-4C22-90E6-E1F6E53F4EEE}"/>
            </c:ext>
          </c:extLst>
        </c:ser>
        <c:ser>
          <c:idx val="1"/>
          <c:order val="1"/>
          <c:tx>
            <c:strRef>
              <c:f>'8.9'!$L$40</c:f>
              <c:strCache>
                <c:ptCount val="1"/>
                <c:pt idx="0">
                  <c:v>Výroba tepla brutto</c:v>
                </c:pt>
              </c:strCache>
            </c:strRef>
          </c:tx>
          <c:invertIfNegative val="0"/>
          <c:val>
            <c:numRef>
              <c:f>'8.9'!$M$40</c:f>
              <c:numCache>
                <c:formatCode>0.0%</c:formatCode>
                <c:ptCount val="1"/>
                <c:pt idx="0">
                  <c:v>4.1796987435026266E-2</c:v>
                </c:pt>
              </c:numCache>
            </c:numRef>
          </c:val>
          <c:extLst>
            <c:ext xmlns:c16="http://schemas.microsoft.com/office/drawing/2014/chart" uri="{C3380CC4-5D6E-409C-BE32-E72D297353CC}">
              <c16:uniqueId val="{00000001-E9CE-4C22-90E6-E1F6E53F4EEE}"/>
            </c:ext>
          </c:extLst>
        </c:ser>
        <c:ser>
          <c:idx val="2"/>
          <c:order val="2"/>
          <c:tx>
            <c:strRef>
              <c:f>'8.9'!$L$41</c:f>
              <c:strCache>
                <c:ptCount val="1"/>
                <c:pt idx="0">
                  <c:v>Dodávky tepla</c:v>
                </c:pt>
              </c:strCache>
            </c:strRef>
          </c:tx>
          <c:invertIfNegative val="0"/>
          <c:val>
            <c:numRef>
              <c:f>'8.9'!$M$41</c:f>
              <c:numCache>
                <c:formatCode>0.0%</c:formatCode>
                <c:ptCount val="1"/>
                <c:pt idx="0">
                  <c:v>3.9855824100366803E-2</c:v>
                </c:pt>
              </c:numCache>
            </c:numRef>
          </c:val>
          <c:extLst>
            <c:ext xmlns:c16="http://schemas.microsoft.com/office/drawing/2014/chart" uri="{C3380CC4-5D6E-409C-BE32-E72D297353CC}">
              <c16:uniqueId val="{00000002-E9CE-4C22-90E6-E1F6E53F4EEE}"/>
            </c:ext>
          </c:extLst>
        </c:ser>
        <c:dLbls>
          <c:showLegendKey val="0"/>
          <c:showVal val="0"/>
          <c:showCatName val="0"/>
          <c:showSerName val="0"/>
          <c:showPercent val="0"/>
          <c:showBubbleSize val="0"/>
        </c:dLbls>
        <c:gapWidth val="150"/>
        <c:axId val="198822144"/>
        <c:axId val="198828032"/>
      </c:barChart>
      <c:catAx>
        <c:axId val="198822144"/>
        <c:scaling>
          <c:orientation val="maxMin"/>
        </c:scaling>
        <c:delete val="0"/>
        <c:axPos val="l"/>
        <c:numFmt formatCode="General" sourceLinked="1"/>
        <c:majorTickMark val="none"/>
        <c:minorTickMark val="none"/>
        <c:tickLblPos val="none"/>
        <c:crossAx val="198828032"/>
        <c:crosses val="autoZero"/>
        <c:auto val="1"/>
        <c:lblAlgn val="ctr"/>
        <c:lblOffset val="100"/>
        <c:noMultiLvlLbl val="0"/>
      </c:catAx>
      <c:valAx>
        <c:axId val="1988280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882214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Leden</c:v>
                </c:pt>
                <c:pt idx="1">
                  <c:v>Únor</c:v>
                </c:pt>
                <c:pt idx="2">
                  <c:v>Březen</c:v>
                </c:pt>
              </c:strCache>
            </c:strRef>
          </c:cat>
          <c:val>
            <c:numRef>
              <c:f>'8.9'!$L$10:$N$10</c:f>
              <c:numCache>
                <c:formatCode>#\ ##0.0</c:formatCode>
                <c:ptCount val="3"/>
                <c:pt idx="0">
                  <c:v>21234.892</c:v>
                </c:pt>
                <c:pt idx="1">
                  <c:v>21799.612000000001</c:v>
                </c:pt>
                <c:pt idx="2">
                  <c:v>20070.921999999999</c:v>
                </c:pt>
              </c:numCache>
            </c:numRef>
          </c:val>
          <c:extLst>
            <c:ext xmlns:c16="http://schemas.microsoft.com/office/drawing/2014/chart" uri="{C3380CC4-5D6E-409C-BE32-E72D297353CC}">
              <c16:uniqueId val="{00000000-BAE1-4780-8A60-B24DC0917839}"/>
            </c:ext>
          </c:extLst>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Leden</c:v>
                </c:pt>
                <c:pt idx="1">
                  <c:v>Únor</c:v>
                </c:pt>
                <c:pt idx="2">
                  <c:v>Březen</c:v>
                </c:pt>
              </c:strCache>
            </c:strRef>
          </c:cat>
          <c:val>
            <c:numRef>
              <c:f>'8.9'!$L$11:$N$11</c:f>
              <c:numCache>
                <c:formatCode>#\ ##0.0</c:formatCode>
                <c:ptCount val="3"/>
                <c:pt idx="0">
                  <c:v>6125.7489999999998</c:v>
                </c:pt>
                <c:pt idx="1">
                  <c:v>5696.3019999999997</c:v>
                </c:pt>
                <c:pt idx="2">
                  <c:v>5735.0959999999995</c:v>
                </c:pt>
              </c:numCache>
            </c:numRef>
          </c:val>
          <c:extLst>
            <c:ext xmlns:c16="http://schemas.microsoft.com/office/drawing/2014/chart" uri="{C3380CC4-5D6E-409C-BE32-E72D297353CC}">
              <c16:uniqueId val="{00000001-BAE1-4780-8A60-B24DC0917839}"/>
            </c:ext>
          </c:extLst>
        </c:ser>
        <c:ser>
          <c:idx val="2"/>
          <c:order val="2"/>
          <c:tx>
            <c:strRef>
              <c:f>'8.9'!$K$12</c:f>
              <c:strCache>
                <c:ptCount val="1"/>
                <c:pt idx="0">
                  <c:v>Černé uhlí</c:v>
                </c:pt>
              </c:strCache>
            </c:strRef>
          </c:tx>
          <c:spPr>
            <a:solidFill>
              <a:schemeClr val="tx1"/>
            </a:solidFill>
          </c:spPr>
          <c:invertIfNegative val="0"/>
          <c:cat>
            <c:strRef>
              <c:f>'8.9'!$L$9:$N$9</c:f>
              <c:strCache>
                <c:ptCount val="3"/>
                <c:pt idx="0">
                  <c:v>Leden</c:v>
                </c:pt>
                <c:pt idx="1">
                  <c:v>Únor</c:v>
                </c:pt>
                <c:pt idx="2">
                  <c:v>Březen</c:v>
                </c:pt>
              </c:strCache>
            </c:strRef>
          </c:cat>
          <c:val>
            <c:numRef>
              <c:f>'8.9'!$L$12:$N$12</c:f>
              <c:numCache>
                <c:formatCode>#\ ##0.0</c:formatCode>
                <c:ptCount val="3"/>
                <c:pt idx="0">
                  <c:v>64432.591999999997</c:v>
                </c:pt>
                <c:pt idx="1">
                  <c:v>69970.904999999999</c:v>
                </c:pt>
                <c:pt idx="2">
                  <c:v>76028.868000000002</c:v>
                </c:pt>
              </c:numCache>
            </c:numRef>
          </c:val>
          <c:extLst>
            <c:ext xmlns:c16="http://schemas.microsoft.com/office/drawing/2014/chart" uri="{C3380CC4-5D6E-409C-BE32-E72D297353CC}">
              <c16:uniqueId val="{00000002-BAE1-4780-8A60-B24DC0917839}"/>
            </c:ext>
          </c:extLst>
        </c:ser>
        <c:ser>
          <c:idx val="3"/>
          <c:order val="3"/>
          <c:tx>
            <c:strRef>
              <c:f>'8.9'!$K$13</c:f>
              <c:strCache>
                <c:ptCount val="1"/>
                <c:pt idx="0">
                  <c:v>Elektrická energie</c:v>
                </c:pt>
              </c:strCache>
            </c:strRef>
          </c:tx>
          <c:invertIfNegative val="0"/>
          <c:cat>
            <c:strRef>
              <c:f>'8.9'!$L$9:$N$9</c:f>
              <c:strCache>
                <c:ptCount val="3"/>
                <c:pt idx="0">
                  <c:v>Leden</c:v>
                </c:pt>
                <c:pt idx="1">
                  <c:v>Únor</c:v>
                </c:pt>
                <c:pt idx="2">
                  <c:v>Březen</c:v>
                </c:pt>
              </c:strCache>
            </c:strRef>
          </c:cat>
          <c:val>
            <c:numRef>
              <c:f>'8.9'!$L$13:$N$13</c:f>
              <c:numCache>
                <c:formatCode>#\ ##0.0</c:formatCode>
                <c:ptCount val="3"/>
                <c:pt idx="0">
                  <c:v>0</c:v>
                </c:pt>
                <c:pt idx="1">
                  <c:v>0</c:v>
                </c:pt>
                <c:pt idx="2">
                  <c:v>0</c:v>
                </c:pt>
              </c:numCache>
            </c:numRef>
          </c:val>
          <c:extLst>
            <c:ext xmlns:c16="http://schemas.microsoft.com/office/drawing/2014/chart" uri="{C3380CC4-5D6E-409C-BE32-E72D297353CC}">
              <c16:uniqueId val="{00000003-BAE1-4780-8A60-B24DC0917839}"/>
            </c:ext>
          </c:extLst>
        </c:ser>
        <c:ser>
          <c:idx val="4"/>
          <c:order val="4"/>
          <c:tx>
            <c:strRef>
              <c:f>'8.9'!$K$14</c:f>
              <c:strCache>
                <c:ptCount val="1"/>
                <c:pt idx="0">
                  <c:v>Energie prostředí (tepelné čerpadlo)</c:v>
                </c:pt>
              </c:strCache>
            </c:strRef>
          </c:tx>
          <c:invertIfNegative val="0"/>
          <c:cat>
            <c:strRef>
              <c:f>'8.9'!$L$9:$N$9</c:f>
              <c:strCache>
                <c:ptCount val="3"/>
                <c:pt idx="0">
                  <c:v>Leden</c:v>
                </c:pt>
                <c:pt idx="1">
                  <c:v>Únor</c:v>
                </c:pt>
                <c:pt idx="2">
                  <c:v>Březen</c:v>
                </c:pt>
              </c:strCache>
            </c:strRef>
          </c:cat>
          <c:val>
            <c:numRef>
              <c:f>'8.9'!$L$14:$N$14</c:f>
              <c:numCache>
                <c:formatCode>#\ ##0.0</c:formatCode>
                <c:ptCount val="3"/>
                <c:pt idx="0">
                  <c:v>0</c:v>
                </c:pt>
                <c:pt idx="1">
                  <c:v>0</c:v>
                </c:pt>
                <c:pt idx="2">
                  <c:v>0</c:v>
                </c:pt>
              </c:numCache>
            </c:numRef>
          </c:val>
          <c:extLst>
            <c:ext xmlns:c16="http://schemas.microsoft.com/office/drawing/2014/chart" uri="{C3380CC4-5D6E-409C-BE32-E72D297353CC}">
              <c16:uniqueId val="{00000004-BAE1-4780-8A60-B24DC0917839}"/>
            </c:ext>
          </c:extLst>
        </c:ser>
        <c:ser>
          <c:idx val="5"/>
          <c:order val="5"/>
          <c:tx>
            <c:strRef>
              <c:f>'8.9'!$K$15</c:f>
              <c:strCache>
                <c:ptCount val="1"/>
                <c:pt idx="0">
                  <c:v>Energie Slunce (solární kolektor)</c:v>
                </c:pt>
              </c:strCache>
            </c:strRef>
          </c:tx>
          <c:invertIfNegative val="0"/>
          <c:cat>
            <c:strRef>
              <c:f>'8.9'!$L$9:$N$9</c:f>
              <c:strCache>
                <c:ptCount val="3"/>
                <c:pt idx="0">
                  <c:v>Leden</c:v>
                </c:pt>
                <c:pt idx="1">
                  <c:v>Únor</c:v>
                </c:pt>
                <c:pt idx="2">
                  <c:v>Březen</c:v>
                </c:pt>
              </c:strCache>
            </c:strRef>
          </c:cat>
          <c:val>
            <c:numRef>
              <c:f>'8.9'!$L$15:$N$15</c:f>
              <c:numCache>
                <c:formatCode>#\ ##0.0</c:formatCode>
                <c:ptCount val="3"/>
                <c:pt idx="0">
                  <c:v>0</c:v>
                </c:pt>
                <c:pt idx="1">
                  <c:v>0</c:v>
                </c:pt>
                <c:pt idx="2">
                  <c:v>0</c:v>
                </c:pt>
              </c:numCache>
            </c:numRef>
          </c:val>
          <c:extLst>
            <c:ext xmlns:c16="http://schemas.microsoft.com/office/drawing/2014/chart" uri="{C3380CC4-5D6E-409C-BE32-E72D297353CC}">
              <c16:uniqueId val="{00000005-BAE1-4780-8A60-B24DC0917839}"/>
            </c:ext>
          </c:extLst>
        </c:ser>
        <c:ser>
          <c:idx val="6"/>
          <c:order val="6"/>
          <c:tx>
            <c:strRef>
              <c:f>'8.9'!$K$16</c:f>
              <c:strCache>
                <c:ptCount val="1"/>
                <c:pt idx="0">
                  <c:v>Hnědé uhlí</c:v>
                </c:pt>
              </c:strCache>
            </c:strRef>
          </c:tx>
          <c:spPr>
            <a:solidFill>
              <a:srgbClr val="6E4932"/>
            </a:solidFill>
          </c:spPr>
          <c:invertIfNegative val="0"/>
          <c:cat>
            <c:strRef>
              <c:f>'8.9'!$L$9:$N$9</c:f>
              <c:strCache>
                <c:ptCount val="3"/>
                <c:pt idx="0">
                  <c:v>Leden</c:v>
                </c:pt>
                <c:pt idx="1">
                  <c:v>Únor</c:v>
                </c:pt>
                <c:pt idx="2">
                  <c:v>Březen</c:v>
                </c:pt>
              </c:strCache>
            </c:strRef>
          </c:cat>
          <c:val>
            <c:numRef>
              <c:f>'8.9'!$L$16:$N$16</c:f>
              <c:numCache>
                <c:formatCode>#\ ##0.0</c:formatCode>
                <c:ptCount val="3"/>
                <c:pt idx="0">
                  <c:v>206958.95100000003</c:v>
                </c:pt>
                <c:pt idx="1">
                  <c:v>186544.598</c:v>
                </c:pt>
                <c:pt idx="2">
                  <c:v>183500.03899999999</c:v>
                </c:pt>
              </c:numCache>
            </c:numRef>
          </c:val>
          <c:extLst>
            <c:ext xmlns:c16="http://schemas.microsoft.com/office/drawing/2014/chart" uri="{C3380CC4-5D6E-409C-BE32-E72D297353CC}">
              <c16:uniqueId val="{00000006-BAE1-4780-8A60-B24DC0917839}"/>
            </c:ext>
          </c:extLst>
        </c:ser>
        <c:ser>
          <c:idx val="7"/>
          <c:order val="7"/>
          <c:tx>
            <c:strRef>
              <c:f>'8.9'!$K$17</c:f>
              <c:strCache>
                <c:ptCount val="1"/>
                <c:pt idx="0">
                  <c:v>Jaderné palivo</c:v>
                </c:pt>
              </c:strCache>
            </c:strRef>
          </c:tx>
          <c:invertIfNegative val="0"/>
          <c:cat>
            <c:strRef>
              <c:f>'8.9'!$L$9:$N$9</c:f>
              <c:strCache>
                <c:ptCount val="3"/>
                <c:pt idx="0">
                  <c:v>Leden</c:v>
                </c:pt>
                <c:pt idx="1">
                  <c:v>Únor</c:v>
                </c:pt>
                <c:pt idx="2">
                  <c:v>Březen</c:v>
                </c:pt>
              </c:strCache>
            </c:strRef>
          </c:cat>
          <c:val>
            <c:numRef>
              <c:f>'8.9'!$L$17:$N$17</c:f>
              <c:numCache>
                <c:formatCode>#\ ##0.0</c:formatCode>
                <c:ptCount val="3"/>
                <c:pt idx="0">
                  <c:v>0</c:v>
                </c:pt>
                <c:pt idx="1">
                  <c:v>0</c:v>
                </c:pt>
                <c:pt idx="2">
                  <c:v>0</c:v>
                </c:pt>
              </c:numCache>
            </c:numRef>
          </c:val>
          <c:extLst>
            <c:ext xmlns:c16="http://schemas.microsoft.com/office/drawing/2014/chart" uri="{C3380CC4-5D6E-409C-BE32-E72D297353CC}">
              <c16:uniqueId val="{00000007-BAE1-4780-8A60-B24DC0917839}"/>
            </c:ext>
          </c:extLst>
        </c:ser>
        <c:ser>
          <c:idx val="8"/>
          <c:order val="8"/>
          <c:tx>
            <c:strRef>
              <c:f>'8.9'!$K$18</c:f>
              <c:strCache>
                <c:ptCount val="1"/>
                <c:pt idx="0">
                  <c:v>Koks</c:v>
                </c:pt>
              </c:strCache>
            </c:strRef>
          </c:tx>
          <c:invertIfNegative val="0"/>
          <c:cat>
            <c:strRef>
              <c:f>'8.9'!$L$9:$N$9</c:f>
              <c:strCache>
                <c:ptCount val="3"/>
                <c:pt idx="0">
                  <c:v>Leden</c:v>
                </c:pt>
                <c:pt idx="1">
                  <c:v>Únor</c:v>
                </c:pt>
                <c:pt idx="2">
                  <c:v>Březen</c:v>
                </c:pt>
              </c:strCache>
            </c:strRef>
          </c:cat>
          <c:val>
            <c:numRef>
              <c:f>'8.9'!$L$18:$N$18</c:f>
              <c:numCache>
                <c:formatCode>#\ ##0.0</c:formatCode>
                <c:ptCount val="3"/>
                <c:pt idx="0">
                  <c:v>0</c:v>
                </c:pt>
                <c:pt idx="1">
                  <c:v>0</c:v>
                </c:pt>
                <c:pt idx="2">
                  <c:v>0</c:v>
                </c:pt>
              </c:numCache>
            </c:numRef>
          </c:val>
          <c:extLst>
            <c:ext xmlns:c16="http://schemas.microsoft.com/office/drawing/2014/chart" uri="{C3380CC4-5D6E-409C-BE32-E72D297353CC}">
              <c16:uniqueId val="{00000008-BAE1-4780-8A60-B24DC0917839}"/>
            </c:ext>
          </c:extLst>
        </c:ser>
        <c:ser>
          <c:idx val="9"/>
          <c:order val="9"/>
          <c:tx>
            <c:strRef>
              <c:f>'8.9'!$K$19</c:f>
              <c:strCache>
                <c:ptCount val="1"/>
                <c:pt idx="0">
                  <c:v>Odpadní teplo</c:v>
                </c:pt>
              </c:strCache>
            </c:strRef>
          </c:tx>
          <c:invertIfNegative val="0"/>
          <c:cat>
            <c:strRef>
              <c:f>'8.9'!$L$9:$N$9</c:f>
              <c:strCache>
                <c:ptCount val="3"/>
                <c:pt idx="0">
                  <c:v>Leden</c:v>
                </c:pt>
                <c:pt idx="1">
                  <c:v>Únor</c:v>
                </c:pt>
                <c:pt idx="2">
                  <c:v>Březen</c:v>
                </c:pt>
              </c:strCache>
            </c:strRef>
          </c:cat>
          <c:val>
            <c:numRef>
              <c:f>'8.9'!$L$19:$N$19</c:f>
              <c:numCache>
                <c:formatCode>#\ ##0.0</c:formatCode>
                <c:ptCount val="3"/>
                <c:pt idx="0">
                  <c:v>0</c:v>
                </c:pt>
                <c:pt idx="1">
                  <c:v>0</c:v>
                </c:pt>
                <c:pt idx="2">
                  <c:v>0</c:v>
                </c:pt>
              </c:numCache>
            </c:numRef>
          </c:val>
          <c:extLst>
            <c:ext xmlns:c16="http://schemas.microsoft.com/office/drawing/2014/chart" uri="{C3380CC4-5D6E-409C-BE32-E72D297353CC}">
              <c16:uniqueId val="{00000009-BAE1-4780-8A60-B24DC0917839}"/>
            </c:ext>
          </c:extLst>
        </c:ser>
        <c:ser>
          <c:idx val="10"/>
          <c:order val="10"/>
          <c:tx>
            <c:strRef>
              <c:f>'8.9'!$K$20</c:f>
              <c:strCache>
                <c:ptCount val="1"/>
                <c:pt idx="0">
                  <c:v>Ostatní kapalná paliva</c:v>
                </c:pt>
              </c:strCache>
            </c:strRef>
          </c:tx>
          <c:invertIfNegative val="0"/>
          <c:cat>
            <c:strRef>
              <c:f>'8.9'!$L$9:$N$9</c:f>
              <c:strCache>
                <c:ptCount val="3"/>
                <c:pt idx="0">
                  <c:v>Leden</c:v>
                </c:pt>
                <c:pt idx="1">
                  <c:v>Únor</c:v>
                </c:pt>
                <c:pt idx="2">
                  <c:v>Březen</c:v>
                </c:pt>
              </c:strCache>
            </c:strRef>
          </c:cat>
          <c:val>
            <c:numRef>
              <c:f>'8.9'!$L$20:$N$20</c:f>
              <c:numCache>
                <c:formatCode>#\ ##0.0</c:formatCode>
                <c:ptCount val="3"/>
                <c:pt idx="0">
                  <c:v>0</c:v>
                </c:pt>
                <c:pt idx="1">
                  <c:v>0</c:v>
                </c:pt>
                <c:pt idx="2">
                  <c:v>0</c:v>
                </c:pt>
              </c:numCache>
            </c:numRef>
          </c:val>
          <c:extLst>
            <c:ext xmlns:c16="http://schemas.microsoft.com/office/drawing/2014/chart" uri="{C3380CC4-5D6E-409C-BE32-E72D297353CC}">
              <c16:uniqueId val="{0000000A-BAE1-4780-8A60-B24DC0917839}"/>
            </c:ext>
          </c:extLst>
        </c:ser>
        <c:ser>
          <c:idx val="11"/>
          <c:order val="11"/>
          <c:tx>
            <c:strRef>
              <c:f>'8.9'!$K$21</c:f>
              <c:strCache>
                <c:ptCount val="1"/>
                <c:pt idx="0">
                  <c:v>Ostatní pevná paliva</c:v>
                </c:pt>
              </c:strCache>
            </c:strRef>
          </c:tx>
          <c:invertIfNegative val="0"/>
          <c:cat>
            <c:strRef>
              <c:f>'8.9'!$L$9:$N$9</c:f>
              <c:strCache>
                <c:ptCount val="3"/>
                <c:pt idx="0">
                  <c:v>Leden</c:v>
                </c:pt>
                <c:pt idx="1">
                  <c:v>Únor</c:v>
                </c:pt>
                <c:pt idx="2">
                  <c:v>Březen</c:v>
                </c:pt>
              </c:strCache>
            </c:strRef>
          </c:cat>
          <c:val>
            <c:numRef>
              <c:f>'8.9'!$L$21:$N$21</c:f>
              <c:numCache>
                <c:formatCode>#\ ##0.0</c:formatCode>
                <c:ptCount val="3"/>
                <c:pt idx="0">
                  <c:v>0</c:v>
                </c:pt>
                <c:pt idx="1">
                  <c:v>0</c:v>
                </c:pt>
                <c:pt idx="2">
                  <c:v>0</c:v>
                </c:pt>
              </c:numCache>
            </c:numRef>
          </c:val>
          <c:extLst>
            <c:ext xmlns:c16="http://schemas.microsoft.com/office/drawing/2014/chart" uri="{C3380CC4-5D6E-409C-BE32-E72D297353CC}">
              <c16:uniqueId val="{0000000B-BAE1-4780-8A60-B24DC0917839}"/>
            </c:ext>
          </c:extLst>
        </c:ser>
        <c:ser>
          <c:idx val="12"/>
          <c:order val="12"/>
          <c:tx>
            <c:strRef>
              <c:f>'8.9'!$K$22</c:f>
              <c:strCache>
                <c:ptCount val="1"/>
                <c:pt idx="0">
                  <c:v>Ostatní plyny</c:v>
                </c:pt>
              </c:strCache>
            </c:strRef>
          </c:tx>
          <c:invertIfNegative val="0"/>
          <c:cat>
            <c:strRef>
              <c:f>'8.9'!$L$9:$N$9</c:f>
              <c:strCache>
                <c:ptCount val="3"/>
                <c:pt idx="0">
                  <c:v>Leden</c:v>
                </c:pt>
                <c:pt idx="1">
                  <c:v>Únor</c:v>
                </c:pt>
                <c:pt idx="2">
                  <c:v>Březen</c:v>
                </c:pt>
              </c:strCache>
            </c:strRef>
          </c:cat>
          <c:val>
            <c:numRef>
              <c:f>'8.9'!$L$22:$N$22</c:f>
              <c:numCache>
                <c:formatCode>#\ ##0.0</c:formatCode>
                <c:ptCount val="3"/>
                <c:pt idx="0">
                  <c:v>0</c:v>
                </c:pt>
                <c:pt idx="1">
                  <c:v>0</c:v>
                </c:pt>
                <c:pt idx="2">
                  <c:v>0</c:v>
                </c:pt>
              </c:numCache>
            </c:numRef>
          </c:val>
          <c:extLst>
            <c:ext xmlns:c16="http://schemas.microsoft.com/office/drawing/2014/chart" uri="{C3380CC4-5D6E-409C-BE32-E72D297353CC}">
              <c16:uniqueId val="{0000000C-BAE1-4780-8A60-B24DC0917839}"/>
            </c:ext>
          </c:extLst>
        </c:ser>
        <c:ser>
          <c:idx val="13"/>
          <c:order val="13"/>
          <c:tx>
            <c:strRef>
              <c:f>'8.9'!$K$23</c:f>
              <c:strCache>
                <c:ptCount val="1"/>
                <c:pt idx="0">
                  <c:v>Ostatní</c:v>
                </c:pt>
              </c:strCache>
            </c:strRef>
          </c:tx>
          <c:invertIfNegative val="0"/>
          <c:cat>
            <c:strRef>
              <c:f>'8.9'!$L$9:$N$9</c:f>
              <c:strCache>
                <c:ptCount val="3"/>
                <c:pt idx="0">
                  <c:v>Leden</c:v>
                </c:pt>
                <c:pt idx="1">
                  <c:v>Únor</c:v>
                </c:pt>
                <c:pt idx="2">
                  <c:v>Březen</c:v>
                </c:pt>
              </c:strCache>
            </c:strRef>
          </c:cat>
          <c:val>
            <c:numRef>
              <c:f>'8.9'!$L$23:$N$23</c:f>
              <c:numCache>
                <c:formatCode>#\ ##0.0</c:formatCode>
                <c:ptCount val="3"/>
                <c:pt idx="0">
                  <c:v>0</c:v>
                </c:pt>
                <c:pt idx="1">
                  <c:v>0</c:v>
                </c:pt>
                <c:pt idx="2">
                  <c:v>0</c:v>
                </c:pt>
              </c:numCache>
            </c:numRef>
          </c:val>
          <c:extLst>
            <c:ext xmlns:c16="http://schemas.microsoft.com/office/drawing/2014/chart" uri="{C3380CC4-5D6E-409C-BE32-E72D297353CC}">
              <c16:uniqueId val="{0000000D-BAE1-4780-8A60-B24DC0917839}"/>
            </c:ext>
          </c:extLst>
        </c:ser>
        <c:ser>
          <c:idx val="14"/>
          <c:order val="14"/>
          <c:tx>
            <c:strRef>
              <c:f>'8.9'!$K$24</c:f>
              <c:strCache>
                <c:ptCount val="1"/>
                <c:pt idx="0">
                  <c:v>Topné oleje</c:v>
                </c:pt>
              </c:strCache>
            </c:strRef>
          </c:tx>
          <c:invertIfNegative val="0"/>
          <c:cat>
            <c:strRef>
              <c:f>'8.9'!$L$9:$N$9</c:f>
              <c:strCache>
                <c:ptCount val="3"/>
                <c:pt idx="0">
                  <c:v>Leden</c:v>
                </c:pt>
                <c:pt idx="1">
                  <c:v>Únor</c:v>
                </c:pt>
                <c:pt idx="2">
                  <c:v>Březen</c:v>
                </c:pt>
              </c:strCache>
            </c:strRef>
          </c:cat>
          <c:val>
            <c:numRef>
              <c:f>'8.9'!$L$24:$N$24</c:f>
              <c:numCache>
                <c:formatCode>#\ ##0.0</c:formatCode>
                <c:ptCount val="3"/>
                <c:pt idx="0">
                  <c:v>37779.743000000002</c:v>
                </c:pt>
                <c:pt idx="1">
                  <c:v>33795.096000000005</c:v>
                </c:pt>
                <c:pt idx="2">
                  <c:v>15286.611999999999</c:v>
                </c:pt>
              </c:numCache>
            </c:numRef>
          </c:val>
          <c:extLst>
            <c:ext xmlns:c16="http://schemas.microsoft.com/office/drawing/2014/chart" uri="{C3380CC4-5D6E-409C-BE32-E72D297353CC}">
              <c16:uniqueId val="{0000000E-BAE1-4780-8A60-B24DC0917839}"/>
            </c:ext>
          </c:extLst>
        </c:ser>
        <c:ser>
          <c:idx val="15"/>
          <c:order val="15"/>
          <c:tx>
            <c:strRef>
              <c:f>'8.9'!$K$25</c:f>
              <c:strCache>
                <c:ptCount val="1"/>
                <c:pt idx="0">
                  <c:v>Zemní plyn</c:v>
                </c:pt>
              </c:strCache>
            </c:strRef>
          </c:tx>
          <c:spPr>
            <a:solidFill>
              <a:srgbClr val="EBE600"/>
            </a:solidFill>
          </c:spPr>
          <c:invertIfNegative val="0"/>
          <c:cat>
            <c:strRef>
              <c:f>'8.9'!$L$9:$N$9</c:f>
              <c:strCache>
                <c:ptCount val="3"/>
                <c:pt idx="0">
                  <c:v>Leden</c:v>
                </c:pt>
                <c:pt idx="1">
                  <c:v>Únor</c:v>
                </c:pt>
                <c:pt idx="2">
                  <c:v>Březen</c:v>
                </c:pt>
              </c:strCache>
            </c:strRef>
          </c:cat>
          <c:val>
            <c:numRef>
              <c:f>'8.9'!$L$25:$N$25</c:f>
              <c:numCache>
                <c:formatCode>#\ ##0.0</c:formatCode>
                <c:ptCount val="3"/>
                <c:pt idx="0">
                  <c:v>169918.47399999999</c:v>
                </c:pt>
                <c:pt idx="1">
                  <c:v>166041.07600000006</c:v>
                </c:pt>
                <c:pt idx="2">
                  <c:v>118420.039</c:v>
                </c:pt>
              </c:numCache>
            </c:numRef>
          </c:val>
          <c:extLst>
            <c:ext xmlns:c16="http://schemas.microsoft.com/office/drawing/2014/chart" uri="{C3380CC4-5D6E-409C-BE32-E72D297353CC}">
              <c16:uniqueId val="{0000000F-BAE1-4780-8A60-B24DC0917839}"/>
            </c:ext>
          </c:extLst>
        </c:ser>
        <c:dLbls>
          <c:showLegendKey val="0"/>
          <c:showVal val="0"/>
          <c:showCatName val="0"/>
          <c:showSerName val="0"/>
          <c:showPercent val="0"/>
          <c:showBubbleSize val="0"/>
        </c:dLbls>
        <c:gapWidth val="150"/>
        <c:overlap val="100"/>
        <c:axId val="199035136"/>
        <c:axId val="199057408"/>
      </c:barChart>
      <c:catAx>
        <c:axId val="199035136"/>
        <c:scaling>
          <c:orientation val="minMax"/>
        </c:scaling>
        <c:delete val="0"/>
        <c:axPos val="b"/>
        <c:numFmt formatCode="General" sourceLinked="1"/>
        <c:majorTickMark val="none"/>
        <c:minorTickMark val="none"/>
        <c:tickLblPos val="nextTo"/>
        <c:txPr>
          <a:bodyPr/>
          <a:lstStyle/>
          <a:p>
            <a:pPr>
              <a:defRPr sz="900"/>
            </a:pPr>
            <a:endParaRPr lang="cs-CZ"/>
          </a:p>
        </c:txPr>
        <c:crossAx val="199057408"/>
        <c:crosses val="autoZero"/>
        <c:auto val="1"/>
        <c:lblAlgn val="ctr"/>
        <c:lblOffset val="100"/>
        <c:noMultiLvlLbl val="0"/>
      </c:catAx>
      <c:valAx>
        <c:axId val="199057408"/>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903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D27-46DD-9E0F-EEA2C600ED16}"/>
              </c:ext>
            </c:extLst>
          </c:dPt>
          <c:dPt>
            <c:idx val="1"/>
            <c:bubble3D val="0"/>
            <c:spPr>
              <a:solidFill>
                <a:srgbClr val="EEECE1">
                  <a:lumMod val="50000"/>
                </a:srgbClr>
              </a:solidFill>
            </c:spPr>
            <c:extLst>
              <c:ext xmlns:c16="http://schemas.microsoft.com/office/drawing/2014/chart" uri="{C3380CC4-5D6E-409C-BE32-E72D297353CC}">
                <c16:uniqueId val="{00000003-CD27-46DD-9E0F-EEA2C600ED16}"/>
              </c:ext>
            </c:extLst>
          </c:dPt>
          <c:dPt>
            <c:idx val="2"/>
            <c:bubble3D val="0"/>
            <c:spPr>
              <a:solidFill>
                <a:sysClr val="windowText" lastClr="000000"/>
              </a:solidFill>
            </c:spPr>
            <c:extLst>
              <c:ext xmlns:c16="http://schemas.microsoft.com/office/drawing/2014/chart" uri="{C3380CC4-5D6E-409C-BE32-E72D297353CC}">
                <c16:uniqueId val="{00000005-CD27-46DD-9E0F-EEA2C600ED16}"/>
              </c:ext>
            </c:extLst>
          </c:dPt>
          <c:dPt>
            <c:idx val="5"/>
            <c:bubble3D val="0"/>
            <c:extLst>
              <c:ext xmlns:c16="http://schemas.microsoft.com/office/drawing/2014/chart" uri="{C3380CC4-5D6E-409C-BE32-E72D297353CC}">
                <c16:uniqueId val="{00000006-CD27-46DD-9E0F-EEA2C600ED16}"/>
              </c:ext>
            </c:extLst>
          </c:dPt>
          <c:dPt>
            <c:idx val="6"/>
            <c:bubble3D val="0"/>
            <c:spPr>
              <a:solidFill>
                <a:srgbClr val="6E4932"/>
              </a:solidFill>
            </c:spPr>
            <c:extLst>
              <c:ext xmlns:c16="http://schemas.microsoft.com/office/drawing/2014/chart" uri="{C3380CC4-5D6E-409C-BE32-E72D297353CC}">
                <c16:uniqueId val="{00000008-CD27-46DD-9E0F-EEA2C600ED16}"/>
              </c:ext>
            </c:extLst>
          </c:dPt>
          <c:dPt>
            <c:idx val="7"/>
            <c:bubble3D val="0"/>
            <c:extLst>
              <c:ext xmlns:c16="http://schemas.microsoft.com/office/drawing/2014/chart" uri="{C3380CC4-5D6E-409C-BE32-E72D297353CC}">
                <c16:uniqueId val="{00000009-CD27-46DD-9E0F-EEA2C600ED16}"/>
              </c:ext>
            </c:extLst>
          </c:dPt>
          <c:dPt>
            <c:idx val="15"/>
            <c:bubble3D val="0"/>
            <c:spPr>
              <a:solidFill>
                <a:srgbClr val="EBE600"/>
              </a:solidFill>
            </c:spPr>
            <c:extLst>
              <c:ext xmlns:c16="http://schemas.microsoft.com/office/drawing/2014/chart" uri="{C3380CC4-5D6E-409C-BE32-E72D297353CC}">
                <c16:uniqueId val="{0000000B-CD27-46DD-9E0F-EEA2C600ED16}"/>
              </c:ext>
            </c:extLst>
          </c:dPt>
          <c:cat>
            <c:numRef>
              <c:f>'8.9'!$O$10:$O$25</c:f>
              <c:numCache>
                <c:formatCode>0.0%</c:formatCode>
                <c:ptCount val="16"/>
              </c:numCache>
            </c:numRef>
          </c:cat>
          <c:val>
            <c:numRef>
              <c:f>'8.9'!$J$10:$J$25</c:f>
              <c:numCache>
                <c:formatCode>0.0</c:formatCode>
                <c:ptCount val="16"/>
              </c:numCache>
            </c:numRef>
          </c:val>
          <c:extLst>
            <c:ext xmlns:c16="http://schemas.microsoft.com/office/drawing/2014/chart" uri="{C3380CC4-5D6E-409C-BE32-E72D297353CC}">
              <c16:uniqueId val="{0000000C-CD27-46DD-9E0F-EEA2C600ED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796.67623899999978</c:v>
                </c:pt>
                <c:pt idx="1">
                  <c:v>787.54539900000009</c:v>
                </c:pt>
                <c:pt idx="2">
                  <c:v>629.77104700000018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A9-44A8-8B9B-1782D7073DF8}"/>
            </c:ext>
          </c:extLst>
        </c:ser>
        <c:ser>
          <c:idx val="1"/>
          <c:order val="1"/>
          <c:tx>
            <c:strRef>
              <c:f>'4.2'!$A$8</c:f>
              <c:strCache>
                <c:ptCount val="1"/>
                <c:pt idx="0">
                  <c:v>Jihočeský kraj</c:v>
                </c:pt>
              </c:strCache>
            </c:strRef>
          </c:tx>
          <c:invertIfNegative val="0"/>
          <c:val>
            <c:numRef>
              <c:f>'4.2'!$B$8:$M$8</c:f>
              <c:numCache>
                <c:formatCode>#\ ##0.0</c:formatCode>
                <c:ptCount val="12"/>
                <c:pt idx="0">
                  <c:v>1005.77624</c:v>
                </c:pt>
                <c:pt idx="1">
                  <c:v>865.2238870000001</c:v>
                </c:pt>
                <c:pt idx="2">
                  <c:v>857.55482299999971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A9-44A8-8B9B-1782D7073DF8}"/>
            </c:ext>
          </c:extLst>
        </c:ser>
        <c:ser>
          <c:idx val="2"/>
          <c:order val="2"/>
          <c:tx>
            <c:strRef>
              <c:f>'4.2'!$A$9</c:f>
              <c:strCache>
                <c:ptCount val="1"/>
                <c:pt idx="0">
                  <c:v>Jihomoravský kraj</c:v>
                </c:pt>
              </c:strCache>
            </c:strRef>
          </c:tx>
          <c:invertIfNegative val="0"/>
          <c:val>
            <c:numRef>
              <c:f>'4.2'!$B$9:$M$9</c:f>
              <c:numCache>
                <c:formatCode>#\ ##0.0</c:formatCode>
                <c:ptCount val="12"/>
                <c:pt idx="0">
                  <c:v>1102.4363860000001</c:v>
                </c:pt>
                <c:pt idx="1">
                  <c:v>1003.2309429999998</c:v>
                </c:pt>
                <c:pt idx="2">
                  <c:v>902.18554499999982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0A9-44A8-8B9B-1782D7073DF8}"/>
            </c:ext>
          </c:extLst>
        </c:ser>
        <c:ser>
          <c:idx val="3"/>
          <c:order val="3"/>
          <c:tx>
            <c:strRef>
              <c:f>'4.2'!$A$10</c:f>
              <c:strCache>
                <c:ptCount val="1"/>
                <c:pt idx="0">
                  <c:v>Karlovarský kraj</c:v>
                </c:pt>
              </c:strCache>
            </c:strRef>
          </c:tx>
          <c:invertIfNegative val="0"/>
          <c:val>
            <c:numRef>
              <c:f>'4.2'!$B$10:$M$10</c:f>
              <c:numCache>
                <c:formatCode>#\ ##0.0</c:formatCode>
                <c:ptCount val="12"/>
                <c:pt idx="0">
                  <c:v>935.76522300000011</c:v>
                </c:pt>
                <c:pt idx="1">
                  <c:v>888.10543100000007</c:v>
                </c:pt>
                <c:pt idx="2">
                  <c:v>847.26532999999995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0A9-44A8-8B9B-1782D7073DF8}"/>
            </c:ext>
          </c:extLst>
        </c:ser>
        <c:ser>
          <c:idx val="4"/>
          <c:order val="4"/>
          <c:tx>
            <c:strRef>
              <c:f>'4.2'!$A$11</c:f>
              <c:strCache>
                <c:ptCount val="1"/>
                <c:pt idx="0">
                  <c:v>Kraj Vysočina</c:v>
                </c:pt>
              </c:strCache>
            </c:strRef>
          </c:tx>
          <c:invertIfNegative val="0"/>
          <c:val>
            <c:numRef>
              <c:f>'4.2'!$B$11:$M$11</c:f>
              <c:numCache>
                <c:formatCode>#\ ##0.0</c:formatCode>
                <c:ptCount val="12"/>
                <c:pt idx="0">
                  <c:v>500.74241199999994</c:v>
                </c:pt>
                <c:pt idx="1">
                  <c:v>443.66655700000007</c:v>
                </c:pt>
                <c:pt idx="2">
                  <c:v>420.30503199999993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0A9-44A8-8B9B-1782D7073DF8}"/>
            </c:ext>
          </c:extLst>
        </c:ser>
        <c:ser>
          <c:idx val="5"/>
          <c:order val="5"/>
          <c:tx>
            <c:strRef>
              <c:f>'4.2'!$A$12</c:f>
              <c:strCache>
                <c:ptCount val="1"/>
                <c:pt idx="0">
                  <c:v>Královéhradecký kraj</c:v>
                </c:pt>
              </c:strCache>
            </c:strRef>
          </c:tx>
          <c:invertIfNegative val="0"/>
          <c:val>
            <c:numRef>
              <c:f>'4.2'!$B$12:$M$12</c:f>
              <c:numCache>
                <c:formatCode>#\ ##0.0</c:formatCode>
                <c:ptCount val="12"/>
                <c:pt idx="0">
                  <c:v>601.01063000000033</c:v>
                </c:pt>
                <c:pt idx="1">
                  <c:v>500.68779399999971</c:v>
                </c:pt>
                <c:pt idx="2">
                  <c:v>470.78855599999991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A9-44A8-8B9B-1782D7073DF8}"/>
            </c:ext>
          </c:extLst>
        </c:ser>
        <c:ser>
          <c:idx val="6"/>
          <c:order val="6"/>
          <c:tx>
            <c:strRef>
              <c:f>'4.2'!$A$13</c:f>
              <c:strCache>
                <c:ptCount val="1"/>
                <c:pt idx="0">
                  <c:v>Liberecký kraj</c:v>
                </c:pt>
              </c:strCache>
            </c:strRef>
          </c:tx>
          <c:invertIfNegative val="0"/>
          <c:val>
            <c:numRef>
              <c:f>'4.2'!$B$13:$M$13</c:f>
              <c:numCache>
                <c:formatCode>#\ ##0.0</c:formatCode>
                <c:ptCount val="12"/>
                <c:pt idx="0">
                  <c:v>337.03700300000003</c:v>
                </c:pt>
                <c:pt idx="1">
                  <c:v>301.60605700000002</c:v>
                </c:pt>
                <c:pt idx="2">
                  <c:v>274.49535599999996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00A9-44A8-8B9B-1782D7073DF8}"/>
            </c:ext>
          </c:extLst>
        </c:ser>
        <c:ser>
          <c:idx val="7"/>
          <c:order val="7"/>
          <c:tx>
            <c:strRef>
              <c:f>'4.2'!$A$14</c:f>
              <c:strCache>
                <c:ptCount val="1"/>
                <c:pt idx="0">
                  <c:v>Moravskoslezský kraj</c:v>
                </c:pt>
              </c:strCache>
            </c:strRef>
          </c:tx>
          <c:invertIfNegative val="0"/>
          <c:val>
            <c:numRef>
              <c:f>'4.2'!$B$14:$M$14</c:f>
              <c:numCache>
                <c:formatCode>#\ ##0.0</c:formatCode>
                <c:ptCount val="12"/>
                <c:pt idx="0">
                  <c:v>3997.153882000001</c:v>
                </c:pt>
                <c:pt idx="1">
                  <c:v>3526.422368</c:v>
                </c:pt>
                <c:pt idx="2">
                  <c:v>3298.035535999999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0A9-44A8-8B9B-1782D7073DF8}"/>
            </c:ext>
          </c:extLst>
        </c:ser>
        <c:ser>
          <c:idx val="8"/>
          <c:order val="8"/>
          <c:tx>
            <c:strRef>
              <c:f>'4.2'!$A$15</c:f>
              <c:strCache>
                <c:ptCount val="1"/>
                <c:pt idx="0">
                  <c:v>Olomoucký kraj</c:v>
                </c:pt>
              </c:strCache>
            </c:strRef>
          </c:tx>
          <c:invertIfNegative val="0"/>
          <c:val>
            <c:numRef>
              <c:f>'4.2'!$B$15:$M$15</c:f>
              <c:numCache>
                <c:formatCode>#\ ##0.0</c:formatCode>
                <c:ptCount val="12"/>
                <c:pt idx="0">
                  <c:v>879.0859720000002</c:v>
                </c:pt>
                <c:pt idx="1">
                  <c:v>740.06697499999962</c:v>
                </c:pt>
                <c:pt idx="2">
                  <c:v>679.51353999999958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A9-44A8-8B9B-1782D7073DF8}"/>
            </c:ext>
          </c:extLst>
        </c:ser>
        <c:ser>
          <c:idx val="9"/>
          <c:order val="9"/>
          <c:tx>
            <c:strRef>
              <c:f>'4.2'!$A$16</c:f>
              <c:strCache>
                <c:ptCount val="1"/>
                <c:pt idx="0">
                  <c:v>Pardubický kraj</c:v>
                </c:pt>
              </c:strCache>
            </c:strRef>
          </c:tx>
          <c:invertIfNegative val="0"/>
          <c:val>
            <c:numRef>
              <c:f>'4.2'!$B$16:$M$16</c:f>
              <c:numCache>
                <c:formatCode>#\ ##0.0</c:formatCode>
                <c:ptCount val="12"/>
                <c:pt idx="0">
                  <c:v>956.90927299999998</c:v>
                </c:pt>
                <c:pt idx="1">
                  <c:v>878.18854099999999</c:v>
                </c:pt>
                <c:pt idx="2">
                  <c:v>819.49220200000013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0A9-44A8-8B9B-1782D7073DF8}"/>
            </c:ext>
          </c:extLst>
        </c:ser>
        <c:ser>
          <c:idx val="10"/>
          <c:order val="10"/>
          <c:tx>
            <c:strRef>
              <c:f>'4.2'!$A$17</c:f>
              <c:strCache>
                <c:ptCount val="1"/>
                <c:pt idx="0">
                  <c:v>Plzeňský kraj</c:v>
                </c:pt>
              </c:strCache>
            </c:strRef>
          </c:tx>
          <c:invertIfNegative val="0"/>
          <c:val>
            <c:numRef>
              <c:f>'4.2'!$B$17:$M$17</c:f>
              <c:numCache>
                <c:formatCode>#\ ##0.0</c:formatCode>
                <c:ptCount val="12"/>
                <c:pt idx="0">
                  <c:v>809.74661700000013</c:v>
                </c:pt>
                <c:pt idx="1">
                  <c:v>722.68910300000016</c:v>
                </c:pt>
                <c:pt idx="2">
                  <c:v>679.10638799999958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0A9-44A8-8B9B-1782D7073DF8}"/>
            </c:ext>
          </c:extLst>
        </c:ser>
        <c:ser>
          <c:idx val="11"/>
          <c:order val="11"/>
          <c:tx>
            <c:strRef>
              <c:f>'4.2'!$A$18</c:f>
              <c:strCache>
                <c:ptCount val="1"/>
                <c:pt idx="0">
                  <c:v>Středočeský kraj</c:v>
                </c:pt>
              </c:strCache>
            </c:strRef>
          </c:tx>
          <c:invertIfNegative val="0"/>
          <c:val>
            <c:numRef>
              <c:f>'4.2'!$B$18:$M$18</c:f>
              <c:numCache>
                <c:formatCode>#\ ##0.0</c:formatCode>
                <c:ptCount val="12"/>
                <c:pt idx="0">
                  <c:v>3538.7132800000027</c:v>
                </c:pt>
                <c:pt idx="1">
                  <c:v>3079.8582220000008</c:v>
                </c:pt>
                <c:pt idx="2">
                  <c:v>2958.3709229999999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0A9-44A8-8B9B-1782D7073DF8}"/>
            </c:ext>
          </c:extLst>
        </c:ser>
        <c:ser>
          <c:idx val="12"/>
          <c:order val="12"/>
          <c:tx>
            <c:strRef>
              <c:f>'4.2'!$A$19</c:f>
              <c:strCache>
                <c:ptCount val="1"/>
                <c:pt idx="0">
                  <c:v>Ústecký kraj</c:v>
                </c:pt>
              </c:strCache>
            </c:strRef>
          </c:tx>
          <c:invertIfNegative val="0"/>
          <c:val>
            <c:numRef>
              <c:f>'4.2'!$B$19:$M$19</c:f>
              <c:numCache>
                <c:formatCode>#\ ##0.0</c:formatCode>
                <c:ptCount val="12"/>
                <c:pt idx="0">
                  <c:v>3582.3871939999999</c:v>
                </c:pt>
                <c:pt idx="1">
                  <c:v>3381.465021999998</c:v>
                </c:pt>
                <c:pt idx="2">
                  <c:v>3342.6182709999994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0A9-44A8-8B9B-1782D7073DF8}"/>
            </c:ext>
          </c:extLst>
        </c:ser>
        <c:ser>
          <c:idx val="13"/>
          <c:order val="13"/>
          <c:tx>
            <c:strRef>
              <c:f>'4.2'!$A$20</c:f>
              <c:strCache>
                <c:ptCount val="1"/>
                <c:pt idx="0">
                  <c:v>Zlínský kraj</c:v>
                </c:pt>
              </c:strCache>
            </c:strRef>
          </c:tx>
          <c:invertIfNegative val="0"/>
          <c:val>
            <c:numRef>
              <c:f>'4.2'!$B$20:$M$20</c:f>
              <c:numCache>
                <c:formatCode>#\ ##0.0</c:formatCode>
                <c:ptCount val="12"/>
                <c:pt idx="0">
                  <c:v>931.37809300000015</c:v>
                </c:pt>
                <c:pt idx="1">
                  <c:v>871.84860700000036</c:v>
                </c:pt>
                <c:pt idx="2">
                  <c:v>851.05893299999991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A9-44A8-8B9B-1782D7073DF8}"/>
            </c:ext>
          </c:extLst>
        </c:ser>
        <c:dLbls>
          <c:showLegendKey val="0"/>
          <c:showVal val="0"/>
          <c:showCatName val="0"/>
          <c:showSerName val="0"/>
          <c:showPercent val="0"/>
          <c:showBubbleSize val="0"/>
        </c:dLbls>
        <c:gapWidth val="104"/>
        <c:overlap val="100"/>
        <c:axId val="178822144"/>
        <c:axId val="178823936"/>
      </c:barChart>
      <c:catAx>
        <c:axId val="178822144"/>
        <c:scaling>
          <c:orientation val="minMax"/>
        </c:scaling>
        <c:delete val="0"/>
        <c:axPos val="b"/>
        <c:majorTickMark val="none"/>
        <c:minorTickMark val="none"/>
        <c:tickLblPos val="nextTo"/>
        <c:txPr>
          <a:bodyPr/>
          <a:lstStyle/>
          <a:p>
            <a:pPr>
              <a:defRPr sz="900"/>
            </a:pPr>
            <a:endParaRPr lang="cs-CZ"/>
          </a:p>
        </c:txPr>
        <c:crossAx val="178823936"/>
        <c:crosses val="autoZero"/>
        <c:auto val="1"/>
        <c:lblAlgn val="ctr"/>
        <c:lblOffset val="100"/>
        <c:noMultiLvlLbl val="0"/>
      </c:catAx>
      <c:valAx>
        <c:axId val="17882393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88221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71BC-4051-8BDE-986C4B912E9A}"/>
              </c:ext>
            </c:extLst>
          </c:dPt>
          <c:cat>
            <c:numRef>
              <c:f>'8.9'!$O$27:$O$34</c:f>
              <c:numCache>
                <c:formatCode>#\ ##0.0</c:formatCode>
                <c:ptCount val="8"/>
              </c:numCache>
            </c:numRef>
          </c:cat>
          <c:val>
            <c:numRef>
              <c:f>'8.9'!$J$27:$J$34</c:f>
              <c:numCache>
                <c:formatCode>0.0</c:formatCode>
                <c:ptCount val="8"/>
              </c:numCache>
            </c:numRef>
          </c:val>
          <c:extLst>
            <c:ext xmlns:c16="http://schemas.microsoft.com/office/drawing/2014/chart" uri="{C3380CC4-5D6E-409C-BE32-E72D297353CC}">
              <c16:uniqueId val="{00000001-71BC-4051-8BDE-986C4B912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41004369854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Leden</c:v>
                </c:pt>
                <c:pt idx="1">
                  <c:v>Únor</c:v>
                </c:pt>
                <c:pt idx="2">
                  <c:v>Březen</c:v>
                </c:pt>
              </c:strCache>
            </c:strRef>
          </c:cat>
          <c:val>
            <c:numRef>
              <c:f>'8.10'!$L$28:$N$28</c:f>
              <c:numCache>
                <c:formatCode>#\ ##0.0</c:formatCode>
                <c:ptCount val="3"/>
                <c:pt idx="0">
                  <c:v>69832.535000000003</c:v>
                </c:pt>
                <c:pt idx="1">
                  <c:v>72938.22</c:v>
                </c:pt>
                <c:pt idx="2">
                  <c:v>67460.049999999988</c:v>
                </c:pt>
              </c:numCache>
            </c:numRef>
          </c:val>
          <c:extLst>
            <c:ext xmlns:c16="http://schemas.microsoft.com/office/drawing/2014/chart" uri="{C3380CC4-5D6E-409C-BE32-E72D297353CC}">
              <c16:uniqueId val="{00000000-172C-43C6-AE75-9EB737B7869E}"/>
            </c:ext>
          </c:extLst>
        </c:ser>
        <c:ser>
          <c:idx val="1"/>
          <c:order val="1"/>
          <c:tx>
            <c:strRef>
              <c:f>'8.10'!$K$29</c:f>
              <c:strCache>
                <c:ptCount val="1"/>
                <c:pt idx="0">
                  <c:v>Energetika</c:v>
                </c:pt>
              </c:strCache>
            </c:strRef>
          </c:tx>
          <c:invertIfNegative val="0"/>
          <c:cat>
            <c:strRef>
              <c:f>'8.10'!$L$27:$N$27</c:f>
              <c:strCache>
                <c:ptCount val="3"/>
                <c:pt idx="0">
                  <c:v>Leden</c:v>
                </c:pt>
                <c:pt idx="1">
                  <c:v>Únor</c:v>
                </c:pt>
                <c:pt idx="2">
                  <c:v>Březen</c:v>
                </c:pt>
              </c:strCache>
            </c:strRef>
          </c:cat>
          <c:val>
            <c:numRef>
              <c:f>'8.10'!$L$29:$N$29</c:f>
              <c:numCache>
                <c:formatCode>#\ ##0.0</c:formatCode>
                <c:ptCount val="3"/>
                <c:pt idx="0">
                  <c:v>7102.75</c:v>
                </c:pt>
                <c:pt idx="1">
                  <c:v>7853.05</c:v>
                </c:pt>
                <c:pt idx="2">
                  <c:v>7012.08</c:v>
                </c:pt>
              </c:numCache>
            </c:numRef>
          </c:val>
          <c:extLst>
            <c:ext xmlns:c16="http://schemas.microsoft.com/office/drawing/2014/chart" uri="{C3380CC4-5D6E-409C-BE32-E72D297353CC}">
              <c16:uniqueId val="{00000001-172C-43C6-AE75-9EB737B7869E}"/>
            </c:ext>
          </c:extLst>
        </c:ser>
        <c:ser>
          <c:idx val="2"/>
          <c:order val="2"/>
          <c:tx>
            <c:strRef>
              <c:f>'8.10'!$K$30</c:f>
              <c:strCache>
                <c:ptCount val="1"/>
                <c:pt idx="0">
                  <c:v>Doprava</c:v>
                </c:pt>
              </c:strCache>
            </c:strRef>
          </c:tx>
          <c:invertIfNegative val="0"/>
          <c:cat>
            <c:strRef>
              <c:f>'8.10'!$L$27:$N$27</c:f>
              <c:strCache>
                <c:ptCount val="3"/>
                <c:pt idx="0">
                  <c:v>Leden</c:v>
                </c:pt>
                <c:pt idx="1">
                  <c:v>Únor</c:v>
                </c:pt>
                <c:pt idx="2">
                  <c:v>Březen</c:v>
                </c:pt>
              </c:strCache>
            </c:strRef>
          </c:cat>
          <c:val>
            <c:numRef>
              <c:f>'8.10'!$L$30:$N$30</c:f>
              <c:numCache>
                <c:formatCode>#\ ##0.0</c:formatCode>
                <c:ptCount val="3"/>
                <c:pt idx="0">
                  <c:v>11428.2</c:v>
                </c:pt>
                <c:pt idx="1">
                  <c:v>10763.7</c:v>
                </c:pt>
                <c:pt idx="2">
                  <c:v>9228.7000000000007</c:v>
                </c:pt>
              </c:numCache>
            </c:numRef>
          </c:val>
          <c:extLst>
            <c:ext xmlns:c16="http://schemas.microsoft.com/office/drawing/2014/chart" uri="{C3380CC4-5D6E-409C-BE32-E72D297353CC}">
              <c16:uniqueId val="{00000002-172C-43C6-AE75-9EB737B7869E}"/>
            </c:ext>
          </c:extLst>
        </c:ser>
        <c:ser>
          <c:idx val="3"/>
          <c:order val="3"/>
          <c:tx>
            <c:strRef>
              <c:f>'8.10'!$K$31</c:f>
              <c:strCache>
                <c:ptCount val="1"/>
                <c:pt idx="0">
                  <c:v>Stavebnictví</c:v>
                </c:pt>
              </c:strCache>
            </c:strRef>
          </c:tx>
          <c:invertIfNegative val="0"/>
          <c:cat>
            <c:strRef>
              <c:f>'8.10'!$L$27:$N$27</c:f>
              <c:strCache>
                <c:ptCount val="3"/>
                <c:pt idx="0">
                  <c:v>Leden</c:v>
                </c:pt>
                <c:pt idx="1">
                  <c:v>Únor</c:v>
                </c:pt>
                <c:pt idx="2">
                  <c:v>Březen</c:v>
                </c:pt>
              </c:strCache>
            </c:strRef>
          </c:cat>
          <c:val>
            <c:numRef>
              <c:f>'8.10'!$L$31:$N$31</c:f>
              <c:numCache>
                <c:formatCode>#\ ##0.0</c:formatCode>
                <c:ptCount val="3"/>
                <c:pt idx="0">
                  <c:v>5091.0389999999998</c:v>
                </c:pt>
                <c:pt idx="1">
                  <c:v>4775.51</c:v>
                </c:pt>
                <c:pt idx="2">
                  <c:v>4407.04</c:v>
                </c:pt>
              </c:numCache>
            </c:numRef>
          </c:val>
          <c:extLst>
            <c:ext xmlns:c16="http://schemas.microsoft.com/office/drawing/2014/chart" uri="{C3380CC4-5D6E-409C-BE32-E72D297353CC}">
              <c16:uniqueId val="{00000003-172C-43C6-AE75-9EB737B7869E}"/>
            </c:ext>
          </c:extLst>
        </c:ser>
        <c:ser>
          <c:idx val="4"/>
          <c:order val="4"/>
          <c:tx>
            <c:strRef>
              <c:f>'8.10'!$K$32</c:f>
              <c:strCache>
                <c:ptCount val="1"/>
                <c:pt idx="0">
                  <c:v>Zemědělství a lesnictví</c:v>
                </c:pt>
              </c:strCache>
            </c:strRef>
          </c:tx>
          <c:invertIfNegative val="0"/>
          <c:cat>
            <c:strRef>
              <c:f>'8.10'!$L$27:$N$27</c:f>
              <c:strCache>
                <c:ptCount val="3"/>
                <c:pt idx="0">
                  <c:v>Leden</c:v>
                </c:pt>
                <c:pt idx="1">
                  <c:v>Únor</c:v>
                </c:pt>
                <c:pt idx="2">
                  <c:v>Březen</c:v>
                </c:pt>
              </c:strCache>
            </c:strRef>
          </c:cat>
          <c:val>
            <c:numRef>
              <c:f>'8.10'!$L$32:$N$32</c:f>
              <c:numCache>
                <c:formatCode>#\ ##0.0</c:formatCode>
                <c:ptCount val="3"/>
                <c:pt idx="0">
                  <c:v>5945.1200000000008</c:v>
                </c:pt>
                <c:pt idx="1">
                  <c:v>4442.3300000000008</c:v>
                </c:pt>
                <c:pt idx="2">
                  <c:v>4897.3599999999997</c:v>
                </c:pt>
              </c:numCache>
            </c:numRef>
          </c:val>
          <c:extLst>
            <c:ext xmlns:c16="http://schemas.microsoft.com/office/drawing/2014/chart" uri="{C3380CC4-5D6E-409C-BE32-E72D297353CC}">
              <c16:uniqueId val="{00000004-172C-43C6-AE75-9EB737B7869E}"/>
            </c:ext>
          </c:extLst>
        </c:ser>
        <c:ser>
          <c:idx val="5"/>
          <c:order val="5"/>
          <c:tx>
            <c:strRef>
              <c:f>'8.10'!$K$33</c:f>
              <c:strCache>
                <c:ptCount val="1"/>
                <c:pt idx="0">
                  <c:v>Domácnosti</c:v>
                </c:pt>
              </c:strCache>
            </c:strRef>
          </c:tx>
          <c:invertIfNegative val="0"/>
          <c:cat>
            <c:strRef>
              <c:f>'8.10'!$L$27:$N$27</c:f>
              <c:strCache>
                <c:ptCount val="3"/>
                <c:pt idx="0">
                  <c:v>Leden</c:v>
                </c:pt>
                <c:pt idx="1">
                  <c:v>Únor</c:v>
                </c:pt>
                <c:pt idx="2">
                  <c:v>Březen</c:v>
                </c:pt>
              </c:strCache>
            </c:strRef>
          </c:cat>
          <c:val>
            <c:numRef>
              <c:f>'8.10'!$L$33:$N$33</c:f>
              <c:numCache>
                <c:formatCode>#\ ##0.0</c:formatCode>
                <c:ptCount val="3"/>
                <c:pt idx="0">
                  <c:v>211888.166</c:v>
                </c:pt>
                <c:pt idx="1">
                  <c:v>190874.41</c:v>
                </c:pt>
                <c:pt idx="2">
                  <c:v>170790.01899999994</c:v>
                </c:pt>
              </c:numCache>
            </c:numRef>
          </c:val>
          <c:extLst>
            <c:ext xmlns:c16="http://schemas.microsoft.com/office/drawing/2014/chart" uri="{C3380CC4-5D6E-409C-BE32-E72D297353CC}">
              <c16:uniqueId val="{00000005-172C-43C6-AE75-9EB737B7869E}"/>
            </c:ext>
          </c:extLst>
        </c:ser>
        <c:ser>
          <c:idx val="6"/>
          <c:order val="6"/>
          <c:tx>
            <c:strRef>
              <c:f>'8.10'!$K$34</c:f>
              <c:strCache>
                <c:ptCount val="1"/>
                <c:pt idx="0">
                  <c:v>Obchod, služby, školství, zdravotnictví</c:v>
                </c:pt>
              </c:strCache>
            </c:strRef>
          </c:tx>
          <c:invertIfNegative val="0"/>
          <c:cat>
            <c:strRef>
              <c:f>'8.10'!$L$27:$N$27</c:f>
              <c:strCache>
                <c:ptCount val="3"/>
                <c:pt idx="0">
                  <c:v>Leden</c:v>
                </c:pt>
                <c:pt idx="1">
                  <c:v>Únor</c:v>
                </c:pt>
                <c:pt idx="2">
                  <c:v>Březen</c:v>
                </c:pt>
              </c:strCache>
            </c:strRef>
          </c:cat>
          <c:val>
            <c:numRef>
              <c:f>'8.10'!$L$34:$N$34</c:f>
              <c:numCache>
                <c:formatCode>#\ ##0.0</c:formatCode>
                <c:ptCount val="3"/>
                <c:pt idx="0">
                  <c:v>134275.277</c:v>
                </c:pt>
                <c:pt idx="1">
                  <c:v>123386.78600000001</c:v>
                </c:pt>
                <c:pt idx="2">
                  <c:v>106290.599</c:v>
                </c:pt>
              </c:numCache>
            </c:numRef>
          </c:val>
          <c:extLst>
            <c:ext xmlns:c16="http://schemas.microsoft.com/office/drawing/2014/chart" uri="{C3380CC4-5D6E-409C-BE32-E72D297353CC}">
              <c16:uniqueId val="{00000006-172C-43C6-AE75-9EB737B7869E}"/>
            </c:ext>
          </c:extLst>
        </c:ser>
        <c:ser>
          <c:idx val="7"/>
          <c:order val="7"/>
          <c:tx>
            <c:strRef>
              <c:f>'8.10'!$K$35</c:f>
              <c:strCache>
                <c:ptCount val="1"/>
                <c:pt idx="0">
                  <c:v>Ostatní</c:v>
                </c:pt>
              </c:strCache>
            </c:strRef>
          </c:tx>
          <c:invertIfNegative val="0"/>
          <c:cat>
            <c:strRef>
              <c:f>'8.10'!$L$27:$N$27</c:f>
              <c:strCache>
                <c:ptCount val="3"/>
                <c:pt idx="0">
                  <c:v>Leden</c:v>
                </c:pt>
                <c:pt idx="1">
                  <c:v>Únor</c:v>
                </c:pt>
                <c:pt idx="2">
                  <c:v>Březen</c:v>
                </c:pt>
              </c:strCache>
            </c:strRef>
          </c:cat>
          <c:val>
            <c:numRef>
              <c:f>'8.10'!$L$35:$N$35</c:f>
              <c:numCache>
                <c:formatCode>#\ ##0.0</c:formatCode>
                <c:ptCount val="3"/>
                <c:pt idx="0">
                  <c:v>36478.273000000001</c:v>
                </c:pt>
                <c:pt idx="1">
                  <c:v>33568.75</c:v>
                </c:pt>
                <c:pt idx="2">
                  <c:v>29654.51</c:v>
                </c:pt>
              </c:numCache>
            </c:numRef>
          </c:val>
          <c:extLst>
            <c:ext xmlns:c16="http://schemas.microsoft.com/office/drawing/2014/chart" uri="{C3380CC4-5D6E-409C-BE32-E72D297353CC}">
              <c16:uniqueId val="{00000007-172C-43C6-AE75-9EB737B7869E}"/>
            </c:ext>
          </c:extLst>
        </c:ser>
        <c:dLbls>
          <c:showLegendKey val="0"/>
          <c:showVal val="0"/>
          <c:showCatName val="0"/>
          <c:showSerName val="0"/>
          <c:showPercent val="0"/>
          <c:showBubbleSize val="0"/>
        </c:dLbls>
        <c:gapWidth val="150"/>
        <c:overlap val="100"/>
        <c:axId val="197770240"/>
        <c:axId val="197780224"/>
      </c:barChart>
      <c:catAx>
        <c:axId val="197770240"/>
        <c:scaling>
          <c:orientation val="minMax"/>
        </c:scaling>
        <c:delete val="0"/>
        <c:axPos val="b"/>
        <c:numFmt formatCode="General" sourceLinked="1"/>
        <c:majorTickMark val="none"/>
        <c:minorTickMark val="none"/>
        <c:tickLblPos val="nextTo"/>
        <c:txPr>
          <a:bodyPr/>
          <a:lstStyle/>
          <a:p>
            <a:pPr>
              <a:defRPr sz="900"/>
            </a:pPr>
            <a:endParaRPr lang="cs-CZ"/>
          </a:p>
        </c:txPr>
        <c:crossAx val="197780224"/>
        <c:crosses val="autoZero"/>
        <c:auto val="1"/>
        <c:lblAlgn val="ctr"/>
        <c:lblOffset val="100"/>
        <c:noMultiLvlLbl val="0"/>
      </c:catAx>
      <c:valAx>
        <c:axId val="197780224"/>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77702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9.3745500248725633E-2</c:v>
                </c:pt>
              </c:numCache>
            </c:numRef>
          </c:val>
          <c:extLst>
            <c:ext xmlns:c16="http://schemas.microsoft.com/office/drawing/2014/chart" uri="{C3380CC4-5D6E-409C-BE32-E72D297353CC}">
              <c16:uniqueId val="{00000000-D1D9-4AD0-AEED-983858E08ED1}"/>
            </c:ext>
          </c:extLst>
        </c:ser>
        <c:ser>
          <c:idx val="1"/>
          <c:order val="1"/>
          <c:tx>
            <c:strRef>
              <c:f>'8.10'!$L$41</c:f>
              <c:strCache>
                <c:ptCount val="1"/>
                <c:pt idx="0">
                  <c:v>Výroba tepla brutto</c:v>
                </c:pt>
              </c:strCache>
            </c:strRef>
          </c:tx>
          <c:invertIfNegative val="0"/>
          <c:val>
            <c:numRef>
              <c:f>'8.10'!$M$41</c:f>
              <c:numCache>
                <c:formatCode>0.0%</c:formatCode>
                <c:ptCount val="1"/>
                <c:pt idx="0">
                  <c:v>4.8268796787786554E-2</c:v>
                </c:pt>
              </c:numCache>
            </c:numRef>
          </c:val>
          <c:extLst>
            <c:ext xmlns:c16="http://schemas.microsoft.com/office/drawing/2014/chart" uri="{C3380CC4-5D6E-409C-BE32-E72D297353CC}">
              <c16:uniqueId val="{00000001-D1D9-4AD0-AEED-983858E08ED1}"/>
            </c:ext>
          </c:extLst>
        </c:ser>
        <c:ser>
          <c:idx val="2"/>
          <c:order val="2"/>
          <c:tx>
            <c:strRef>
              <c:f>'8.10'!$L$42</c:f>
              <c:strCache>
                <c:ptCount val="1"/>
                <c:pt idx="0">
                  <c:v>Dodávky tepla</c:v>
                </c:pt>
              </c:strCache>
            </c:strRef>
          </c:tx>
          <c:invertIfNegative val="0"/>
          <c:val>
            <c:numRef>
              <c:f>'8.10'!$M$42</c:f>
              <c:numCache>
                <c:formatCode>0.0%</c:formatCode>
                <c:ptCount val="1"/>
                <c:pt idx="0">
                  <c:v>5.2653222138884237E-2</c:v>
                </c:pt>
              </c:numCache>
            </c:numRef>
          </c:val>
          <c:extLst>
            <c:ext xmlns:c16="http://schemas.microsoft.com/office/drawing/2014/chart" uri="{C3380CC4-5D6E-409C-BE32-E72D297353CC}">
              <c16:uniqueId val="{00000002-D1D9-4AD0-AEED-983858E08ED1}"/>
            </c:ext>
          </c:extLst>
        </c:ser>
        <c:dLbls>
          <c:showLegendKey val="0"/>
          <c:showVal val="0"/>
          <c:showCatName val="0"/>
          <c:showSerName val="0"/>
          <c:showPercent val="0"/>
          <c:showBubbleSize val="0"/>
        </c:dLbls>
        <c:gapWidth val="150"/>
        <c:axId val="199187456"/>
        <c:axId val="199197440"/>
      </c:barChart>
      <c:catAx>
        <c:axId val="199187456"/>
        <c:scaling>
          <c:orientation val="maxMin"/>
        </c:scaling>
        <c:delete val="0"/>
        <c:axPos val="l"/>
        <c:numFmt formatCode="General" sourceLinked="1"/>
        <c:majorTickMark val="none"/>
        <c:minorTickMark val="none"/>
        <c:tickLblPos val="none"/>
        <c:crossAx val="199197440"/>
        <c:crosses val="autoZero"/>
        <c:auto val="1"/>
        <c:lblAlgn val="ctr"/>
        <c:lblOffset val="100"/>
        <c:noMultiLvlLbl val="0"/>
      </c:catAx>
      <c:valAx>
        <c:axId val="1991974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18745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118245910885502"/>
          <c:y val="4.382314794116728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Leden</c:v>
                </c:pt>
                <c:pt idx="1">
                  <c:v>Únor</c:v>
                </c:pt>
                <c:pt idx="2">
                  <c:v>Březen</c:v>
                </c:pt>
              </c:strCache>
            </c:strRef>
          </c:cat>
          <c:val>
            <c:numRef>
              <c:f>'8.10'!$L$10:$N$10</c:f>
              <c:numCache>
                <c:formatCode>#\ ##0.0</c:formatCode>
                <c:ptCount val="3"/>
                <c:pt idx="0">
                  <c:v>6734.5770000000002</c:v>
                </c:pt>
                <c:pt idx="1">
                  <c:v>5410.0959999999995</c:v>
                </c:pt>
                <c:pt idx="2">
                  <c:v>5004.5079999999998</c:v>
                </c:pt>
              </c:numCache>
            </c:numRef>
          </c:val>
          <c:extLst>
            <c:ext xmlns:c16="http://schemas.microsoft.com/office/drawing/2014/chart" uri="{C3380CC4-5D6E-409C-BE32-E72D297353CC}">
              <c16:uniqueId val="{00000000-A644-48B4-A2CA-3709D0E96D14}"/>
            </c:ext>
          </c:extLst>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Leden</c:v>
                </c:pt>
                <c:pt idx="1">
                  <c:v>Únor</c:v>
                </c:pt>
                <c:pt idx="2">
                  <c:v>Březen</c:v>
                </c:pt>
              </c:strCache>
            </c:strRef>
          </c:cat>
          <c:val>
            <c:numRef>
              <c:f>'8.10'!$L$11:$N$11</c:f>
              <c:numCache>
                <c:formatCode>#\ ##0.0</c:formatCode>
                <c:ptCount val="3"/>
                <c:pt idx="0">
                  <c:v>6456.5930000000017</c:v>
                </c:pt>
                <c:pt idx="1">
                  <c:v>4811.6220000000003</c:v>
                </c:pt>
                <c:pt idx="2">
                  <c:v>5244.56</c:v>
                </c:pt>
              </c:numCache>
            </c:numRef>
          </c:val>
          <c:extLst>
            <c:ext xmlns:c16="http://schemas.microsoft.com/office/drawing/2014/chart" uri="{C3380CC4-5D6E-409C-BE32-E72D297353CC}">
              <c16:uniqueId val="{00000001-A644-48B4-A2CA-3709D0E96D14}"/>
            </c:ext>
          </c:extLst>
        </c:ser>
        <c:ser>
          <c:idx val="2"/>
          <c:order val="2"/>
          <c:tx>
            <c:strRef>
              <c:f>'8.10'!$K$12</c:f>
              <c:strCache>
                <c:ptCount val="1"/>
                <c:pt idx="0">
                  <c:v>Černé uhlí</c:v>
                </c:pt>
              </c:strCache>
            </c:strRef>
          </c:tx>
          <c:spPr>
            <a:solidFill>
              <a:schemeClr val="tx1"/>
            </a:solidFill>
          </c:spPr>
          <c:invertIfNegative val="0"/>
          <c:cat>
            <c:strRef>
              <c:f>'8.10'!$L$9:$N$9</c:f>
              <c:strCache>
                <c:ptCount val="3"/>
                <c:pt idx="0">
                  <c:v>Leden</c:v>
                </c:pt>
                <c:pt idx="1">
                  <c:v>Únor</c:v>
                </c:pt>
                <c:pt idx="2">
                  <c:v>Březen</c:v>
                </c:pt>
              </c:strCache>
            </c:strRef>
          </c:cat>
          <c:val>
            <c:numRef>
              <c:f>'8.10'!$L$12:$N$12</c:f>
              <c:numCache>
                <c:formatCode>#\ ##0.0</c:formatCode>
                <c:ptCount val="3"/>
                <c:pt idx="0">
                  <c:v>1598</c:v>
                </c:pt>
                <c:pt idx="1">
                  <c:v>3641</c:v>
                </c:pt>
                <c:pt idx="2">
                  <c:v>3649</c:v>
                </c:pt>
              </c:numCache>
            </c:numRef>
          </c:val>
          <c:extLst>
            <c:ext xmlns:c16="http://schemas.microsoft.com/office/drawing/2014/chart" uri="{C3380CC4-5D6E-409C-BE32-E72D297353CC}">
              <c16:uniqueId val="{00000002-A644-48B4-A2CA-3709D0E96D14}"/>
            </c:ext>
          </c:extLst>
        </c:ser>
        <c:ser>
          <c:idx val="3"/>
          <c:order val="3"/>
          <c:tx>
            <c:strRef>
              <c:f>'8.10'!$K$13</c:f>
              <c:strCache>
                <c:ptCount val="1"/>
                <c:pt idx="0">
                  <c:v>Elektrická energie</c:v>
                </c:pt>
              </c:strCache>
            </c:strRef>
          </c:tx>
          <c:invertIfNegative val="0"/>
          <c:cat>
            <c:strRef>
              <c:f>'8.10'!$L$9:$N$9</c:f>
              <c:strCache>
                <c:ptCount val="3"/>
                <c:pt idx="0">
                  <c:v>Leden</c:v>
                </c:pt>
                <c:pt idx="1">
                  <c:v>Únor</c:v>
                </c:pt>
                <c:pt idx="2">
                  <c:v>Březen</c:v>
                </c:pt>
              </c:strCache>
            </c:strRef>
          </c:cat>
          <c:val>
            <c:numRef>
              <c:f>'8.10'!$L$13:$N$13</c:f>
              <c:numCache>
                <c:formatCode>#\ ##0.0</c:formatCode>
                <c:ptCount val="3"/>
                <c:pt idx="0">
                  <c:v>1499</c:v>
                </c:pt>
                <c:pt idx="1">
                  <c:v>1902</c:v>
                </c:pt>
                <c:pt idx="2">
                  <c:v>1953</c:v>
                </c:pt>
              </c:numCache>
            </c:numRef>
          </c:val>
          <c:extLst>
            <c:ext xmlns:c16="http://schemas.microsoft.com/office/drawing/2014/chart" uri="{C3380CC4-5D6E-409C-BE32-E72D297353CC}">
              <c16:uniqueId val="{00000003-A644-48B4-A2CA-3709D0E96D14}"/>
            </c:ext>
          </c:extLst>
        </c:ser>
        <c:ser>
          <c:idx val="4"/>
          <c:order val="4"/>
          <c:tx>
            <c:strRef>
              <c:f>'8.10'!$K$14</c:f>
              <c:strCache>
                <c:ptCount val="1"/>
                <c:pt idx="0">
                  <c:v>Energie prostředí (tepelné čerpadlo)</c:v>
                </c:pt>
              </c:strCache>
            </c:strRef>
          </c:tx>
          <c:invertIfNegative val="0"/>
          <c:cat>
            <c:strRef>
              <c:f>'8.10'!$L$9:$N$9</c:f>
              <c:strCache>
                <c:ptCount val="3"/>
                <c:pt idx="0">
                  <c:v>Leden</c:v>
                </c:pt>
                <c:pt idx="1">
                  <c:v>Únor</c:v>
                </c:pt>
                <c:pt idx="2">
                  <c:v>Březen</c:v>
                </c:pt>
              </c:strCache>
            </c:strRef>
          </c:cat>
          <c:val>
            <c:numRef>
              <c:f>'8.10'!$L$14:$N$14</c:f>
              <c:numCache>
                <c:formatCode>#\ ##0.0</c:formatCode>
                <c:ptCount val="3"/>
                <c:pt idx="0">
                  <c:v>0</c:v>
                </c:pt>
                <c:pt idx="1">
                  <c:v>0</c:v>
                </c:pt>
                <c:pt idx="2">
                  <c:v>0</c:v>
                </c:pt>
              </c:numCache>
            </c:numRef>
          </c:val>
          <c:extLst>
            <c:ext xmlns:c16="http://schemas.microsoft.com/office/drawing/2014/chart" uri="{C3380CC4-5D6E-409C-BE32-E72D297353CC}">
              <c16:uniqueId val="{00000004-A644-48B4-A2CA-3709D0E96D14}"/>
            </c:ext>
          </c:extLst>
        </c:ser>
        <c:ser>
          <c:idx val="5"/>
          <c:order val="5"/>
          <c:tx>
            <c:strRef>
              <c:f>'8.10'!$K$15</c:f>
              <c:strCache>
                <c:ptCount val="1"/>
                <c:pt idx="0">
                  <c:v>Energie Slunce (solární kolektor)</c:v>
                </c:pt>
              </c:strCache>
            </c:strRef>
          </c:tx>
          <c:invertIfNegative val="0"/>
          <c:cat>
            <c:strRef>
              <c:f>'8.10'!$L$9:$N$9</c:f>
              <c:strCache>
                <c:ptCount val="3"/>
                <c:pt idx="0">
                  <c:v>Leden</c:v>
                </c:pt>
                <c:pt idx="1">
                  <c:v>Únor</c:v>
                </c:pt>
                <c:pt idx="2">
                  <c:v>Březen</c:v>
                </c:pt>
              </c:strCache>
            </c:strRef>
          </c:cat>
          <c:val>
            <c:numRef>
              <c:f>'8.10'!$L$15:$N$15</c:f>
              <c:numCache>
                <c:formatCode>#\ ##0.0</c:formatCode>
                <c:ptCount val="3"/>
                <c:pt idx="0">
                  <c:v>0</c:v>
                </c:pt>
                <c:pt idx="1">
                  <c:v>0</c:v>
                </c:pt>
                <c:pt idx="2">
                  <c:v>0</c:v>
                </c:pt>
              </c:numCache>
            </c:numRef>
          </c:val>
          <c:extLst>
            <c:ext xmlns:c16="http://schemas.microsoft.com/office/drawing/2014/chart" uri="{C3380CC4-5D6E-409C-BE32-E72D297353CC}">
              <c16:uniqueId val="{00000005-A644-48B4-A2CA-3709D0E96D14}"/>
            </c:ext>
          </c:extLst>
        </c:ser>
        <c:ser>
          <c:idx val="6"/>
          <c:order val="6"/>
          <c:tx>
            <c:strRef>
              <c:f>'8.10'!$K$16</c:f>
              <c:strCache>
                <c:ptCount val="1"/>
                <c:pt idx="0">
                  <c:v>Hnědé uhlí</c:v>
                </c:pt>
              </c:strCache>
            </c:strRef>
          </c:tx>
          <c:spPr>
            <a:solidFill>
              <a:srgbClr val="6E4932"/>
            </a:solidFill>
          </c:spPr>
          <c:invertIfNegative val="0"/>
          <c:cat>
            <c:strRef>
              <c:f>'8.10'!$L$9:$N$9</c:f>
              <c:strCache>
                <c:ptCount val="3"/>
                <c:pt idx="0">
                  <c:v>Leden</c:v>
                </c:pt>
                <c:pt idx="1">
                  <c:v>Únor</c:v>
                </c:pt>
                <c:pt idx="2">
                  <c:v>Březen</c:v>
                </c:pt>
              </c:strCache>
            </c:strRef>
          </c:cat>
          <c:val>
            <c:numRef>
              <c:f>'8.10'!$L$16:$N$16</c:f>
              <c:numCache>
                <c:formatCode>#\ ##0.0</c:formatCode>
                <c:ptCount val="3"/>
                <c:pt idx="0">
                  <c:v>582915.66100000008</c:v>
                </c:pt>
                <c:pt idx="1">
                  <c:v>544040.81000000006</c:v>
                </c:pt>
                <c:pt idx="2">
                  <c:v>483059.97</c:v>
                </c:pt>
              </c:numCache>
            </c:numRef>
          </c:val>
          <c:extLst>
            <c:ext xmlns:c16="http://schemas.microsoft.com/office/drawing/2014/chart" uri="{C3380CC4-5D6E-409C-BE32-E72D297353CC}">
              <c16:uniqueId val="{00000006-A644-48B4-A2CA-3709D0E96D14}"/>
            </c:ext>
          </c:extLst>
        </c:ser>
        <c:ser>
          <c:idx val="7"/>
          <c:order val="7"/>
          <c:tx>
            <c:strRef>
              <c:f>'8.10'!$K$17</c:f>
              <c:strCache>
                <c:ptCount val="1"/>
                <c:pt idx="0">
                  <c:v>Jaderné palivo</c:v>
                </c:pt>
              </c:strCache>
            </c:strRef>
          </c:tx>
          <c:invertIfNegative val="0"/>
          <c:cat>
            <c:strRef>
              <c:f>'8.10'!$L$9:$N$9</c:f>
              <c:strCache>
                <c:ptCount val="3"/>
                <c:pt idx="0">
                  <c:v>Leden</c:v>
                </c:pt>
                <c:pt idx="1">
                  <c:v>Únor</c:v>
                </c:pt>
                <c:pt idx="2">
                  <c:v>Březen</c:v>
                </c:pt>
              </c:strCache>
            </c:strRef>
          </c:cat>
          <c:val>
            <c:numRef>
              <c:f>'8.10'!$L$17:$N$17</c:f>
              <c:numCache>
                <c:formatCode>#\ ##0.0</c:formatCode>
                <c:ptCount val="3"/>
                <c:pt idx="0">
                  <c:v>0</c:v>
                </c:pt>
                <c:pt idx="1">
                  <c:v>0</c:v>
                </c:pt>
                <c:pt idx="2">
                  <c:v>0</c:v>
                </c:pt>
              </c:numCache>
            </c:numRef>
          </c:val>
          <c:extLst>
            <c:ext xmlns:c16="http://schemas.microsoft.com/office/drawing/2014/chart" uri="{C3380CC4-5D6E-409C-BE32-E72D297353CC}">
              <c16:uniqueId val="{00000007-A644-48B4-A2CA-3709D0E96D14}"/>
            </c:ext>
          </c:extLst>
        </c:ser>
        <c:ser>
          <c:idx val="8"/>
          <c:order val="8"/>
          <c:tx>
            <c:strRef>
              <c:f>'8.10'!$K$18</c:f>
              <c:strCache>
                <c:ptCount val="1"/>
                <c:pt idx="0">
                  <c:v>Koks</c:v>
                </c:pt>
              </c:strCache>
            </c:strRef>
          </c:tx>
          <c:invertIfNegative val="0"/>
          <c:cat>
            <c:strRef>
              <c:f>'8.10'!$L$9:$N$9</c:f>
              <c:strCache>
                <c:ptCount val="3"/>
                <c:pt idx="0">
                  <c:v>Leden</c:v>
                </c:pt>
                <c:pt idx="1">
                  <c:v>Únor</c:v>
                </c:pt>
                <c:pt idx="2">
                  <c:v>Březen</c:v>
                </c:pt>
              </c:strCache>
            </c:strRef>
          </c:cat>
          <c:val>
            <c:numRef>
              <c:f>'8.10'!$L$18:$N$18</c:f>
              <c:numCache>
                <c:formatCode>#\ ##0.0</c:formatCode>
                <c:ptCount val="3"/>
                <c:pt idx="0">
                  <c:v>0</c:v>
                </c:pt>
                <c:pt idx="1">
                  <c:v>0</c:v>
                </c:pt>
                <c:pt idx="2">
                  <c:v>0</c:v>
                </c:pt>
              </c:numCache>
            </c:numRef>
          </c:val>
          <c:extLst>
            <c:ext xmlns:c16="http://schemas.microsoft.com/office/drawing/2014/chart" uri="{C3380CC4-5D6E-409C-BE32-E72D297353CC}">
              <c16:uniqueId val="{00000008-A644-48B4-A2CA-3709D0E96D14}"/>
            </c:ext>
          </c:extLst>
        </c:ser>
        <c:ser>
          <c:idx val="9"/>
          <c:order val="9"/>
          <c:tx>
            <c:strRef>
              <c:f>'8.10'!$K$19</c:f>
              <c:strCache>
                <c:ptCount val="1"/>
                <c:pt idx="0">
                  <c:v>Odpadní teplo</c:v>
                </c:pt>
              </c:strCache>
            </c:strRef>
          </c:tx>
          <c:invertIfNegative val="0"/>
          <c:cat>
            <c:strRef>
              <c:f>'8.10'!$L$9:$N$9</c:f>
              <c:strCache>
                <c:ptCount val="3"/>
                <c:pt idx="0">
                  <c:v>Leden</c:v>
                </c:pt>
                <c:pt idx="1">
                  <c:v>Únor</c:v>
                </c:pt>
                <c:pt idx="2">
                  <c:v>Březen</c:v>
                </c:pt>
              </c:strCache>
            </c:strRef>
          </c:cat>
          <c:val>
            <c:numRef>
              <c:f>'8.10'!$L$19:$N$19</c:f>
              <c:numCache>
                <c:formatCode>#\ ##0.0</c:formatCode>
                <c:ptCount val="3"/>
                <c:pt idx="0">
                  <c:v>4138</c:v>
                </c:pt>
                <c:pt idx="1">
                  <c:v>5104</c:v>
                </c:pt>
                <c:pt idx="2">
                  <c:v>4008</c:v>
                </c:pt>
              </c:numCache>
            </c:numRef>
          </c:val>
          <c:extLst>
            <c:ext xmlns:c16="http://schemas.microsoft.com/office/drawing/2014/chart" uri="{C3380CC4-5D6E-409C-BE32-E72D297353CC}">
              <c16:uniqueId val="{00000009-A644-48B4-A2CA-3709D0E96D14}"/>
            </c:ext>
          </c:extLst>
        </c:ser>
        <c:ser>
          <c:idx val="10"/>
          <c:order val="10"/>
          <c:tx>
            <c:strRef>
              <c:f>'8.10'!$K$20</c:f>
              <c:strCache>
                <c:ptCount val="1"/>
                <c:pt idx="0">
                  <c:v>Ostatní kapalná paliva</c:v>
                </c:pt>
              </c:strCache>
            </c:strRef>
          </c:tx>
          <c:invertIfNegative val="0"/>
          <c:cat>
            <c:strRef>
              <c:f>'8.10'!$L$9:$N$9</c:f>
              <c:strCache>
                <c:ptCount val="3"/>
                <c:pt idx="0">
                  <c:v>Leden</c:v>
                </c:pt>
                <c:pt idx="1">
                  <c:v>Únor</c:v>
                </c:pt>
                <c:pt idx="2">
                  <c:v>Březen</c:v>
                </c:pt>
              </c:strCache>
            </c:strRef>
          </c:cat>
          <c:val>
            <c:numRef>
              <c:f>'8.10'!$L$20:$N$20</c:f>
              <c:numCache>
                <c:formatCode>#\ ##0.0</c:formatCode>
                <c:ptCount val="3"/>
                <c:pt idx="0">
                  <c:v>0</c:v>
                </c:pt>
                <c:pt idx="1">
                  <c:v>0</c:v>
                </c:pt>
                <c:pt idx="2">
                  <c:v>0</c:v>
                </c:pt>
              </c:numCache>
            </c:numRef>
          </c:val>
          <c:extLst>
            <c:ext xmlns:c16="http://schemas.microsoft.com/office/drawing/2014/chart" uri="{C3380CC4-5D6E-409C-BE32-E72D297353CC}">
              <c16:uniqueId val="{0000000A-A644-48B4-A2CA-3709D0E96D14}"/>
            </c:ext>
          </c:extLst>
        </c:ser>
        <c:ser>
          <c:idx val="11"/>
          <c:order val="11"/>
          <c:tx>
            <c:strRef>
              <c:f>'8.10'!$K$21</c:f>
              <c:strCache>
                <c:ptCount val="1"/>
                <c:pt idx="0">
                  <c:v>Ostatní pevná paliva</c:v>
                </c:pt>
              </c:strCache>
            </c:strRef>
          </c:tx>
          <c:invertIfNegative val="0"/>
          <c:cat>
            <c:strRef>
              <c:f>'8.10'!$L$9:$N$9</c:f>
              <c:strCache>
                <c:ptCount val="3"/>
                <c:pt idx="0">
                  <c:v>Leden</c:v>
                </c:pt>
                <c:pt idx="1">
                  <c:v>Únor</c:v>
                </c:pt>
                <c:pt idx="2">
                  <c:v>Březen</c:v>
                </c:pt>
              </c:strCache>
            </c:strRef>
          </c:cat>
          <c:val>
            <c:numRef>
              <c:f>'8.10'!$L$21:$N$21</c:f>
              <c:numCache>
                <c:formatCode>#\ ##0.0</c:formatCode>
                <c:ptCount val="3"/>
                <c:pt idx="0">
                  <c:v>0</c:v>
                </c:pt>
                <c:pt idx="1">
                  <c:v>0</c:v>
                </c:pt>
                <c:pt idx="2">
                  <c:v>0</c:v>
                </c:pt>
              </c:numCache>
            </c:numRef>
          </c:val>
          <c:extLst>
            <c:ext xmlns:c16="http://schemas.microsoft.com/office/drawing/2014/chart" uri="{C3380CC4-5D6E-409C-BE32-E72D297353CC}">
              <c16:uniqueId val="{0000000B-A644-48B4-A2CA-3709D0E96D14}"/>
            </c:ext>
          </c:extLst>
        </c:ser>
        <c:ser>
          <c:idx val="12"/>
          <c:order val="12"/>
          <c:tx>
            <c:strRef>
              <c:f>'8.10'!$K$22</c:f>
              <c:strCache>
                <c:ptCount val="1"/>
                <c:pt idx="0">
                  <c:v>Ostatní plyny</c:v>
                </c:pt>
              </c:strCache>
            </c:strRef>
          </c:tx>
          <c:invertIfNegative val="0"/>
          <c:cat>
            <c:strRef>
              <c:f>'8.10'!$L$9:$N$9</c:f>
              <c:strCache>
                <c:ptCount val="3"/>
                <c:pt idx="0">
                  <c:v>Leden</c:v>
                </c:pt>
                <c:pt idx="1">
                  <c:v>Únor</c:v>
                </c:pt>
                <c:pt idx="2">
                  <c:v>Březen</c:v>
                </c:pt>
              </c:strCache>
            </c:strRef>
          </c:cat>
          <c:val>
            <c:numRef>
              <c:f>'8.10'!$L$22:$N$22</c:f>
              <c:numCache>
                <c:formatCode>#\ ##0.0</c:formatCode>
                <c:ptCount val="3"/>
                <c:pt idx="0">
                  <c:v>0</c:v>
                </c:pt>
                <c:pt idx="1">
                  <c:v>0</c:v>
                </c:pt>
                <c:pt idx="2">
                  <c:v>0</c:v>
                </c:pt>
              </c:numCache>
            </c:numRef>
          </c:val>
          <c:extLst>
            <c:ext xmlns:c16="http://schemas.microsoft.com/office/drawing/2014/chart" uri="{C3380CC4-5D6E-409C-BE32-E72D297353CC}">
              <c16:uniqueId val="{0000000C-A644-48B4-A2CA-3709D0E96D14}"/>
            </c:ext>
          </c:extLst>
        </c:ser>
        <c:ser>
          <c:idx val="13"/>
          <c:order val="13"/>
          <c:tx>
            <c:strRef>
              <c:f>'8.10'!$K$23</c:f>
              <c:strCache>
                <c:ptCount val="1"/>
                <c:pt idx="0">
                  <c:v>Ostatní</c:v>
                </c:pt>
              </c:strCache>
            </c:strRef>
          </c:tx>
          <c:invertIfNegative val="0"/>
          <c:cat>
            <c:strRef>
              <c:f>'8.10'!$L$9:$N$9</c:f>
              <c:strCache>
                <c:ptCount val="3"/>
                <c:pt idx="0">
                  <c:v>Leden</c:v>
                </c:pt>
                <c:pt idx="1">
                  <c:v>Únor</c:v>
                </c:pt>
                <c:pt idx="2">
                  <c:v>Březen</c:v>
                </c:pt>
              </c:strCache>
            </c:strRef>
          </c:cat>
          <c:val>
            <c:numRef>
              <c:f>'8.10'!$L$23:$N$23</c:f>
              <c:numCache>
                <c:formatCode>#\ ##0.0</c:formatCode>
                <c:ptCount val="3"/>
                <c:pt idx="0">
                  <c:v>0</c:v>
                </c:pt>
                <c:pt idx="1">
                  <c:v>0</c:v>
                </c:pt>
                <c:pt idx="2">
                  <c:v>0</c:v>
                </c:pt>
              </c:numCache>
            </c:numRef>
          </c:val>
          <c:extLst>
            <c:ext xmlns:c16="http://schemas.microsoft.com/office/drawing/2014/chart" uri="{C3380CC4-5D6E-409C-BE32-E72D297353CC}">
              <c16:uniqueId val="{0000000D-A644-48B4-A2CA-3709D0E96D14}"/>
            </c:ext>
          </c:extLst>
        </c:ser>
        <c:ser>
          <c:idx val="14"/>
          <c:order val="14"/>
          <c:tx>
            <c:strRef>
              <c:f>'8.10'!$K$24</c:f>
              <c:strCache>
                <c:ptCount val="1"/>
                <c:pt idx="0">
                  <c:v>Topné oleje</c:v>
                </c:pt>
              </c:strCache>
            </c:strRef>
          </c:tx>
          <c:invertIfNegative val="0"/>
          <c:cat>
            <c:strRef>
              <c:f>'8.10'!$L$9:$N$9</c:f>
              <c:strCache>
                <c:ptCount val="3"/>
                <c:pt idx="0">
                  <c:v>Leden</c:v>
                </c:pt>
                <c:pt idx="1">
                  <c:v>Únor</c:v>
                </c:pt>
                <c:pt idx="2">
                  <c:v>Březen</c:v>
                </c:pt>
              </c:strCache>
            </c:strRef>
          </c:cat>
          <c:val>
            <c:numRef>
              <c:f>'8.10'!$L$24:$N$24</c:f>
              <c:numCache>
                <c:formatCode>#\ ##0.0</c:formatCode>
                <c:ptCount val="3"/>
                <c:pt idx="0">
                  <c:v>0</c:v>
                </c:pt>
                <c:pt idx="1">
                  <c:v>0</c:v>
                </c:pt>
                <c:pt idx="2">
                  <c:v>0</c:v>
                </c:pt>
              </c:numCache>
            </c:numRef>
          </c:val>
          <c:extLst>
            <c:ext xmlns:c16="http://schemas.microsoft.com/office/drawing/2014/chart" uri="{C3380CC4-5D6E-409C-BE32-E72D297353CC}">
              <c16:uniqueId val="{0000000E-A644-48B4-A2CA-3709D0E96D14}"/>
            </c:ext>
          </c:extLst>
        </c:ser>
        <c:ser>
          <c:idx val="15"/>
          <c:order val="15"/>
          <c:tx>
            <c:strRef>
              <c:f>'8.10'!$K$25</c:f>
              <c:strCache>
                <c:ptCount val="1"/>
                <c:pt idx="0">
                  <c:v>Zemní plyn</c:v>
                </c:pt>
              </c:strCache>
            </c:strRef>
          </c:tx>
          <c:spPr>
            <a:solidFill>
              <a:srgbClr val="EBE600"/>
            </a:solidFill>
          </c:spPr>
          <c:invertIfNegative val="0"/>
          <c:cat>
            <c:strRef>
              <c:f>'8.10'!$L$9:$N$9</c:f>
              <c:strCache>
                <c:ptCount val="3"/>
                <c:pt idx="0">
                  <c:v>Leden</c:v>
                </c:pt>
                <c:pt idx="1">
                  <c:v>Únor</c:v>
                </c:pt>
                <c:pt idx="2">
                  <c:v>Březen</c:v>
                </c:pt>
              </c:strCache>
            </c:strRef>
          </c:cat>
          <c:val>
            <c:numRef>
              <c:f>'8.10'!$L$25:$N$25</c:f>
              <c:numCache>
                <c:formatCode>#\ ##0.0</c:formatCode>
                <c:ptCount val="3"/>
                <c:pt idx="0">
                  <c:v>73673.137000000002</c:v>
                </c:pt>
                <c:pt idx="1">
                  <c:v>62161.967999999993</c:v>
                </c:pt>
                <c:pt idx="2">
                  <c:v>54862.139999999992</c:v>
                </c:pt>
              </c:numCache>
            </c:numRef>
          </c:val>
          <c:extLst>
            <c:ext xmlns:c16="http://schemas.microsoft.com/office/drawing/2014/chart" uri="{C3380CC4-5D6E-409C-BE32-E72D297353CC}">
              <c16:uniqueId val="{0000000F-A644-48B4-A2CA-3709D0E96D14}"/>
            </c:ext>
          </c:extLst>
        </c:ser>
        <c:dLbls>
          <c:showLegendKey val="0"/>
          <c:showVal val="0"/>
          <c:showCatName val="0"/>
          <c:showSerName val="0"/>
          <c:showPercent val="0"/>
          <c:showBubbleSize val="0"/>
        </c:dLbls>
        <c:gapWidth val="150"/>
        <c:overlap val="100"/>
        <c:axId val="197872640"/>
        <c:axId val="197882624"/>
      </c:barChart>
      <c:catAx>
        <c:axId val="197872640"/>
        <c:scaling>
          <c:orientation val="minMax"/>
        </c:scaling>
        <c:delete val="0"/>
        <c:axPos val="b"/>
        <c:numFmt formatCode="General" sourceLinked="1"/>
        <c:majorTickMark val="none"/>
        <c:minorTickMark val="none"/>
        <c:tickLblPos val="nextTo"/>
        <c:txPr>
          <a:bodyPr/>
          <a:lstStyle/>
          <a:p>
            <a:pPr>
              <a:defRPr sz="900"/>
            </a:pPr>
            <a:endParaRPr lang="cs-CZ"/>
          </a:p>
        </c:txPr>
        <c:crossAx val="197882624"/>
        <c:crosses val="autoZero"/>
        <c:auto val="1"/>
        <c:lblAlgn val="ctr"/>
        <c:lblOffset val="100"/>
        <c:noMultiLvlLbl val="0"/>
      </c:catAx>
      <c:valAx>
        <c:axId val="197882624"/>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78726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AF6-4E31-8F67-0E7731A8B3C6}"/>
              </c:ext>
            </c:extLst>
          </c:dPt>
          <c:cat>
            <c:numRef>
              <c:f>'8.10'!$O$28:$O$35</c:f>
              <c:numCache>
                <c:formatCode>#\ ##0.0</c:formatCode>
                <c:ptCount val="8"/>
              </c:numCache>
            </c:numRef>
          </c:cat>
          <c:val>
            <c:numRef>
              <c:f>'8.10'!$J$28:$J$35</c:f>
              <c:numCache>
                <c:formatCode>0.0</c:formatCode>
                <c:ptCount val="8"/>
              </c:numCache>
            </c:numRef>
          </c:val>
          <c:extLst>
            <c:ext xmlns:c16="http://schemas.microsoft.com/office/drawing/2014/chart" uri="{C3380CC4-5D6E-409C-BE32-E72D297353CC}">
              <c16:uniqueId val="{00000001-8AF6-4E31-8F67-0E7731A8B3C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0D5-433C-8B6A-A1598AA9F7D0}"/>
              </c:ext>
            </c:extLst>
          </c:dPt>
          <c:dPt>
            <c:idx val="1"/>
            <c:bubble3D val="0"/>
            <c:spPr>
              <a:solidFill>
                <a:srgbClr val="EEECE1">
                  <a:lumMod val="50000"/>
                </a:srgbClr>
              </a:solidFill>
            </c:spPr>
            <c:extLst>
              <c:ext xmlns:c16="http://schemas.microsoft.com/office/drawing/2014/chart" uri="{C3380CC4-5D6E-409C-BE32-E72D297353CC}">
                <c16:uniqueId val="{00000003-C0D5-433C-8B6A-A1598AA9F7D0}"/>
              </c:ext>
            </c:extLst>
          </c:dPt>
          <c:dPt>
            <c:idx val="2"/>
            <c:bubble3D val="0"/>
            <c:spPr>
              <a:solidFill>
                <a:sysClr val="windowText" lastClr="000000"/>
              </a:solidFill>
            </c:spPr>
            <c:extLst>
              <c:ext xmlns:c16="http://schemas.microsoft.com/office/drawing/2014/chart" uri="{C3380CC4-5D6E-409C-BE32-E72D297353CC}">
                <c16:uniqueId val="{00000005-C0D5-433C-8B6A-A1598AA9F7D0}"/>
              </c:ext>
            </c:extLst>
          </c:dPt>
          <c:dPt>
            <c:idx val="5"/>
            <c:bubble3D val="0"/>
            <c:extLst>
              <c:ext xmlns:c16="http://schemas.microsoft.com/office/drawing/2014/chart" uri="{C3380CC4-5D6E-409C-BE32-E72D297353CC}">
                <c16:uniqueId val="{00000006-C0D5-433C-8B6A-A1598AA9F7D0}"/>
              </c:ext>
            </c:extLst>
          </c:dPt>
          <c:dPt>
            <c:idx val="6"/>
            <c:bubble3D val="0"/>
            <c:spPr>
              <a:solidFill>
                <a:srgbClr val="6E4932"/>
              </a:solidFill>
            </c:spPr>
            <c:extLst>
              <c:ext xmlns:c16="http://schemas.microsoft.com/office/drawing/2014/chart" uri="{C3380CC4-5D6E-409C-BE32-E72D297353CC}">
                <c16:uniqueId val="{00000008-C0D5-433C-8B6A-A1598AA9F7D0}"/>
              </c:ext>
            </c:extLst>
          </c:dPt>
          <c:dPt>
            <c:idx val="7"/>
            <c:bubble3D val="0"/>
            <c:extLst>
              <c:ext xmlns:c16="http://schemas.microsoft.com/office/drawing/2014/chart" uri="{C3380CC4-5D6E-409C-BE32-E72D297353CC}">
                <c16:uniqueId val="{00000009-C0D5-433C-8B6A-A1598AA9F7D0}"/>
              </c:ext>
            </c:extLst>
          </c:dPt>
          <c:dPt>
            <c:idx val="15"/>
            <c:bubble3D val="0"/>
            <c:spPr>
              <a:solidFill>
                <a:srgbClr val="EBE600"/>
              </a:solidFill>
            </c:spPr>
            <c:extLst>
              <c:ext xmlns:c16="http://schemas.microsoft.com/office/drawing/2014/chart" uri="{C3380CC4-5D6E-409C-BE32-E72D297353CC}">
                <c16:uniqueId val="{0000000B-C0D5-433C-8B6A-A1598AA9F7D0}"/>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C0D5-433C-8B6A-A1598AA9F7D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Leden</c:v>
                </c:pt>
                <c:pt idx="1">
                  <c:v>Únor</c:v>
                </c:pt>
                <c:pt idx="2">
                  <c:v>Březen</c:v>
                </c:pt>
              </c:strCache>
            </c:strRef>
          </c:cat>
          <c:val>
            <c:numRef>
              <c:f>'8.11'!$L$27:$N$27</c:f>
              <c:numCache>
                <c:formatCode>#\ ##0.0</c:formatCode>
                <c:ptCount val="3"/>
                <c:pt idx="0">
                  <c:v>119151.55</c:v>
                </c:pt>
                <c:pt idx="1">
                  <c:v>107494.588</c:v>
                </c:pt>
                <c:pt idx="2">
                  <c:v>105900.999</c:v>
                </c:pt>
              </c:numCache>
            </c:numRef>
          </c:val>
          <c:extLst>
            <c:ext xmlns:c16="http://schemas.microsoft.com/office/drawing/2014/chart" uri="{C3380CC4-5D6E-409C-BE32-E72D297353CC}">
              <c16:uniqueId val="{00000000-0849-4BCF-8A1A-3DCA75ECB5FF}"/>
            </c:ext>
          </c:extLst>
        </c:ser>
        <c:ser>
          <c:idx val="1"/>
          <c:order val="1"/>
          <c:tx>
            <c:strRef>
              <c:f>'8.11'!$K$28</c:f>
              <c:strCache>
                <c:ptCount val="1"/>
                <c:pt idx="0">
                  <c:v>Energetika</c:v>
                </c:pt>
              </c:strCache>
            </c:strRef>
          </c:tx>
          <c:invertIfNegative val="0"/>
          <c:cat>
            <c:strRef>
              <c:f>'8.11'!$L$26:$N$26</c:f>
              <c:strCache>
                <c:ptCount val="3"/>
                <c:pt idx="0">
                  <c:v>Leden</c:v>
                </c:pt>
                <c:pt idx="1">
                  <c:v>Únor</c:v>
                </c:pt>
                <c:pt idx="2">
                  <c:v>Březen</c:v>
                </c:pt>
              </c:strCache>
            </c:strRef>
          </c:cat>
          <c:val>
            <c:numRef>
              <c:f>'8.11'!$L$28:$N$28</c:f>
              <c:numCache>
                <c:formatCode>#\ ##0.0</c:formatCode>
                <c:ptCount val="3"/>
                <c:pt idx="0">
                  <c:v>259.52999999999997</c:v>
                </c:pt>
                <c:pt idx="1">
                  <c:v>226.25</c:v>
                </c:pt>
                <c:pt idx="2">
                  <c:v>279.01</c:v>
                </c:pt>
              </c:numCache>
            </c:numRef>
          </c:val>
          <c:extLst>
            <c:ext xmlns:c16="http://schemas.microsoft.com/office/drawing/2014/chart" uri="{C3380CC4-5D6E-409C-BE32-E72D297353CC}">
              <c16:uniqueId val="{00000001-0849-4BCF-8A1A-3DCA75ECB5FF}"/>
            </c:ext>
          </c:extLst>
        </c:ser>
        <c:ser>
          <c:idx val="2"/>
          <c:order val="2"/>
          <c:tx>
            <c:strRef>
              <c:f>'8.11'!$K$29</c:f>
              <c:strCache>
                <c:ptCount val="1"/>
                <c:pt idx="0">
                  <c:v>Doprava</c:v>
                </c:pt>
              </c:strCache>
            </c:strRef>
          </c:tx>
          <c:invertIfNegative val="0"/>
          <c:cat>
            <c:strRef>
              <c:f>'8.11'!$L$26:$N$26</c:f>
              <c:strCache>
                <c:ptCount val="3"/>
                <c:pt idx="0">
                  <c:v>Leden</c:v>
                </c:pt>
                <c:pt idx="1">
                  <c:v>Únor</c:v>
                </c:pt>
                <c:pt idx="2">
                  <c:v>Březen</c:v>
                </c:pt>
              </c:strCache>
            </c:strRef>
          </c:cat>
          <c:val>
            <c:numRef>
              <c:f>'8.11'!$L$29:$N$29</c:f>
              <c:numCache>
                <c:formatCode>#\ ##0.0</c:formatCode>
                <c:ptCount val="3"/>
                <c:pt idx="0">
                  <c:v>5822.07</c:v>
                </c:pt>
                <c:pt idx="1">
                  <c:v>5290.76</c:v>
                </c:pt>
                <c:pt idx="2">
                  <c:v>4979.5599999999995</c:v>
                </c:pt>
              </c:numCache>
            </c:numRef>
          </c:val>
          <c:extLst>
            <c:ext xmlns:c16="http://schemas.microsoft.com/office/drawing/2014/chart" uri="{C3380CC4-5D6E-409C-BE32-E72D297353CC}">
              <c16:uniqueId val="{00000002-0849-4BCF-8A1A-3DCA75ECB5FF}"/>
            </c:ext>
          </c:extLst>
        </c:ser>
        <c:ser>
          <c:idx val="3"/>
          <c:order val="3"/>
          <c:tx>
            <c:strRef>
              <c:f>'8.11'!$K$30</c:f>
              <c:strCache>
                <c:ptCount val="1"/>
                <c:pt idx="0">
                  <c:v>Stavebnictví</c:v>
                </c:pt>
              </c:strCache>
            </c:strRef>
          </c:tx>
          <c:invertIfNegative val="0"/>
          <c:cat>
            <c:strRef>
              <c:f>'8.11'!$L$26:$N$26</c:f>
              <c:strCache>
                <c:ptCount val="3"/>
                <c:pt idx="0">
                  <c:v>Leden</c:v>
                </c:pt>
                <c:pt idx="1">
                  <c:v>Únor</c:v>
                </c:pt>
                <c:pt idx="2">
                  <c:v>Březen</c:v>
                </c:pt>
              </c:strCache>
            </c:strRef>
          </c:cat>
          <c:val>
            <c:numRef>
              <c:f>'8.11'!$L$30:$N$30</c:f>
              <c:numCache>
                <c:formatCode>#\ ##0.0</c:formatCode>
                <c:ptCount val="3"/>
                <c:pt idx="0">
                  <c:v>723.71</c:v>
                </c:pt>
                <c:pt idx="1">
                  <c:v>973.02099999999996</c:v>
                </c:pt>
                <c:pt idx="2">
                  <c:v>621.09</c:v>
                </c:pt>
              </c:numCache>
            </c:numRef>
          </c:val>
          <c:extLst>
            <c:ext xmlns:c16="http://schemas.microsoft.com/office/drawing/2014/chart" uri="{C3380CC4-5D6E-409C-BE32-E72D297353CC}">
              <c16:uniqueId val="{00000003-0849-4BCF-8A1A-3DCA75ECB5FF}"/>
            </c:ext>
          </c:extLst>
        </c:ser>
        <c:ser>
          <c:idx val="4"/>
          <c:order val="4"/>
          <c:tx>
            <c:strRef>
              <c:f>'8.11'!$K$31</c:f>
              <c:strCache>
                <c:ptCount val="1"/>
                <c:pt idx="0">
                  <c:v>Zemědělství a lesnictví</c:v>
                </c:pt>
              </c:strCache>
            </c:strRef>
          </c:tx>
          <c:invertIfNegative val="0"/>
          <c:cat>
            <c:strRef>
              <c:f>'8.11'!$L$26:$N$26</c:f>
              <c:strCache>
                <c:ptCount val="3"/>
                <c:pt idx="0">
                  <c:v>Leden</c:v>
                </c:pt>
                <c:pt idx="1">
                  <c:v>Únor</c:v>
                </c:pt>
                <c:pt idx="2">
                  <c:v>Březen</c:v>
                </c:pt>
              </c:strCache>
            </c:strRef>
          </c:cat>
          <c:val>
            <c:numRef>
              <c:f>'8.11'!$L$31:$N$31</c:f>
              <c:numCache>
                <c:formatCode>#\ ##0.0</c:formatCode>
                <c:ptCount val="3"/>
                <c:pt idx="0">
                  <c:v>5601.96</c:v>
                </c:pt>
                <c:pt idx="1">
                  <c:v>6892.18</c:v>
                </c:pt>
                <c:pt idx="2">
                  <c:v>7340.78</c:v>
                </c:pt>
              </c:numCache>
            </c:numRef>
          </c:val>
          <c:extLst>
            <c:ext xmlns:c16="http://schemas.microsoft.com/office/drawing/2014/chart" uri="{C3380CC4-5D6E-409C-BE32-E72D297353CC}">
              <c16:uniqueId val="{00000004-0849-4BCF-8A1A-3DCA75ECB5FF}"/>
            </c:ext>
          </c:extLst>
        </c:ser>
        <c:ser>
          <c:idx val="5"/>
          <c:order val="5"/>
          <c:tx>
            <c:strRef>
              <c:f>'8.11'!$K$32</c:f>
              <c:strCache>
                <c:ptCount val="1"/>
                <c:pt idx="0">
                  <c:v>Domácnosti</c:v>
                </c:pt>
              </c:strCache>
            </c:strRef>
          </c:tx>
          <c:invertIfNegative val="0"/>
          <c:cat>
            <c:strRef>
              <c:f>'8.11'!$L$26:$N$26</c:f>
              <c:strCache>
                <c:ptCount val="3"/>
                <c:pt idx="0">
                  <c:v>Leden</c:v>
                </c:pt>
                <c:pt idx="1">
                  <c:v>Únor</c:v>
                </c:pt>
                <c:pt idx="2">
                  <c:v>Březen</c:v>
                </c:pt>
              </c:strCache>
            </c:strRef>
          </c:cat>
          <c:val>
            <c:numRef>
              <c:f>'8.11'!$L$32:$N$32</c:f>
              <c:numCache>
                <c:formatCode>#\ ##0.0</c:formatCode>
                <c:ptCount val="3"/>
                <c:pt idx="0">
                  <c:v>307654.20900000009</c:v>
                </c:pt>
                <c:pt idx="1">
                  <c:v>282007.19700000004</c:v>
                </c:pt>
                <c:pt idx="2">
                  <c:v>244377.283</c:v>
                </c:pt>
              </c:numCache>
            </c:numRef>
          </c:val>
          <c:extLst>
            <c:ext xmlns:c16="http://schemas.microsoft.com/office/drawing/2014/chart" uri="{C3380CC4-5D6E-409C-BE32-E72D297353CC}">
              <c16:uniqueId val="{00000005-0849-4BCF-8A1A-3DCA75ECB5FF}"/>
            </c:ext>
          </c:extLst>
        </c:ser>
        <c:ser>
          <c:idx val="6"/>
          <c:order val="6"/>
          <c:tx>
            <c:strRef>
              <c:f>'8.11'!$K$33</c:f>
              <c:strCache>
                <c:ptCount val="1"/>
                <c:pt idx="0">
                  <c:v>Obchod, služby, školství, zdravotnictví</c:v>
                </c:pt>
              </c:strCache>
            </c:strRef>
          </c:tx>
          <c:invertIfNegative val="0"/>
          <c:cat>
            <c:strRef>
              <c:f>'8.11'!$L$26:$N$26</c:f>
              <c:strCache>
                <c:ptCount val="3"/>
                <c:pt idx="0">
                  <c:v>Leden</c:v>
                </c:pt>
                <c:pt idx="1">
                  <c:v>Únor</c:v>
                </c:pt>
                <c:pt idx="2">
                  <c:v>Březen</c:v>
                </c:pt>
              </c:strCache>
            </c:strRef>
          </c:cat>
          <c:val>
            <c:numRef>
              <c:f>'8.11'!$L$33:$N$33</c:f>
              <c:numCache>
                <c:formatCode>#\ ##0.0</c:formatCode>
                <c:ptCount val="3"/>
                <c:pt idx="0">
                  <c:v>179262.84</c:v>
                </c:pt>
                <c:pt idx="1">
                  <c:v>169616.70499999996</c:v>
                </c:pt>
                <c:pt idx="2">
                  <c:v>147382.68300000002</c:v>
                </c:pt>
              </c:numCache>
            </c:numRef>
          </c:val>
          <c:extLst>
            <c:ext xmlns:c16="http://schemas.microsoft.com/office/drawing/2014/chart" uri="{C3380CC4-5D6E-409C-BE32-E72D297353CC}">
              <c16:uniqueId val="{00000006-0849-4BCF-8A1A-3DCA75ECB5FF}"/>
            </c:ext>
          </c:extLst>
        </c:ser>
        <c:ser>
          <c:idx val="7"/>
          <c:order val="7"/>
          <c:tx>
            <c:strRef>
              <c:f>'8.11'!$K$34</c:f>
              <c:strCache>
                <c:ptCount val="1"/>
                <c:pt idx="0">
                  <c:v>Ostatní</c:v>
                </c:pt>
              </c:strCache>
            </c:strRef>
          </c:tx>
          <c:invertIfNegative val="0"/>
          <c:cat>
            <c:strRef>
              <c:f>'8.11'!$L$26:$N$26</c:f>
              <c:strCache>
                <c:ptCount val="3"/>
                <c:pt idx="0">
                  <c:v>Leden</c:v>
                </c:pt>
                <c:pt idx="1">
                  <c:v>Únor</c:v>
                </c:pt>
                <c:pt idx="2">
                  <c:v>Březen</c:v>
                </c:pt>
              </c:strCache>
            </c:strRef>
          </c:cat>
          <c:val>
            <c:numRef>
              <c:f>'8.11'!$L$34:$N$34</c:f>
              <c:numCache>
                <c:formatCode>#\ ##0.0</c:formatCode>
                <c:ptCount val="3"/>
                <c:pt idx="0">
                  <c:v>8616</c:v>
                </c:pt>
                <c:pt idx="1">
                  <c:v>7294.6</c:v>
                </c:pt>
                <c:pt idx="2">
                  <c:v>6865.5</c:v>
                </c:pt>
              </c:numCache>
            </c:numRef>
          </c:val>
          <c:extLst>
            <c:ext xmlns:c16="http://schemas.microsoft.com/office/drawing/2014/chart" uri="{C3380CC4-5D6E-409C-BE32-E72D297353CC}">
              <c16:uniqueId val="{00000007-0849-4BCF-8A1A-3DCA75ECB5FF}"/>
            </c:ext>
          </c:extLst>
        </c:ser>
        <c:dLbls>
          <c:showLegendKey val="0"/>
          <c:showVal val="0"/>
          <c:showCatName val="0"/>
          <c:showSerName val="0"/>
          <c:showPercent val="0"/>
          <c:showBubbleSize val="0"/>
        </c:dLbls>
        <c:gapWidth val="150"/>
        <c:overlap val="100"/>
        <c:axId val="180097408"/>
        <c:axId val="180098944"/>
      </c:barChart>
      <c:catAx>
        <c:axId val="180097408"/>
        <c:scaling>
          <c:orientation val="minMax"/>
        </c:scaling>
        <c:delete val="0"/>
        <c:axPos val="b"/>
        <c:numFmt formatCode="General" sourceLinked="1"/>
        <c:majorTickMark val="none"/>
        <c:minorTickMark val="none"/>
        <c:tickLblPos val="nextTo"/>
        <c:txPr>
          <a:bodyPr/>
          <a:lstStyle/>
          <a:p>
            <a:pPr>
              <a:defRPr sz="900"/>
            </a:pPr>
            <a:endParaRPr lang="cs-CZ"/>
          </a:p>
        </c:txPr>
        <c:crossAx val="180098944"/>
        <c:crosses val="autoZero"/>
        <c:auto val="1"/>
        <c:lblAlgn val="ctr"/>
        <c:lblOffset val="100"/>
        <c:noMultiLvlLbl val="0"/>
      </c:catAx>
      <c:valAx>
        <c:axId val="180098944"/>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800974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2.8665566072741969E-2</c:v>
                </c:pt>
              </c:numCache>
            </c:numRef>
          </c:val>
          <c:extLst>
            <c:ext xmlns:c16="http://schemas.microsoft.com/office/drawing/2014/chart" uri="{C3380CC4-5D6E-409C-BE32-E72D297353CC}">
              <c16:uniqueId val="{00000000-6B73-4049-9456-7B2C4355A611}"/>
            </c:ext>
          </c:extLst>
        </c:ser>
        <c:ser>
          <c:idx val="1"/>
          <c:order val="1"/>
          <c:tx>
            <c:strRef>
              <c:f>'8.11'!$L$40</c:f>
              <c:strCache>
                <c:ptCount val="1"/>
                <c:pt idx="0">
                  <c:v>Výroba tepla brutto</c:v>
                </c:pt>
              </c:strCache>
            </c:strRef>
          </c:tx>
          <c:invertIfNegative val="0"/>
          <c:val>
            <c:numRef>
              <c:f>'8.11'!$M$40</c:f>
              <c:numCache>
                <c:formatCode>0.0%</c:formatCode>
                <c:ptCount val="1"/>
                <c:pt idx="0">
                  <c:v>4.0212792165750813E-2</c:v>
                </c:pt>
              </c:numCache>
            </c:numRef>
          </c:val>
          <c:extLst>
            <c:ext xmlns:c16="http://schemas.microsoft.com/office/drawing/2014/chart" uri="{C3380CC4-5D6E-409C-BE32-E72D297353CC}">
              <c16:uniqueId val="{00000001-6B73-4049-9456-7B2C4355A611}"/>
            </c:ext>
          </c:extLst>
        </c:ser>
        <c:ser>
          <c:idx val="2"/>
          <c:order val="2"/>
          <c:tx>
            <c:strRef>
              <c:f>'8.11'!$L$41</c:f>
              <c:strCache>
                <c:ptCount val="1"/>
                <c:pt idx="0">
                  <c:v>Dodávky tepla</c:v>
                </c:pt>
              </c:strCache>
            </c:strRef>
          </c:tx>
          <c:invertIfNegative val="0"/>
          <c:val>
            <c:numRef>
              <c:f>'8.11'!$M$41</c:f>
              <c:numCache>
                <c:formatCode>0.0%</c:formatCode>
                <c:ptCount val="1"/>
                <c:pt idx="0">
                  <c:v>4.8839065542360102E-2</c:v>
                </c:pt>
              </c:numCache>
            </c:numRef>
          </c:val>
          <c:extLst>
            <c:ext xmlns:c16="http://schemas.microsoft.com/office/drawing/2014/chart" uri="{C3380CC4-5D6E-409C-BE32-E72D297353CC}">
              <c16:uniqueId val="{00000002-6B73-4049-9456-7B2C4355A611}"/>
            </c:ext>
          </c:extLst>
        </c:ser>
        <c:dLbls>
          <c:showLegendKey val="0"/>
          <c:showVal val="0"/>
          <c:showCatName val="0"/>
          <c:showSerName val="0"/>
          <c:showPercent val="0"/>
          <c:showBubbleSize val="0"/>
        </c:dLbls>
        <c:gapWidth val="150"/>
        <c:axId val="180126080"/>
        <c:axId val="180127616"/>
      </c:barChart>
      <c:catAx>
        <c:axId val="180126080"/>
        <c:scaling>
          <c:orientation val="maxMin"/>
        </c:scaling>
        <c:delete val="0"/>
        <c:axPos val="l"/>
        <c:numFmt formatCode="General" sourceLinked="1"/>
        <c:majorTickMark val="none"/>
        <c:minorTickMark val="none"/>
        <c:tickLblPos val="none"/>
        <c:crossAx val="180127616"/>
        <c:crosses val="autoZero"/>
        <c:auto val="1"/>
        <c:lblAlgn val="ctr"/>
        <c:lblOffset val="100"/>
        <c:noMultiLvlLbl val="0"/>
      </c:catAx>
      <c:valAx>
        <c:axId val="1801276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801260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Leden</c:v>
                </c:pt>
                <c:pt idx="1">
                  <c:v>Únor</c:v>
                </c:pt>
                <c:pt idx="2">
                  <c:v>Březen</c:v>
                </c:pt>
              </c:strCache>
            </c:strRef>
          </c:cat>
          <c:val>
            <c:numRef>
              <c:f>'8.11'!$L$10:$N$10</c:f>
              <c:numCache>
                <c:formatCode>#\ ##0.0</c:formatCode>
                <c:ptCount val="3"/>
                <c:pt idx="0">
                  <c:v>74400.452999999994</c:v>
                </c:pt>
                <c:pt idx="1">
                  <c:v>75124.943999999989</c:v>
                </c:pt>
                <c:pt idx="2">
                  <c:v>73143.873000000007</c:v>
                </c:pt>
              </c:numCache>
            </c:numRef>
          </c:val>
          <c:extLst>
            <c:ext xmlns:c16="http://schemas.microsoft.com/office/drawing/2014/chart" uri="{C3380CC4-5D6E-409C-BE32-E72D297353CC}">
              <c16:uniqueId val="{00000000-7F2F-48B4-8D50-B6642759EFBD}"/>
            </c:ext>
          </c:extLst>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Leden</c:v>
                </c:pt>
                <c:pt idx="1">
                  <c:v>Únor</c:v>
                </c:pt>
                <c:pt idx="2">
                  <c:v>Březen</c:v>
                </c:pt>
              </c:strCache>
            </c:strRef>
          </c:cat>
          <c:val>
            <c:numRef>
              <c:f>'8.11'!$L$11:$N$11</c:f>
              <c:numCache>
                <c:formatCode>#\ ##0.0</c:formatCode>
                <c:ptCount val="3"/>
                <c:pt idx="0">
                  <c:v>8570.5</c:v>
                </c:pt>
                <c:pt idx="1">
                  <c:v>7508.3040000000001</c:v>
                </c:pt>
                <c:pt idx="2">
                  <c:v>7655.0860000000002</c:v>
                </c:pt>
              </c:numCache>
            </c:numRef>
          </c:val>
          <c:extLst>
            <c:ext xmlns:c16="http://schemas.microsoft.com/office/drawing/2014/chart" uri="{C3380CC4-5D6E-409C-BE32-E72D297353CC}">
              <c16:uniqueId val="{00000001-7F2F-48B4-8D50-B6642759EFBD}"/>
            </c:ext>
          </c:extLst>
        </c:ser>
        <c:ser>
          <c:idx val="2"/>
          <c:order val="2"/>
          <c:tx>
            <c:strRef>
              <c:f>'8.11'!$K$12</c:f>
              <c:strCache>
                <c:ptCount val="1"/>
                <c:pt idx="0">
                  <c:v>Černé uhlí</c:v>
                </c:pt>
              </c:strCache>
            </c:strRef>
          </c:tx>
          <c:spPr>
            <a:solidFill>
              <a:schemeClr val="tx1"/>
            </a:solidFill>
          </c:spPr>
          <c:invertIfNegative val="0"/>
          <c:cat>
            <c:strRef>
              <c:f>'8.11'!$L$9:$N$9</c:f>
              <c:strCache>
                <c:ptCount val="3"/>
                <c:pt idx="0">
                  <c:v>Leden</c:v>
                </c:pt>
                <c:pt idx="1">
                  <c:v>Únor</c:v>
                </c:pt>
                <c:pt idx="2">
                  <c:v>Březen</c:v>
                </c:pt>
              </c:strCache>
            </c:strRef>
          </c:cat>
          <c:val>
            <c:numRef>
              <c:f>'8.11'!$L$12:$N$12</c:f>
              <c:numCache>
                <c:formatCode>#\ ##0.0</c:formatCode>
                <c:ptCount val="3"/>
                <c:pt idx="0">
                  <c:v>0</c:v>
                </c:pt>
                <c:pt idx="1">
                  <c:v>0</c:v>
                </c:pt>
                <c:pt idx="2">
                  <c:v>0</c:v>
                </c:pt>
              </c:numCache>
            </c:numRef>
          </c:val>
          <c:extLst>
            <c:ext xmlns:c16="http://schemas.microsoft.com/office/drawing/2014/chart" uri="{C3380CC4-5D6E-409C-BE32-E72D297353CC}">
              <c16:uniqueId val="{00000002-7F2F-48B4-8D50-B6642759EFBD}"/>
            </c:ext>
          </c:extLst>
        </c:ser>
        <c:ser>
          <c:idx val="3"/>
          <c:order val="3"/>
          <c:tx>
            <c:strRef>
              <c:f>'8.11'!$K$13</c:f>
              <c:strCache>
                <c:ptCount val="1"/>
                <c:pt idx="0">
                  <c:v>Elektrická energie</c:v>
                </c:pt>
              </c:strCache>
            </c:strRef>
          </c:tx>
          <c:invertIfNegative val="0"/>
          <c:cat>
            <c:strRef>
              <c:f>'8.11'!$L$9:$N$9</c:f>
              <c:strCache>
                <c:ptCount val="3"/>
                <c:pt idx="0">
                  <c:v>Leden</c:v>
                </c:pt>
                <c:pt idx="1">
                  <c:v>Únor</c:v>
                </c:pt>
                <c:pt idx="2">
                  <c:v>Březen</c:v>
                </c:pt>
              </c:strCache>
            </c:strRef>
          </c:cat>
          <c:val>
            <c:numRef>
              <c:f>'8.11'!$L$13:$N$13</c:f>
              <c:numCache>
                <c:formatCode>#\ ##0.0</c:formatCode>
                <c:ptCount val="3"/>
                <c:pt idx="0">
                  <c:v>175.45</c:v>
                </c:pt>
                <c:pt idx="1">
                  <c:v>166.65</c:v>
                </c:pt>
                <c:pt idx="2">
                  <c:v>173.81</c:v>
                </c:pt>
              </c:numCache>
            </c:numRef>
          </c:val>
          <c:extLst>
            <c:ext xmlns:c16="http://schemas.microsoft.com/office/drawing/2014/chart" uri="{C3380CC4-5D6E-409C-BE32-E72D297353CC}">
              <c16:uniqueId val="{00000003-7F2F-48B4-8D50-B6642759EFBD}"/>
            </c:ext>
          </c:extLst>
        </c:ser>
        <c:ser>
          <c:idx val="4"/>
          <c:order val="4"/>
          <c:tx>
            <c:strRef>
              <c:f>'8.11'!$K$14</c:f>
              <c:strCache>
                <c:ptCount val="1"/>
                <c:pt idx="0">
                  <c:v>Energie prostředí (tepelné čerpadlo)</c:v>
                </c:pt>
              </c:strCache>
            </c:strRef>
          </c:tx>
          <c:invertIfNegative val="0"/>
          <c:cat>
            <c:strRef>
              <c:f>'8.11'!$L$9:$N$9</c:f>
              <c:strCache>
                <c:ptCount val="3"/>
                <c:pt idx="0">
                  <c:v>Leden</c:v>
                </c:pt>
                <c:pt idx="1">
                  <c:v>Únor</c:v>
                </c:pt>
                <c:pt idx="2">
                  <c:v>Březen</c:v>
                </c:pt>
              </c:strCache>
            </c:strRef>
          </c:cat>
          <c:val>
            <c:numRef>
              <c:f>'8.11'!$L$14:$N$14</c:f>
              <c:numCache>
                <c:formatCode>#\ ##0.0</c:formatCode>
                <c:ptCount val="3"/>
                <c:pt idx="0">
                  <c:v>0</c:v>
                </c:pt>
                <c:pt idx="1">
                  <c:v>0</c:v>
                </c:pt>
                <c:pt idx="2">
                  <c:v>0</c:v>
                </c:pt>
              </c:numCache>
            </c:numRef>
          </c:val>
          <c:extLst>
            <c:ext xmlns:c16="http://schemas.microsoft.com/office/drawing/2014/chart" uri="{C3380CC4-5D6E-409C-BE32-E72D297353CC}">
              <c16:uniqueId val="{00000004-7F2F-48B4-8D50-B6642759EFBD}"/>
            </c:ext>
          </c:extLst>
        </c:ser>
        <c:ser>
          <c:idx val="5"/>
          <c:order val="5"/>
          <c:tx>
            <c:strRef>
              <c:f>'8.11'!$K$15</c:f>
              <c:strCache>
                <c:ptCount val="1"/>
                <c:pt idx="0">
                  <c:v>Energie Slunce (solární kolektor)</c:v>
                </c:pt>
              </c:strCache>
            </c:strRef>
          </c:tx>
          <c:invertIfNegative val="0"/>
          <c:cat>
            <c:strRef>
              <c:f>'8.11'!$L$9:$N$9</c:f>
              <c:strCache>
                <c:ptCount val="3"/>
                <c:pt idx="0">
                  <c:v>Leden</c:v>
                </c:pt>
                <c:pt idx="1">
                  <c:v>Únor</c:v>
                </c:pt>
                <c:pt idx="2">
                  <c:v>Březen</c:v>
                </c:pt>
              </c:strCache>
            </c:strRef>
          </c:cat>
          <c:val>
            <c:numRef>
              <c:f>'8.11'!$L$15:$N$15</c:f>
              <c:numCache>
                <c:formatCode>#\ ##0.0</c:formatCode>
                <c:ptCount val="3"/>
                <c:pt idx="0">
                  <c:v>0</c:v>
                </c:pt>
                <c:pt idx="1">
                  <c:v>0</c:v>
                </c:pt>
                <c:pt idx="2">
                  <c:v>0</c:v>
                </c:pt>
              </c:numCache>
            </c:numRef>
          </c:val>
          <c:extLst>
            <c:ext xmlns:c16="http://schemas.microsoft.com/office/drawing/2014/chart" uri="{C3380CC4-5D6E-409C-BE32-E72D297353CC}">
              <c16:uniqueId val="{00000005-7F2F-48B4-8D50-B6642759EFBD}"/>
            </c:ext>
          </c:extLst>
        </c:ser>
        <c:ser>
          <c:idx val="6"/>
          <c:order val="6"/>
          <c:tx>
            <c:strRef>
              <c:f>'8.11'!$K$16</c:f>
              <c:strCache>
                <c:ptCount val="1"/>
                <c:pt idx="0">
                  <c:v>Hnědé uhlí</c:v>
                </c:pt>
              </c:strCache>
            </c:strRef>
          </c:tx>
          <c:spPr>
            <a:solidFill>
              <a:srgbClr val="6E4932"/>
            </a:solidFill>
          </c:spPr>
          <c:invertIfNegative val="0"/>
          <c:cat>
            <c:strRef>
              <c:f>'8.11'!$L$9:$N$9</c:f>
              <c:strCache>
                <c:ptCount val="3"/>
                <c:pt idx="0">
                  <c:v>Leden</c:v>
                </c:pt>
                <c:pt idx="1">
                  <c:v>Únor</c:v>
                </c:pt>
                <c:pt idx="2">
                  <c:v>Březen</c:v>
                </c:pt>
              </c:strCache>
            </c:strRef>
          </c:cat>
          <c:val>
            <c:numRef>
              <c:f>'8.11'!$L$16:$N$16</c:f>
              <c:numCache>
                <c:formatCode>#\ ##0.0</c:formatCode>
                <c:ptCount val="3"/>
                <c:pt idx="0">
                  <c:v>414153.19800000003</c:v>
                </c:pt>
                <c:pt idx="1">
                  <c:v>381773.92100000003</c:v>
                </c:pt>
                <c:pt idx="2">
                  <c:v>326322.20400000003</c:v>
                </c:pt>
              </c:numCache>
            </c:numRef>
          </c:val>
          <c:extLst>
            <c:ext xmlns:c16="http://schemas.microsoft.com/office/drawing/2014/chart" uri="{C3380CC4-5D6E-409C-BE32-E72D297353CC}">
              <c16:uniqueId val="{00000006-7F2F-48B4-8D50-B6642759EFBD}"/>
            </c:ext>
          </c:extLst>
        </c:ser>
        <c:ser>
          <c:idx val="7"/>
          <c:order val="7"/>
          <c:tx>
            <c:strRef>
              <c:f>'8.11'!$K$17</c:f>
              <c:strCache>
                <c:ptCount val="1"/>
                <c:pt idx="0">
                  <c:v>Jaderné palivo</c:v>
                </c:pt>
              </c:strCache>
            </c:strRef>
          </c:tx>
          <c:invertIfNegative val="0"/>
          <c:cat>
            <c:strRef>
              <c:f>'8.11'!$L$9:$N$9</c:f>
              <c:strCache>
                <c:ptCount val="3"/>
                <c:pt idx="0">
                  <c:v>Leden</c:v>
                </c:pt>
                <c:pt idx="1">
                  <c:v>Únor</c:v>
                </c:pt>
                <c:pt idx="2">
                  <c:v>Březen</c:v>
                </c:pt>
              </c:strCache>
            </c:strRef>
          </c:cat>
          <c:val>
            <c:numRef>
              <c:f>'8.11'!$L$17:$N$17</c:f>
              <c:numCache>
                <c:formatCode>#\ ##0.0</c:formatCode>
                <c:ptCount val="3"/>
                <c:pt idx="0">
                  <c:v>0</c:v>
                </c:pt>
                <c:pt idx="1">
                  <c:v>0</c:v>
                </c:pt>
                <c:pt idx="2">
                  <c:v>0</c:v>
                </c:pt>
              </c:numCache>
            </c:numRef>
          </c:val>
          <c:extLst>
            <c:ext xmlns:c16="http://schemas.microsoft.com/office/drawing/2014/chart" uri="{C3380CC4-5D6E-409C-BE32-E72D297353CC}">
              <c16:uniqueId val="{00000007-7F2F-48B4-8D50-B6642759EFBD}"/>
            </c:ext>
          </c:extLst>
        </c:ser>
        <c:ser>
          <c:idx val="8"/>
          <c:order val="8"/>
          <c:tx>
            <c:strRef>
              <c:f>'8.11'!$K$18</c:f>
              <c:strCache>
                <c:ptCount val="1"/>
                <c:pt idx="0">
                  <c:v>Koks</c:v>
                </c:pt>
              </c:strCache>
            </c:strRef>
          </c:tx>
          <c:invertIfNegative val="0"/>
          <c:cat>
            <c:strRef>
              <c:f>'8.11'!$L$9:$N$9</c:f>
              <c:strCache>
                <c:ptCount val="3"/>
                <c:pt idx="0">
                  <c:v>Leden</c:v>
                </c:pt>
                <c:pt idx="1">
                  <c:v>Únor</c:v>
                </c:pt>
                <c:pt idx="2">
                  <c:v>Březen</c:v>
                </c:pt>
              </c:strCache>
            </c:strRef>
          </c:cat>
          <c:val>
            <c:numRef>
              <c:f>'8.11'!$L$18:$N$18</c:f>
              <c:numCache>
                <c:formatCode>#\ ##0.0</c:formatCode>
                <c:ptCount val="3"/>
                <c:pt idx="0">
                  <c:v>0</c:v>
                </c:pt>
                <c:pt idx="1">
                  <c:v>0</c:v>
                </c:pt>
                <c:pt idx="2">
                  <c:v>0</c:v>
                </c:pt>
              </c:numCache>
            </c:numRef>
          </c:val>
          <c:extLst>
            <c:ext xmlns:c16="http://schemas.microsoft.com/office/drawing/2014/chart" uri="{C3380CC4-5D6E-409C-BE32-E72D297353CC}">
              <c16:uniqueId val="{00000008-7F2F-48B4-8D50-B6642759EFBD}"/>
            </c:ext>
          </c:extLst>
        </c:ser>
        <c:ser>
          <c:idx val="9"/>
          <c:order val="9"/>
          <c:tx>
            <c:strRef>
              <c:f>'8.11'!$K$19</c:f>
              <c:strCache>
                <c:ptCount val="1"/>
                <c:pt idx="0">
                  <c:v>Odpadní teplo</c:v>
                </c:pt>
              </c:strCache>
            </c:strRef>
          </c:tx>
          <c:invertIfNegative val="0"/>
          <c:cat>
            <c:strRef>
              <c:f>'8.11'!$L$9:$N$9</c:f>
              <c:strCache>
                <c:ptCount val="3"/>
                <c:pt idx="0">
                  <c:v>Leden</c:v>
                </c:pt>
                <c:pt idx="1">
                  <c:v>Únor</c:v>
                </c:pt>
                <c:pt idx="2">
                  <c:v>Březen</c:v>
                </c:pt>
              </c:strCache>
            </c:strRef>
          </c:cat>
          <c:val>
            <c:numRef>
              <c:f>'8.11'!$L$19:$N$19</c:f>
              <c:numCache>
                <c:formatCode>#\ ##0.0</c:formatCode>
                <c:ptCount val="3"/>
                <c:pt idx="0">
                  <c:v>0</c:v>
                </c:pt>
                <c:pt idx="1">
                  <c:v>0</c:v>
                </c:pt>
                <c:pt idx="2">
                  <c:v>0</c:v>
                </c:pt>
              </c:numCache>
            </c:numRef>
          </c:val>
          <c:extLst>
            <c:ext xmlns:c16="http://schemas.microsoft.com/office/drawing/2014/chart" uri="{C3380CC4-5D6E-409C-BE32-E72D297353CC}">
              <c16:uniqueId val="{00000009-7F2F-48B4-8D50-B6642759EFBD}"/>
            </c:ext>
          </c:extLst>
        </c:ser>
        <c:ser>
          <c:idx val="10"/>
          <c:order val="10"/>
          <c:tx>
            <c:strRef>
              <c:f>'8.11'!$K$20</c:f>
              <c:strCache>
                <c:ptCount val="1"/>
                <c:pt idx="0">
                  <c:v>Ostatní kapalná paliva</c:v>
                </c:pt>
              </c:strCache>
            </c:strRef>
          </c:tx>
          <c:invertIfNegative val="0"/>
          <c:cat>
            <c:strRef>
              <c:f>'8.11'!$L$9:$N$9</c:f>
              <c:strCache>
                <c:ptCount val="3"/>
                <c:pt idx="0">
                  <c:v>Leden</c:v>
                </c:pt>
                <c:pt idx="1">
                  <c:v>Únor</c:v>
                </c:pt>
                <c:pt idx="2">
                  <c:v>Březen</c:v>
                </c:pt>
              </c:strCache>
            </c:strRef>
          </c:cat>
          <c:val>
            <c:numRef>
              <c:f>'8.11'!$L$20:$N$20</c:f>
              <c:numCache>
                <c:formatCode>#\ ##0.0</c:formatCode>
                <c:ptCount val="3"/>
                <c:pt idx="0">
                  <c:v>0</c:v>
                </c:pt>
                <c:pt idx="1">
                  <c:v>0</c:v>
                </c:pt>
                <c:pt idx="2">
                  <c:v>0</c:v>
                </c:pt>
              </c:numCache>
            </c:numRef>
          </c:val>
          <c:extLst>
            <c:ext xmlns:c16="http://schemas.microsoft.com/office/drawing/2014/chart" uri="{C3380CC4-5D6E-409C-BE32-E72D297353CC}">
              <c16:uniqueId val="{0000000A-7F2F-48B4-8D50-B6642759EFBD}"/>
            </c:ext>
          </c:extLst>
        </c:ser>
        <c:ser>
          <c:idx val="11"/>
          <c:order val="11"/>
          <c:tx>
            <c:strRef>
              <c:f>'8.11'!$K$21</c:f>
              <c:strCache>
                <c:ptCount val="1"/>
                <c:pt idx="0">
                  <c:v>Ostatní pevná paliva</c:v>
                </c:pt>
              </c:strCache>
            </c:strRef>
          </c:tx>
          <c:invertIfNegative val="0"/>
          <c:cat>
            <c:strRef>
              <c:f>'8.11'!$L$9:$N$9</c:f>
              <c:strCache>
                <c:ptCount val="3"/>
                <c:pt idx="0">
                  <c:v>Leden</c:v>
                </c:pt>
                <c:pt idx="1">
                  <c:v>Únor</c:v>
                </c:pt>
                <c:pt idx="2">
                  <c:v>Březen</c:v>
                </c:pt>
              </c:strCache>
            </c:strRef>
          </c:cat>
          <c:val>
            <c:numRef>
              <c:f>'8.11'!$L$21:$N$21</c:f>
              <c:numCache>
                <c:formatCode>#\ ##0.0</c:formatCode>
                <c:ptCount val="3"/>
                <c:pt idx="0">
                  <c:v>25181.653999999999</c:v>
                </c:pt>
                <c:pt idx="1">
                  <c:v>22296.488000000001</c:v>
                </c:pt>
                <c:pt idx="2">
                  <c:v>26653.342000000001</c:v>
                </c:pt>
              </c:numCache>
            </c:numRef>
          </c:val>
          <c:extLst>
            <c:ext xmlns:c16="http://schemas.microsoft.com/office/drawing/2014/chart" uri="{C3380CC4-5D6E-409C-BE32-E72D297353CC}">
              <c16:uniqueId val="{0000000B-7F2F-48B4-8D50-B6642759EFBD}"/>
            </c:ext>
          </c:extLst>
        </c:ser>
        <c:ser>
          <c:idx val="12"/>
          <c:order val="12"/>
          <c:tx>
            <c:strRef>
              <c:f>'8.11'!$K$22</c:f>
              <c:strCache>
                <c:ptCount val="1"/>
                <c:pt idx="0">
                  <c:v>Ostatní plyny</c:v>
                </c:pt>
              </c:strCache>
            </c:strRef>
          </c:tx>
          <c:invertIfNegative val="0"/>
          <c:cat>
            <c:strRef>
              <c:f>'8.11'!$L$9:$N$9</c:f>
              <c:strCache>
                <c:ptCount val="3"/>
                <c:pt idx="0">
                  <c:v>Leden</c:v>
                </c:pt>
                <c:pt idx="1">
                  <c:v>Únor</c:v>
                </c:pt>
                <c:pt idx="2">
                  <c:v>Březen</c:v>
                </c:pt>
              </c:strCache>
            </c:strRef>
          </c:cat>
          <c:val>
            <c:numRef>
              <c:f>'8.11'!$L$22:$N$22</c:f>
              <c:numCache>
                <c:formatCode>#\ ##0.0</c:formatCode>
                <c:ptCount val="3"/>
                <c:pt idx="0">
                  <c:v>53</c:v>
                </c:pt>
                <c:pt idx="1">
                  <c:v>43</c:v>
                </c:pt>
                <c:pt idx="2">
                  <c:v>3</c:v>
                </c:pt>
              </c:numCache>
            </c:numRef>
          </c:val>
          <c:extLst>
            <c:ext xmlns:c16="http://schemas.microsoft.com/office/drawing/2014/chart" uri="{C3380CC4-5D6E-409C-BE32-E72D297353CC}">
              <c16:uniqueId val="{0000000C-7F2F-48B4-8D50-B6642759EFBD}"/>
            </c:ext>
          </c:extLst>
        </c:ser>
        <c:ser>
          <c:idx val="13"/>
          <c:order val="13"/>
          <c:tx>
            <c:strRef>
              <c:f>'8.11'!$K$23</c:f>
              <c:strCache>
                <c:ptCount val="1"/>
                <c:pt idx="0">
                  <c:v>Ostatní</c:v>
                </c:pt>
              </c:strCache>
            </c:strRef>
          </c:tx>
          <c:invertIfNegative val="0"/>
          <c:cat>
            <c:strRef>
              <c:f>'8.11'!$L$9:$N$9</c:f>
              <c:strCache>
                <c:ptCount val="3"/>
                <c:pt idx="0">
                  <c:v>Leden</c:v>
                </c:pt>
                <c:pt idx="1">
                  <c:v>Únor</c:v>
                </c:pt>
                <c:pt idx="2">
                  <c:v>Březen</c:v>
                </c:pt>
              </c:strCache>
            </c:strRef>
          </c:cat>
          <c:val>
            <c:numRef>
              <c:f>'8.11'!$L$23:$N$23</c:f>
              <c:numCache>
                <c:formatCode>#\ ##0.0</c:formatCode>
                <c:ptCount val="3"/>
                <c:pt idx="0">
                  <c:v>0</c:v>
                </c:pt>
                <c:pt idx="1">
                  <c:v>0</c:v>
                </c:pt>
                <c:pt idx="2">
                  <c:v>0</c:v>
                </c:pt>
              </c:numCache>
            </c:numRef>
          </c:val>
          <c:extLst>
            <c:ext xmlns:c16="http://schemas.microsoft.com/office/drawing/2014/chart" uri="{C3380CC4-5D6E-409C-BE32-E72D297353CC}">
              <c16:uniqueId val="{0000000D-7F2F-48B4-8D50-B6642759EFBD}"/>
            </c:ext>
          </c:extLst>
        </c:ser>
        <c:ser>
          <c:idx val="14"/>
          <c:order val="14"/>
          <c:tx>
            <c:strRef>
              <c:f>'8.11'!$K$24</c:f>
              <c:strCache>
                <c:ptCount val="1"/>
                <c:pt idx="0">
                  <c:v>Topné oleje</c:v>
                </c:pt>
              </c:strCache>
            </c:strRef>
          </c:tx>
          <c:invertIfNegative val="0"/>
          <c:cat>
            <c:strRef>
              <c:f>'8.11'!$L$9:$N$9</c:f>
              <c:strCache>
                <c:ptCount val="3"/>
                <c:pt idx="0">
                  <c:v>Leden</c:v>
                </c:pt>
                <c:pt idx="1">
                  <c:v>Únor</c:v>
                </c:pt>
                <c:pt idx="2">
                  <c:v>Březen</c:v>
                </c:pt>
              </c:strCache>
            </c:strRef>
          </c:cat>
          <c:val>
            <c:numRef>
              <c:f>'8.11'!$L$24:$N$24</c:f>
              <c:numCache>
                <c:formatCode>#\ ##0.0</c:formatCode>
                <c:ptCount val="3"/>
                <c:pt idx="0">
                  <c:v>39.845999999999997</c:v>
                </c:pt>
                <c:pt idx="1">
                  <c:v>49.207999999999998</c:v>
                </c:pt>
                <c:pt idx="2">
                  <c:v>174.65799999999999</c:v>
                </c:pt>
              </c:numCache>
            </c:numRef>
          </c:val>
          <c:extLst>
            <c:ext xmlns:c16="http://schemas.microsoft.com/office/drawing/2014/chart" uri="{C3380CC4-5D6E-409C-BE32-E72D297353CC}">
              <c16:uniqueId val="{0000000E-7F2F-48B4-8D50-B6642759EFBD}"/>
            </c:ext>
          </c:extLst>
        </c:ser>
        <c:ser>
          <c:idx val="15"/>
          <c:order val="15"/>
          <c:tx>
            <c:strRef>
              <c:f>'8.11'!$K$25</c:f>
              <c:strCache>
                <c:ptCount val="1"/>
                <c:pt idx="0">
                  <c:v>Zemní plyn</c:v>
                </c:pt>
              </c:strCache>
            </c:strRef>
          </c:tx>
          <c:spPr>
            <a:solidFill>
              <a:srgbClr val="EBE600"/>
            </a:solidFill>
          </c:spPr>
          <c:invertIfNegative val="0"/>
          <c:cat>
            <c:strRef>
              <c:f>'8.11'!$L$9:$N$9</c:f>
              <c:strCache>
                <c:ptCount val="3"/>
                <c:pt idx="0">
                  <c:v>Leden</c:v>
                </c:pt>
                <c:pt idx="1">
                  <c:v>Únor</c:v>
                </c:pt>
                <c:pt idx="2">
                  <c:v>Březen</c:v>
                </c:pt>
              </c:strCache>
            </c:strRef>
          </c:cat>
          <c:val>
            <c:numRef>
              <c:f>'8.11'!$L$25:$N$25</c:f>
              <c:numCache>
                <c:formatCode>#\ ##0.0</c:formatCode>
                <c:ptCount val="3"/>
                <c:pt idx="0">
                  <c:v>105131.36899999999</c:v>
                </c:pt>
                <c:pt idx="1">
                  <c:v>93512.198999999979</c:v>
                </c:pt>
                <c:pt idx="2">
                  <c:v>84689.307000000015</c:v>
                </c:pt>
              </c:numCache>
            </c:numRef>
          </c:val>
          <c:extLst>
            <c:ext xmlns:c16="http://schemas.microsoft.com/office/drawing/2014/chart" uri="{C3380CC4-5D6E-409C-BE32-E72D297353CC}">
              <c16:uniqueId val="{0000000F-7F2F-48B4-8D50-B6642759EFBD}"/>
            </c:ext>
          </c:extLst>
        </c:ser>
        <c:dLbls>
          <c:showLegendKey val="0"/>
          <c:showVal val="0"/>
          <c:showCatName val="0"/>
          <c:showSerName val="0"/>
          <c:showPercent val="0"/>
          <c:showBubbleSize val="0"/>
        </c:dLbls>
        <c:gapWidth val="150"/>
        <c:overlap val="100"/>
        <c:axId val="196182400"/>
        <c:axId val="196183936"/>
      </c:barChart>
      <c:catAx>
        <c:axId val="196182400"/>
        <c:scaling>
          <c:orientation val="minMax"/>
        </c:scaling>
        <c:delete val="0"/>
        <c:axPos val="b"/>
        <c:numFmt formatCode="General" sourceLinked="1"/>
        <c:majorTickMark val="none"/>
        <c:minorTickMark val="none"/>
        <c:tickLblPos val="nextTo"/>
        <c:txPr>
          <a:bodyPr/>
          <a:lstStyle/>
          <a:p>
            <a:pPr>
              <a:defRPr sz="900"/>
            </a:pPr>
            <a:endParaRPr lang="cs-CZ"/>
          </a:p>
        </c:txPr>
        <c:crossAx val="196183936"/>
        <c:crosses val="autoZero"/>
        <c:auto val="1"/>
        <c:lblAlgn val="ctr"/>
        <c:lblOffset val="100"/>
        <c:noMultiLvlLbl val="0"/>
      </c:catAx>
      <c:valAx>
        <c:axId val="196183936"/>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618240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3E27-49A3-973F-5AE82D86D262}"/>
              </c:ext>
            </c:extLst>
          </c:dPt>
          <c:dPt>
            <c:idx val="1"/>
            <c:bubble3D val="0"/>
            <c:spPr>
              <a:solidFill>
                <a:srgbClr val="EEECE1">
                  <a:lumMod val="50000"/>
                </a:srgbClr>
              </a:solidFill>
            </c:spPr>
            <c:extLst>
              <c:ext xmlns:c16="http://schemas.microsoft.com/office/drawing/2014/chart" uri="{C3380CC4-5D6E-409C-BE32-E72D297353CC}">
                <c16:uniqueId val="{00000003-3E27-49A3-973F-5AE82D86D262}"/>
              </c:ext>
            </c:extLst>
          </c:dPt>
          <c:dPt>
            <c:idx val="2"/>
            <c:bubble3D val="0"/>
            <c:spPr>
              <a:solidFill>
                <a:sysClr val="windowText" lastClr="000000"/>
              </a:solidFill>
            </c:spPr>
            <c:extLst>
              <c:ext xmlns:c16="http://schemas.microsoft.com/office/drawing/2014/chart" uri="{C3380CC4-5D6E-409C-BE32-E72D297353CC}">
                <c16:uniqueId val="{00000005-3E27-49A3-973F-5AE82D86D262}"/>
              </c:ext>
            </c:extLst>
          </c:dPt>
          <c:dPt>
            <c:idx val="5"/>
            <c:bubble3D val="0"/>
            <c:extLst>
              <c:ext xmlns:c16="http://schemas.microsoft.com/office/drawing/2014/chart" uri="{C3380CC4-5D6E-409C-BE32-E72D297353CC}">
                <c16:uniqueId val="{00000006-3E27-49A3-973F-5AE82D86D262}"/>
              </c:ext>
            </c:extLst>
          </c:dPt>
          <c:dPt>
            <c:idx val="6"/>
            <c:bubble3D val="0"/>
            <c:spPr>
              <a:solidFill>
                <a:srgbClr val="6E4932"/>
              </a:solidFill>
            </c:spPr>
            <c:extLst>
              <c:ext xmlns:c16="http://schemas.microsoft.com/office/drawing/2014/chart" uri="{C3380CC4-5D6E-409C-BE32-E72D297353CC}">
                <c16:uniqueId val="{00000008-3E27-49A3-973F-5AE82D86D262}"/>
              </c:ext>
            </c:extLst>
          </c:dPt>
          <c:dPt>
            <c:idx val="7"/>
            <c:bubble3D val="0"/>
            <c:extLst>
              <c:ext xmlns:c16="http://schemas.microsoft.com/office/drawing/2014/chart" uri="{C3380CC4-5D6E-409C-BE32-E72D297353CC}">
                <c16:uniqueId val="{00000009-3E27-49A3-973F-5AE82D86D262}"/>
              </c:ext>
            </c:extLst>
          </c:dPt>
          <c:dPt>
            <c:idx val="15"/>
            <c:bubble3D val="0"/>
            <c:spPr>
              <a:solidFill>
                <a:srgbClr val="EBE600"/>
              </a:solidFill>
            </c:spPr>
            <c:extLst>
              <c:ext xmlns:c16="http://schemas.microsoft.com/office/drawing/2014/chart" uri="{C3380CC4-5D6E-409C-BE32-E72D297353CC}">
                <c16:uniqueId val="{0000000B-3E27-49A3-973F-5AE82D86D262}"/>
              </c:ext>
            </c:extLst>
          </c:dPt>
          <c:cat>
            <c:numRef>
              <c:f>'8.11'!$O$10:$O$25</c:f>
              <c:numCache>
                <c:formatCode>0.0%</c:formatCode>
                <c:ptCount val="16"/>
              </c:numCache>
            </c:numRef>
          </c:cat>
          <c:val>
            <c:numRef>
              <c:f>'8.11'!$J$10:$J$25</c:f>
              <c:numCache>
                <c:formatCode>0.0</c:formatCode>
                <c:ptCount val="16"/>
              </c:numCache>
            </c:numRef>
          </c:val>
          <c:extLst>
            <c:ext xmlns:c16="http://schemas.microsoft.com/office/drawing/2014/chart" uri="{C3380CC4-5D6E-409C-BE32-E72D297353CC}">
              <c16:uniqueId val="{0000000C-3E27-49A3-973F-5AE82D86D262}"/>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619.374458</c:v>
                </c:pt>
                <c:pt idx="2">
                  <c:v>190.81360999999998</c:v>
                </c:pt>
                <c:pt idx="3">
                  <c:v>121.23044400000001</c:v>
                </c:pt>
                <c:pt idx="4">
                  <c:v>488.35549999999995</c:v>
                </c:pt>
                <c:pt idx="5">
                  <c:v>268.12229000000002</c:v>
                </c:pt>
                <c:pt idx="6">
                  <c:v>7.0040500000000003</c:v>
                </c:pt>
                <c:pt idx="7">
                  <c:v>1814.5168940000001</c:v>
                </c:pt>
                <c:pt idx="8">
                  <c:v>72.177278999999999</c:v>
                </c:pt>
                <c:pt idx="9">
                  <c:v>20.520322</c:v>
                </c:pt>
                <c:pt idx="10">
                  <c:v>337.18212300000005</c:v>
                </c:pt>
                <c:pt idx="11">
                  <c:v>528.23109199999999</c:v>
                </c:pt>
                <c:pt idx="12">
                  <c:v>2220.2339900000002</c:v>
                </c:pt>
                <c:pt idx="13">
                  <c:v>140.080074</c:v>
                </c:pt>
              </c:numCache>
            </c:numRef>
          </c:val>
          <c:extLst>
            <c:ext xmlns:c16="http://schemas.microsoft.com/office/drawing/2014/chart" uri="{C3380CC4-5D6E-409C-BE32-E72D297353CC}">
              <c16:uniqueId val="{00000000-3D7F-459E-9273-050ECD600410}"/>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37.902000000000001</c:v>
                </c:pt>
                <c:pt idx="1">
                  <c:v>116.40637100000002</c:v>
                </c:pt>
                <c:pt idx="2">
                  <c:v>89.376654000000045</c:v>
                </c:pt>
                <c:pt idx="3">
                  <c:v>21.045161</c:v>
                </c:pt>
                <c:pt idx="4">
                  <c:v>184.94340700000006</c:v>
                </c:pt>
                <c:pt idx="5">
                  <c:v>115.06782000000001</c:v>
                </c:pt>
                <c:pt idx="6">
                  <c:v>10.778211000000001</c:v>
                </c:pt>
                <c:pt idx="7">
                  <c:v>100.57144100000001</c:v>
                </c:pt>
                <c:pt idx="8">
                  <c:v>105.31260000000003</c:v>
                </c:pt>
                <c:pt idx="9">
                  <c:v>113.40729799999997</c:v>
                </c:pt>
                <c:pt idx="10">
                  <c:v>108.06489399999994</c:v>
                </c:pt>
                <c:pt idx="11">
                  <c:v>126.29830000000001</c:v>
                </c:pt>
                <c:pt idx="12">
                  <c:v>30.12174199999999</c:v>
                </c:pt>
                <c:pt idx="13">
                  <c:v>34.883851000000007</c:v>
                </c:pt>
              </c:numCache>
            </c:numRef>
          </c:val>
          <c:extLst>
            <c:ext xmlns:c16="http://schemas.microsoft.com/office/drawing/2014/chart" uri="{C3380CC4-5D6E-409C-BE32-E72D297353CC}">
              <c16:uniqueId val="{00000001-3D7F-459E-9273-050ECD600410}"/>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13.542</c:v>
                </c:pt>
                <c:pt idx="2">
                  <c:v>0.97178999999999993</c:v>
                </c:pt>
                <c:pt idx="3">
                  <c:v>0</c:v>
                </c:pt>
                <c:pt idx="4">
                  <c:v>0</c:v>
                </c:pt>
                <c:pt idx="5">
                  <c:v>27.366089999999996</c:v>
                </c:pt>
                <c:pt idx="6">
                  <c:v>0</c:v>
                </c:pt>
                <c:pt idx="7">
                  <c:v>5256.764016000001</c:v>
                </c:pt>
                <c:pt idx="8">
                  <c:v>246.79673200000002</c:v>
                </c:pt>
                <c:pt idx="9">
                  <c:v>42.677999999999997</c:v>
                </c:pt>
                <c:pt idx="10">
                  <c:v>0</c:v>
                </c:pt>
                <c:pt idx="11">
                  <c:v>0</c:v>
                </c:pt>
                <c:pt idx="12">
                  <c:v>0</c:v>
                </c:pt>
                <c:pt idx="13">
                  <c:v>83.198820000000012</c:v>
                </c:pt>
              </c:numCache>
            </c:numRef>
          </c:val>
          <c:extLst>
            <c:ext xmlns:c16="http://schemas.microsoft.com/office/drawing/2014/chart" uri="{C3380CC4-5D6E-409C-BE32-E72D297353CC}">
              <c16:uniqueId val="{00000002-3D7F-459E-9273-050ECD600410}"/>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0</c:v>
                </c:pt>
                <c:pt idx="1">
                  <c:v>0</c:v>
                </c:pt>
                <c:pt idx="2">
                  <c:v>0.126</c:v>
                </c:pt>
                <c:pt idx="3">
                  <c:v>0</c:v>
                </c:pt>
                <c:pt idx="4">
                  <c:v>0</c:v>
                </c:pt>
                <c:pt idx="5">
                  <c:v>0</c:v>
                </c:pt>
                <c:pt idx="6">
                  <c:v>0</c:v>
                </c:pt>
                <c:pt idx="7">
                  <c:v>0.63900000000000001</c:v>
                </c:pt>
                <c:pt idx="8">
                  <c:v>0</c:v>
                </c:pt>
                <c:pt idx="9">
                  <c:v>5.5373799999999997</c:v>
                </c:pt>
                <c:pt idx="10">
                  <c:v>1.0965700000000003</c:v>
                </c:pt>
                <c:pt idx="11">
                  <c:v>0</c:v>
                </c:pt>
                <c:pt idx="12">
                  <c:v>0</c:v>
                </c:pt>
                <c:pt idx="13">
                  <c:v>0</c:v>
                </c:pt>
              </c:numCache>
            </c:numRef>
          </c:val>
          <c:extLst>
            <c:ext xmlns:c16="http://schemas.microsoft.com/office/drawing/2014/chart" uri="{C3380CC4-5D6E-409C-BE32-E72D297353CC}">
              <c16:uniqueId val="{00000003-3D7F-459E-9273-050ECD600410}"/>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0.98</c:v>
                </c:pt>
                <c:pt idx="1">
                  <c:v>0</c:v>
                </c:pt>
                <c:pt idx="2">
                  <c:v>0.27400000000000002</c:v>
                </c:pt>
                <c:pt idx="3">
                  <c:v>1.69231</c:v>
                </c:pt>
                <c:pt idx="4">
                  <c:v>0</c:v>
                </c:pt>
                <c:pt idx="5">
                  <c:v>0</c:v>
                </c:pt>
                <c:pt idx="6">
                  <c:v>0</c:v>
                </c:pt>
                <c:pt idx="7">
                  <c:v>0</c:v>
                </c:pt>
                <c:pt idx="8">
                  <c:v>0</c:v>
                </c:pt>
                <c:pt idx="9">
                  <c:v>0</c:v>
                </c:pt>
                <c:pt idx="10">
                  <c:v>0</c:v>
                </c:pt>
                <c:pt idx="11">
                  <c:v>0</c:v>
                </c:pt>
                <c:pt idx="12">
                  <c:v>0.39400000000000002</c:v>
                </c:pt>
                <c:pt idx="13">
                  <c:v>0</c:v>
                </c:pt>
              </c:numCache>
            </c:numRef>
          </c:val>
          <c:extLst>
            <c:ext xmlns:c16="http://schemas.microsoft.com/office/drawing/2014/chart" uri="{C3380CC4-5D6E-409C-BE32-E72D297353CC}">
              <c16:uniqueId val="{00000004-3D7F-459E-9273-050ECD600410}"/>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2.3E-2</c:v>
                </c:pt>
                <c:pt idx="3">
                  <c:v>1.2126E-2</c:v>
                </c:pt>
                <c:pt idx="4">
                  <c:v>2.3700000000000002E-2</c:v>
                </c:pt>
                <c:pt idx="5">
                  <c:v>0</c:v>
                </c:pt>
                <c:pt idx="6">
                  <c:v>0</c:v>
                </c:pt>
                <c:pt idx="7">
                  <c:v>0</c:v>
                </c:pt>
                <c:pt idx="8">
                  <c:v>0</c:v>
                </c:pt>
                <c:pt idx="9">
                  <c:v>0</c:v>
                </c:pt>
                <c:pt idx="10">
                  <c:v>0</c:v>
                </c:pt>
                <c:pt idx="11">
                  <c:v>0</c:v>
                </c:pt>
                <c:pt idx="12">
                  <c:v>0.01</c:v>
                </c:pt>
                <c:pt idx="13">
                  <c:v>0</c:v>
                </c:pt>
              </c:numCache>
            </c:numRef>
          </c:val>
          <c:extLst>
            <c:ext xmlns:c16="http://schemas.microsoft.com/office/drawing/2014/chart" uri="{C3380CC4-5D6E-409C-BE32-E72D297353CC}">
              <c16:uniqueId val="{00000005-3D7F-459E-9273-050ECD600410}"/>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1402.0722709999998</c:v>
                </c:pt>
                <c:pt idx="2">
                  <c:v>31.304919999999999</c:v>
                </c:pt>
                <c:pt idx="3">
                  <c:v>2034.543909</c:v>
                </c:pt>
                <c:pt idx="4">
                  <c:v>220.63171100000002</c:v>
                </c:pt>
                <c:pt idx="5">
                  <c:v>576.87652000000003</c:v>
                </c:pt>
                <c:pt idx="6">
                  <c:v>4.59</c:v>
                </c:pt>
                <c:pt idx="7">
                  <c:v>242.01318900000001</c:v>
                </c:pt>
                <c:pt idx="8">
                  <c:v>814.15908800000011</c:v>
                </c:pt>
                <c:pt idx="9">
                  <c:v>2135.92229</c:v>
                </c:pt>
                <c:pt idx="10">
                  <c:v>1315.9108390000001</c:v>
                </c:pt>
                <c:pt idx="11">
                  <c:v>5679.8385209999997</c:v>
                </c:pt>
                <c:pt idx="12">
                  <c:v>6890.4463320000004</c:v>
                </c:pt>
                <c:pt idx="13">
                  <c:v>1131.1483400000002</c:v>
                </c:pt>
              </c:numCache>
            </c:numRef>
          </c:val>
          <c:extLst>
            <c:ext xmlns:c16="http://schemas.microsoft.com/office/drawing/2014/chart" uri="{C3380CC4-5D6E-409C-BE32-E72D297353CC}">
              <c16:uniqueId val="{00000006-3D7F-459E-9273-050ECD600410}"/>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204.91900000000001</c:v>
                </c:pt>
                <c:pt idx="2">
                  <c:v>0</c:v>
                </c:pt>
                <c:pt idx="3">
                  <c:v>0</c:v>
                </c:pt>
                <c:pt idx="4">
                  <c:v>173.249</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3D7F-459E-9273-050ECD600410}"/>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9.0999999999999998E-2</c:v>
                </c:pt>
                <c:pt idx="12">
                  <c:v>0</c:v>
                </c:pt>
                <c:pt idx="13">
                  <c:v>0</c:v>
                </c:pt>
              </c:numCache>
            </c:numRef>
          </c:val>
          <c:extLst>
            <c:ext xmlns:c16="http://schemas.microsoft.com/office/drawing/2014/chart" uri="{C3380CC4-5D6E-409C-BE32-E72D297353CC}">
              <c16:uniqueId val="{00000008-3D7F-459E-9273-050ECD600410}"/>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30.095279999999999</c:v>
                </c:pt>
                <c:pt idx="3">
                  <c:v>1.4624000000000001</c:v>
                </c:pt>
                <c:pt idx="4">
                  <c:v>10.497</c:v>
                </c:pt>
                <c:pt idx="5">
                  <c:v>0.86817000000000011</c:v>
                </c:pt>
                <c:pt idx="6">
                  <c:v>1.0287999999999999</c:v>
                </c:pt>
                <c:pt idx="7">
                  <c:v>564.03062</c:v>
                </c:pt>
                <c:pt idx="8">
                  <c:v>181.83567799999997</c:v>
                </c:pt>
                <c:pt idx="9">
                  <c:v>66.602999999999994</c:v>
                </c:pt>
                <c:pt idx="10">
                  <c:v>0</c:v>
                </c:pt>
                <c:pt idx="11">
                  <c:v>854.37199999999996</c:v>
                </c:pt>
                <c:pt idx="12">
                  <c:v>350.07900000000001</c:v>
                </c:pt>
                <c:pt idx="13">
                  <c:v>34.968000000000004</c:v>
                </c:pt>
              </c:numCache>
            </c:numRef>
          </c:val>
          <c:extLst>
            <c:ext xmlns:c16="http://schemas.microsoft.com/office/drawing/2014/chart" uri="{C3380CC4-5D6E-409C-BE32-E72D297353CC}">
              <c16:uniqueId val="{00000009-3D7F-459E-9273-050ECD600410}"/>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12.532</c:v>
                </c:pt>
                <c:pt idx="2">
                  <c:v>0</c:v>
                </c:pt>
                <c:pt idx="3">
                  <c:v>0</c:v>
                </c:pt>
                <c:pt idx="4">
                  <c:v>0</c:v>
                </c:pt>
                <c:pt idx="5">
                  <c:v>0</c:v>
                </c:pt>
                <c:pt idx="6">
                  <c:v>0</c:v>
                </c:pt>
                <c:pt idx="7">
                  <c:v>0</c:v>
                </c:pt>
                <c:pt idx="8">
                  <c:v>0</c:v>
                </c:pt>
                <c:pt idx="9">
                  <c:v>0</c:v>
                </c:pt>
                <c:pt idx="10">
                  <c:v>0</c:v>
                </c:pt>
                <c:pt idx="11">
                  <c:v>13.225774000000001</c:v>
                </c:pt>
                <c:pt idx="12">
                  <c:v>0</c:v>
                </c:pt>
                <c:pt idx="13">
                  <c:v>166.51599999999999</c:v>
                </c:pt>
              </c:numCache>
            </c:numRef>
          </c:val>
          <c:extLst>
            <c:ext xmlns:c16="http://schemas.microsoft.com/office/drawing/2014/chart" uri="{C3380CC4-5D6E-409C-BE32-E72D297353CC}">
              <c16:uniqueId val="{0000000A-3D7F-459E-9273-050ECD600410}"/>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384.79656</c:v>
                </c:pt>
                <c:pt idx="1">
                  <c:v>2.7</c:v>
                </c:pt>
                <c:pt idx="2">
                  <c:v>401.73149999999998</c:v>
                </c:pt>
                <c:pt idx="3">
                  <c:v>1.114228</c:v>
                </c:pt>
                <c:pt idx="4">
                  <c:v>2.7810000000000001</c:v>
                </c:pt>
                <c:pt idx="5">
                  <c:v>0</c:v>
                </c:pt>
                <c:pt idx="6">
                  <c:v>211.666</c:v>
                </c:pt>
                <c:pt idx="7">
                  <c:v>50.193461999999997</c:v>
                </c:pt>
                <c:pt idx="8">
                  <c:v>0</c:v>
                </c:pt>
                <c:pt idx="9">
                  <c:v>0.38516</c:v>
                </c:pt>
                <c:pt idx="10">
                  <c:v>80.061476999999996</c:v>
                </c:pt>
                <c:pt idx="11">
                  <c:v>27.3857</c:v>
                </c:pt>
                <c:pt idx="12">
                  <c:v>9.0588699999999989</c:v>
                </c:pt>
                <c:pt idx="13">
                  <c:v>21.414999999999999</c:v>
                </c:pt>
              </c:numCache>
            </c:numRef>
          </c:val>
          <c:extLst>
            <c:ext xmlns:c16="http://schemas.microsoft.com/office/drawing/2014/chart" uri="{C3380CC4-5D6E-409C-BE32-E72D297353CC}">
              <c16:uniqueId val="{0000000B-3D7F-459E-9273-050ECD600410}"/>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0.41200399999999998</c:v>
                </c:pt>
                <c:pt idx="2">
                  <c:v>0</c:v>
                </c:pt>
                <c:pt idx="3">
                  <c:v>0</c:v>
                </c:pt>
                <c:pt idx="4">
                  <c:v>0</c:v>
                </c:pt>
                <c:pt idx="5">
                  <c:v>0</c:v>
                </c:pt>
                <c:pt idx="6">
                  <c:v>0</c:v>
                </c:pt>
                <c:pt idx="7">
                  <c:v>1780.9334630000003</c:v>
                </c:pt>
                <c:pt idx="8">
                  <c:v>0</c:v>
                </c:pt>
                <c:pt idx="9">
                  <c:v>0</c:v>
                </c:pt>
                <c:pt idx="10">
                  <c:v>0.152</c:v>
                </c:pt>
                <c:pt idx="11">
                  <c:v>207.84608000000003</c:v>
                </c:pt>
                <c:pt idx="12">
                  <c:v>282.101</c:v>
                </c:pt>
                <c:pt idx="13">
                  <c:v>263.74099999999999</c:v>
                </c:pt>
              </c:numCache>
            </c:numRef>
          </c:val>
          <c:extLst>
            <c:ext xmlns:c16="http://schemas.microsoft.com/office/drawing/2014/chart" uri="{C3380CC4-5D6E-409C-BE32-E72D297353CC}">
              <c16:uniqueId val="{0000000C-3D7F-459E-9273-050ECD600410}"/>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3D7F-459E-9273-050ECD600410}"/>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0</c:v>
                </c:pt>
                <c:pt idx="1">
                  <c:v>2.04853</c:v>
                </c:pt>
                <c:pt idx="2">
                  <c:v>0.17122499999999999</c:v>
                </c:pt>
                <c:pt idx="3">
                  <c:v>0</c:v>
                </c:pt>
                <c:pt idx="4">
                  <c:v>1.1552119999999999</c:v>
                </c:pt>
                <c:pt idx="5">
                  <c:v>1.150652</c:v>
                </c:pt>
                <c:pt idx="6">
                  <c:v>20.548962</c:v>
                </c:pt>
                <c:pt idx="7">
                  <c:v>1.949775</c:v>
                </c:pt>
                <c:pt idx="8">
                  <c:v>101.38833199999999</c:v>
                </c:pt>
                <c:pt idx="9">
                  <c:v>0.54612499999999986</c:v>
                </c:pt>
                <c:pt idx="10">
                  <c:v>0.28089600000000003</c:v>
                </c:pt>
                <c:pt idx="11">
                  <c:v>12.658784000000001</c:v>
                </c:pt>
                <c:pt idx="12">
                  <c:v>4.9668159999999997</c:v>
                </c:pt>
                <c:pt idx="13">
                  <c:v>1.3400350000000001</c:v>
                </c:pt>
              </c:numCache>
            </c:numRef>
          </c:val>
          <c:extLst>
            <c:ext xmlns:c16="http://schemas.microsoft.com/office/drawing/2014/chart" uri="{C3380CC4-5D6E-409C-BE32-E72D297353CC}">
              <c16:uniqueId val="{0000000E-3D7F-459E-9273-050ECD600410}"/>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1790.3141250000001</c:v>
                </c:pt>
                <c:pt idx="1">
                  <c:v>354.54831600000034</c:v>
                </c:pt>
                <c:pt idx="2">
                  <c:v>2262.9648950000001</c:v>
                </c:pt>
                <c:pt idx="3">
                  <c:v>490.03540600000014</c:v>
                </c:pt>
                <c:pt idx="4">
                  <c:v>283.07747100000006</c:v>
                </c:pt>
                <c:pt idx="5">
                  <c:v>583.03543799999989</c:v>
                </c:pt>
                <c:pt idx="6">
                  <c:v>657.52239299999997</c:v>
                </c:pt>
                <c:pt idx="7">
                  <c:v>1009.9999260000005</c:v>
                </c:pt>
                <c:pt idx="8">
                  <c:v>776.99677799999984</c:v>
                </c:pt>
                <c:pt idx="9">
                  <c:v>268.99044100000009</c:v>
                </c:pt>
                <c:pt idx="10">
                  <c:v>368.79330900000002</c:v>
                </c:pt>
                <c:pt idx="11">
                  <c:v>2126.9951740000001</c:v>
                </c:pt>
                <c:pt idx="12">
                  <c:v>519.05873699999995</c:v>
                </c:pt>
                <c:pt idx="13">
                  <c:v>776.99451300000055</c:v>
                </c:pt>
              </c:numCache>
            </c:numRef>
          </c:val>
          <c:extLst>
            <c:ext xmlns:c16="http://schemas.microsoft.com/office/drawing/2014/chart" uri="{C3380CC4-5D6E-409C-BE32-E72D297353CC}">
              <c16:uniqueId val="{0000000F-3D7F-459E-9273-050ECD600410}"/>
            </c:ext>
          </c:extLst>
        </c:ser>
        <c:dLbls>
          <c:showLegendKey val="0"/>
          <c:showVal val="0"/>
          <c:showCatName val="0"/>
          <c:showSerName val="0"/>
          <c:showPercent val="0"/>
          <c:showBubbleSize val="0"/>
        </c:dLbls>
        <c:gapWidth val="104"/>
        <c:overlap val="100"/>
        <c:axId val="179518848"/>
        <c:axId val="179528832"/>
      </c:barChart>
      <c:catAx>
        <c:axId val="17951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79528832"/>
        <c:crosses val="autoZero"/>
        <c:auto val="1"/>
        <c:lblAlgn val="ctr"/>
        <c:lblOffset val="100"/>
        <c:noMultiLvlLbl val="0"/>
      </c:catAx>
      <c:valAx>
        <c:axId val="1795288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951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FE86-428C-84A4-A56B8EED7FEE}"/>
              </c:ext>
            </c:extLst>
          </c:dPt>
          <c:cat>
            <c:numRef>
              <c:f>'8.11'!$O$27:$O$34</c:f>
              <c:numCache>
                <c:formatCode>#\ ##0.0</c:formatCode>
                <c:ptCount val="8"/>
              </c:numCache>
            </c:numRef>
          </c:cat>
          <c:val>
            <c:numRef>
              <c:f>'8.11'!$J$27:$J$34</c:f>
              <c:numCache>
                <c:formatCode>0.0</c:formatCode>
                <c:ptCount val="8"/>
              </c:numCache>
            </c:numRef>
          </c:val>
          <c:extLst>
            <c:ext xmlns:c16="http://schemas.microsoft.com/office/drawing/2014/chart" uri="{C3380CC4-5D6E-409C-BE32-E72D297353CC}">
              <c16:uniqueId val="{00000001-FE86-428C-84A4-A56B8EED7FE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36166601098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Leden</c:v>
                </c:pt>
                <c:pt idx="1">
                  <c:v>Únor</c:v>
                </c:pt>
                <c:pt idx="2">
                  <c:v>Březen</c:v>
                </c:pt>
              </c:strCache>
            </c:strRef>
          </c:cat>
          <c:val>
            <c:numRef>
              <c:f>'8.12'!$L$28:$N$28</c:f>
              <c:numCache>
                <c:formatCode>#\ ##0.0</c:formatCode>
                <c:ptCount val="3"/>
                <c:pt idx="0">
                  <c:v>623080.40899999999</c:v>
                </c:pt>
                <c:pt idx="1">
                  <c:v>581443.08700000006</c:v>
                </c:pt>
                <c:pt idx="2">
                  <c:v>579700.701</c:v>
                </c:pt>
              </c:numCache>
            </c:numRef>
          </c:val>
          <c:extLst>
            <c:ext xmlns:c16="http://schemas.microsoft.com/office/drawing/2014/chart" uri="{C3380CC4-5D6E-409C-BE32-E72D297353CC}">
              <c16:uniqueId val="{00000000-AA33-46E2-9EE5-D631A484EE69}"/>
            </c:ext>
          </c:extLst>
        </c:ser>
        <c:ser>
          <c:idx val="1"/>
          <c:order val="1"/>
          <c:tx>
            <c:strRef>
              <c:f>'8.12'!$K$29</c:f>
              <c:strCache>
                <c:ptCount val="1"/>
                <c:pt idx="0">
                  <c:v>Energetika</c:v>
                </c:pt>
              </c:strCache>
            </c:strRef>
          </c:tx>
          <c:invertIfNegative val="0"/>
          <c:cat>
            <c:strRef>
              <c:f>'8.12'!$L$27:$N$27</c:f>
              <c:strCache>
                <c:ptCount val="3"/>
                <c:pt idx="0">
                  <c:v>Leden</c:v>
                </c:pt>
                <c:pt idx="1">
                  <c:v>Únor</c:v>
                </c:pt>
                <c:pt idx="2">
                  <c:v>Březen</c:v>
                </c:pt>
              </c:strCache>
            </c:strRef>
          </c:cat>
          <c:val>
            <c:numRef>
              <c:f>'8.12'!$L$29:$N$29</c:f>
              <c:numCache>
                <c:formatCode>#\ ##0.0</c:formatCode>
                <c:ptCount val="3"/>
                <c:pt idx="0">
                  <c:v>79633.635999999999</c:v>
                </c:pt>
                <c:pt idx="1">
                  <c:v>69875.115000000005</c:v>
                </c:pt>
                <c:pt idx="2">
                  <c:v>67429.899000000005</c:v>
                </c:pt>
              </c:numCache>
            </c:numRef>
          </c:val>
          <c:extLst>
            <c:ext xmlns:c16="http://schemas.microsoft.com/office/drawing/2014/chart" uri="{C3380CC4-5D6E-409C-BE32-E72D297353CC}">
              <c16:uniqueId val="{00000001-AA33-46E2-9EE5-D631A484EE69}"/>
            </c:ext>
          </c:extLst>
        </c:ser>
        <c:ser>
          <c:idx val="2"/>
          <c:order val="2"/>
          <c:tx>
            <c:strRef>
              <c:f>'8.12'!$K$30</c:f>
              <c:strCache>
                <c:ptCount val="1"/>
                <c:pt idx="0">
                  <c:v>Doprava</c:v>
                </c:pt>
              </c:strCache>
            </c:strRef>
          </c:tx>
          <c:invertIfNegative val="0"/>
          <c:cat>
            <c:strRef>
              <c:f>'8.12'!$L$27:$N$27</c:f>
              <c:strCache>
                <c:ptCount val="3"/>
                <c:pt idx="0">
                  <c:v>Leden</c:v>
                </c:pt>
                <c:pt idx="1">
                  <c:v>Únor</c:v>
                </c:pt>
                <c:pt idx="2">
                  <c:v>Březen</c:v>
                </c:pt>
              </c:strCache>
            </c:strRef>
          </c:cat>
          <c:val>
            <c:numRef>
              <c:f>'8.12'!$L$30:$N$30</c:f>
              <c:numCache>
                <c:formatCode>#\ ##0.0</c:formatCode>
                <c:ptCount val="3"/>
                <c:pt idx="0">
                  <c:v>4762.2999999999993</c:v>
                </c:pt>
                <c:pt idx="1">
                  <c:v>4546.7</c:v>
                </c:pt>
                <c:pt idx="2">
                  <c:v>3889</c:v>
                </c:pt>
              </c:numCache>
            </c:numRef>
          </c:val>
          <c:extLst>
            <c:ext xmlns:c16="http://schemas.microsoft.com/office/drawing/2014/chart" uri="{C3380CC4-5D6E-409C-BE32-E72D297353CC}">
              <c16:uniqueId val="{00000002-AA33-46E2-9EE5-D631A484EE69}"/>
            </c:ext>
          </c:extLst>
        </c:ser>
        <c:ser>
          <c:idx val="3"/>
          <c:order val="3"/>
          <c:tx>
            <c:strRef>
              <c:f>'8.12'!$K$31</c:f>
              <c:strCache>
                <c:ptCount val="1"/>
                <c:pt idx="0">
                  <c:v>Stavebnictví</c:v>
                </c:pt>
              </c:strCache>
            </c:strRef>
          </c:tx>
          <c:invertIfNegative val="0"/>
          <c:cat>
            <c:strRef>
              <c:f>'8.12'!$L$27:$N$27</c:f>
              <c:strCache>
                <c:ptCount val="3"/>
                <c:pt idx="0">
                  <c:v>Leden</c:v>
                </c:pt>
                <c:pt idx="1">
                  <c:v>Únor</c:v>
                </c:pt>
                <c:pt idx="2">
                  <c:v>Březen</c:v>
                </c:pt>
              </c:strCache>
            </c:strRef>
          </c:cat>
          <c:val>
            <c:numRef>
              <c:f>'8.12'!$L$31:$N$31</c:f>
              <c:numCache>
                <c:formatCode>#\ ##0.0</c:formatCode>
                <c:ptCount val="3"/>
                <c:pt idx="0">
                  <c:v>248.09199999999998</c:v>
                </c:pt>
                <c:pt idx="1">
                  <c:v>207.91</c:v>
                </c:pt>
                <c:pt idx="2">
                  <c:v>178.19</c:v>
                </c:pt>
              </c:numCache>
            </c:numRef>
          </c:val>
          <c:extLst>
            <c:ext xmlns:c16="http://schemas.microsoft.com/office/drawing/2014/chart" uri="{C3380CC4-5D6E-409C-BE32-E72D297353CC}">
              <c16:uniqueId val="{00000003-AA33-46E2-9EE5-D631A484EE69}"/>
            </c:ext>
          </c:extLst>
        </c:ser>
        <c:ser>
          <c:idx val="4"/>
          <c:order val="4"/>
          <c:tx>
            <c:strRef>
              <c:f>'8.12'!$K$32</c:f>
              <c:strCache>
                <c:ptCount val="1"/>
                <c:pt idx="0">
                  <c:v>Zemědělství a lesnictví</c:v>
                </c:pt>
              </c:strCache>
            </c:strRef>
          </c:tx>
          <c:invertIfNegative val="0"/>
          <c:cat>
            <c:strRef>
              <c:f>'8.12'!$L$27:$N$27</c:f>
              <c:strCache>
                <c:ptCount val="3"/>
                <c:pt idx="0">
                  <c:v>Leden</c:v>
                </c:pt>
                <c:pt idx="1">
                  <c:v>Únor</c:v>
                </c:pt>
                <c:pt idx="2">
                  <c:v>Březen</c:v>
                </c:pt>
              </c:strCache>
            </c:strRef>
          </c:cat>
          <c:val>
            <c:numRef>
              <c:f>'8.12'!$L$32:$N$32</c:f>
              <c:numCache>
                <c:formatCode>#\ ##0.0</c:formatCode>
                <c:ptCount val="3"/>
                <c:pt idx="0">
                  <c:v>1557.9659999999999</c:v>
                </c:pt>
                <c:pt idx="1">
                  <c:v>1361.001</c:v>
                </c:pt>
                <c:pt idx="2">
                  <c:v>1298.6990000000001</c:v>
                </c:pt>
              </c:numCache>
            </c:numRef>
          </c:val>
          <c:extLst>
            <c:ext xmlns:c16="http://schemas.microsoft.com/office/drawing/2014/chart" uri="{C3380CC4-5D6E-409C-BE32-E72D297353CC}">
              <c16:uniqueId val="{00000004-AA33-46E2-9EE5-D631A484EE69}"/>
            </c:ext>
          </c:extLst>
        </c:ser>
        <c:ser>
          <c:idx val="5"/>
          <c:order val="5"/>
          <c:tx>
            <c:strRef>
              <c:f>'8.12'!$K$33</c:f>
              <c:strCache>
                <c:ptCount val="1"/>
                <c:pt idx="0">
                  <c:v>Domácnosti</c:v>
                </c:pt>
              </c:strCache>
            </c:strRef>
          </c:tx>
          <c:invertIfNegative val="0"/>
          <c:cat>
            <c:strRef>
              <c:f>'8.12'!$L$27:$N$27</c:f>
              <c:strCache>
                <c:ptCount val="3"/>
                <c:pt idx="0">
                  <c:v>Leden</c:v>
                </c:pt>
                <c:pt idx="1">
                  <c:v>Únor</c:v>
                </c:pt>
                <c:pt idx="2">
                  <c:v>Březen</c:v>
                </c:pt>
              </c:strCache>
            </c:strRef>
          </c:cat>
          <c:val>
            <c:numRef>
              <c:f>'8.12'!$L$33:$N$33</c:f>
              <c:numCache>
                <c:formatCode>#\ ##0.0</c:formatCode>
                <c:ptCount val="3"/>
                <c:pt idx="0">
                  <c:v>411562.41499999986</c:v>
                </c:pt>
                <c:pt idx="1">
                  <c:v>367027.71299999999</c:v>
                </c:pt>
                <c:pt idx="2">
                  <c:v>324186.54300000001</c:v>
                </c:pt>
              </c:numCache>
            </c:numRef>
          </c:val>
          <c:extLst>
            <c:ext xmlns:c16="http://schemas.microsoft.com/office/drawing/2014/chart" uri="{C3380CC4-5D6E-409C-BE32-E72D297353CC}">
              <c16:uniqueId val="{00000005-AA33-46E2-9EE5-D631A484EE69}"/>
            </c:ext>
          </c:extLst>
        </c:ser>
        <c:ser>
          <c:idx val="6"/>
          <c:order val="6"/>
          <c:tx>
            <c:strRef>
              <c:f>'8.12'!$K$34</c:f>
              <c:strCache>
                <c:ptCount val="1"/>
                <c:pt idx="0">
                  <c:v>Obchod, služby, školství, zdravotnictví</c:v>
                </c:pt>
              </c:strCache>
            </c:strRef>
          </c:tx>
          <c:invertIfNegative val="0"/>
          <c:cat>
            <c:strRef>
              <c:f>'8.12'!$L$27:$N$27</c:f>
              <c:strCache>
                <c:ptCount val="3"/>
                <c:pt idx="0">
                  <c:v>Leden</c:v>
                </c:pt>
                <c:pt idx="1">
                  <c:v>Únor</c:v>
                </c:pt>
                <c:pt idx="2">
                  <c:v>Březen</c:v>
                </c:pt>
              </c:strCache>
            </c:strRef>
          </c:cat>
          <c:val>
            <c:numRef>
              <c:f>'8.12'!$L$34:$N$34</c:f>
              <c:numCache>
                <c:formatCode>#\ ##0.0</c:formatCode>
                <c:ptCount val="3"/>
                <c:pt idx="0">
                  <c:v>186375.79700000002</c:v>
                </c:pt>
                <c:pt idx="1">
                  <c:v>170317.65400000001</c:v>
                </c:pt>
                <c:pt idx="2">
                  <c:v>143458.77499999999</c:v>
                </c:pt>
              </c:numCache>
            </c:numRef>
          </c:val>
          <c:extLst>
            <c:ext xmlns:c16="http://schemas.microsoft.com/office/drawing/2014/chart" uri="{C3380CC4-5D6E-409C-BE32-E72D297353CC}">
              <c16:uniqueId val="{00000006-AA33-46E2-9EE5-D631A484EE69}"/>
            </c:ext>
          </c:extLst>
        </c:ser>
        <c:ser>
          <c:idx val="7"/>
          <c:order val="7"/>
          <c:tx>
            <c:strRef>
              <c:f>'8.12'!$K$35</c:f>
              <c:strCache>
                <c:ptCount val="1"/>
                <c:pt idx="0">
                  <c:v>Ostatní</c:v>
                </c:pt>
              </c:strCache>
            </c:strRef>
          </c:tx>
          <c:invertIfNegative val="0"/>
          <c:cat>
            <c:strRef>
              <c:f>'8.12'!$L$27:$N$27</c:f>
              <c:strCache>
                <c:ptCount val="3"/>
                <c:pt idx="0">
                  <c:v>Leden</c:v>
                </c:pt>
                <c:pt idx="1">
                  <c:v>Únor</c:v>
                </c:pt>
                <c:pt idx="2">
                  <c:v>Březen</c:v>
                </c:pt>
              </c:strCache>
            </c:strRef>
          </c:cat>
          <c:val>
            <c:numRef>
              <c:f>'8.12'!$L$35:$N$35</c:f>
              <c:numCache>
                <c:formatCode>#\ ##0.0</c:formatCode>
                <c:ptCount val="3"/>
                <c:pt idx="0">
                  <c:v>3196.2449999999999</c:v>
                </c:pt>
                <c:pt idx="1">
                  <c:v>2918.1610000000001</c:v>
                </c:pt>
                <c:pt idx="2">
                  <c:v>2678.4780000000001</c:v>
                </c:pt>
              </c:numCache>
            </c:numRef>
          </c:val>
          <c:extLst>
            <c:ext xmlns:c16="http://schemas.microsoft.com/office/drawing/2014/chart" uri="{C3380CC4-5D6E-409C-BE32-E72D297353CC}">
              <c16:uniqueId val="{00000007-AA33-46E2-9EE5-D631A484EE69}"/>
            </c:ext>
          </c:extLst>
        </c:ser>
        <c:dLbls>
          <c:showLegendKey val="0"/>
          <c:showVal val="0"/>
          <c:showCatName val="0"/>
          <c:showSerName val="0"/>
          <c:showPercent val="0"/>
          <c:showBubbleSize val="0"/>
        </c:dLbls>
        <c:gapWidth val="150"/>
        <c:overlap val="100"/>
        <c:axId val="199828992"/>
        <c:axId val="199830528"/>
      </c:barChart>
      <c:catAx>
        <c:axId val="199828992"/>
        <c:scaling>
          <c:orientation val="minMax"/>
        </c:scaling>
        <c:delete val="0"/>
        <c:axPos val="b"/>
        <c:numFmt formatCode="General" sourceLinked="1"/>
        <c:majorTickMark val="none"/>
        <c:minorTickMark val="none"/>
        <c:tickLblPos val="nextTo"/>
        <c:txPr>
          <a:bodyPr/>
          <a:lstStyle/>
          <a:p>
            <a:pPr>
              <a:defRPr sz="900"/>
            </a:pPr>
            <a:endParaRPr lang="cs-CZ"/>
          </a:p>
        </c:txPr>
        <c:crossAx val="199830528"/>
        <c:crossesAt val="0"/>
        <c:auto val="1"/>
        <c:lblAlgn val="ctr"/>
        <c:lblOffset val="100"/>
        <c:noMultiLvlLbl val="0"/>
      </c:catAx>
      <c:valAx>
        <c:axId val="199830528"/>
        <c:scaling>
          <c:orientation val="minMax"/>
          <c:max val="3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9828992"/>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0.10875118253540415</c:v>
                </c:pt>
              </c:numCache>
            </c:numRef>
          </c:val>
          <c:extLst>
            <c:ext xmlns:c16="http://schemas.microsoft.com/office/drawing/2014/chart" uri="{C3380CC4-5D6E-409C-BE32-E72D297353CC}">
              <c16:uniqueId val="{00000000-4A26-4189-BD7E-C8C949409679}"/>
            </c:ext>
          </c:extLst>
        </c:ser>
        <c:ser>
          <c:idx val="1"/>
          <c:order val="1"/>
          <c:tx>
            <c:strRef>
              <c:f>'8.12'!$L$41</c:f>
              <c:strCache>
                <c:ptCount val="1"/>
                <c:pt idx="0">
                  <c:v>Výroba tepla brutto</c:v>
                </c:pt>
              </c:strCache>
            </c:strRef>
          </c:tx>
          <c:invertIfNegative val="0"/>
          <c:val>
            <c:numRef>
              <c:f>'8.12'!$M$41</c:f>
              <c:numCache>
                <c:formatCode>0.0%</c:formatCode>
                <c:ptCount val="1"/>
                <c:pt idx="0">
                  <c:v>0.17413893858352283</c:v>
                </c:pt>
              </c:numCache>
            </c:numRef>
          </c:val>
          <c:extLst>
            <c:ext xmlns:c16="http://schemas.microsoft.com/office/drawing/2014/chart" uri="{C3380CC4-5D6E-409C-BE32-E72D297353CC}">
              <c16:uniqueId val="{00000001-4A26-4189-BD7E-C8C949409679}"/>
            </c:ext>
          </c:extLst>
        </c:ser>
        <c:ser>
          <c:idx val="2"/>
          <c:order val="2"/>
          <c:tx>
            <c:strRef>
              <c:f>'8.12'!$L$42</c:f>
              <c:strCache>
                <c:ptCount val="1"/>
                <c:pt idx="0">
                  <c:v>Dodávky tepla</c:v>
                </c:pt>
              </c:strCache>
            </c:strRef>
          </c:tx>
          <c:invertIfNegative val="0"/>
          <c:val>
            <c:numRef>
              <c:f>'8.12'!$M$42</c:f>
              <c:numCache>
                <c:formatCode>0.0%</c:formatCode>
                <c:ptCount val="1"/>
                <c:pt idx="0">
                  <c:v>0.22297610469045029</c:v>
                </c:pt>
              </c:numCache>
            </c:numRef>
          </c:val>
          <c:extLst>
            <c:ext xmlns:c16="http://schemas.microsoft.com/office/drawing/2014/chart" uri="{C3380CC4-5D6E-409C-BE32-E72D297353CC}">
              <c16:uniqueId val="{00000002-4A26-4189-BD7E-C8C949409679}"/>
            </c:ext>
          </c:extLst>
        </c:ser>
        <c:dLbls>
          <c:showLegendKey val="0"/>
          <c:showVal val="0"/>
          <c:showCatName val="0"/>
          <c:showSerName val="0"/>
          <c:showPercent val="0"/>
          <c:showBubbleSize val="0"/>
        </c:dLbls>
        <c:gapWidth val="150"/>
        <c:axId val="199865856"/>
        <c:axId val="199867392"/>
      </c:barChart>
      <c:catAx>
        <c:axId val="199865856"/>
        <c:scaling>
          <c:orientation val="maxMin"/>
        </c:scaling>
        <c:delete val="0"/>
        <c:axPos val="l"/>
        <c:numFmt formatCode="General" sourceLinked="1"/>
        <c:majorTickMark val="none"/>
        <c:minorTickMark val="none"/>
        <c:tickLblPos val="none"/>
        <c:crossAx val="199867392"/>
        <c:crosses val="autoZero"/>
        <c:auto val="1"/>
        <c:lblAlgn val="ctr"/>
        <c:lblOffset val="100"/>
        <c:noMultiLvlLbl val="0"/>
      </c:catAx>
      <c:valAx>
        <c:axId val="1998673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86585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585027139962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Leden</c:v>
                </c:pt>
                <c:pt idx="1">
                  <c:v>Únor</c:v>
                </c:pt>
                <c:pt idx="2">
                  <c:v>Březen</c:v>
                </c:pt>
              </c:strCache>
            </c:strRef>
          </c:cat>
          <c:val>
            <c:numRef>
              <c:f>'8.12'!$L$10:$N$10</c:f>
              <c:numCache>
                <c:formatCode>#\ ##0.0</c:formatCode>
                <c:ptCount val="3"/>
                <c:pt idx="0">
                  <c:v>172245.41</c:v>
                </c:pt>
                <c:pt idx="1">
                  <c:v>153960.68400000001</c:v>
                </c:pt>
                <c:pt idx="2">
                  <c:v>153409.31700000001</c:v>
                </c:pt>
              </c:numCache>
            </c:numRef>
          </c:val>
          <c:extLst>
            <c:ext xmlns:c16="http://schemas.microsoft.com/office/drawing/2014/chart" uri="{C3380CC4-5D6E-409C-BE32-E72D297353CC}">
              <c16:uniqueId val="{00000000-EE6D-4FF2-A84D-EF8DEBB12288}"/>
            </c:ext>
          </c:extLst>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Leden</c:v>
                </c:pt>
                <c:pt idx="1">
                  <c:v>Únor</c:v>
                </c:pt>
                <c:pt idx="2">
                  <c:v>Březen</c:v>
                </c:pt>
              </c:strCache>
            </c:strRef>
          </c:cat>
          <c:val>
            <c:numRef>
              <c:f>'8.12'!$L$11:$N$11</c:f>
              <c:numCache>
                <c:formatCode>#\ ##0.0</c:formatCode>
                <c:ptCount val="3"/>
                <c:pt idx="0">
                  <c:v>4404.9340000000002</c:v>
                </c:pt>
                <c:pt idx="1">
                  <c:v>3927.0140000000001</c:v>
                </c:pt>
                <c:pt idx="2">
                  <c:v>3870.442</c:v>
                </c:pt>
              </c:numCache>
            </c:numRef>
          </c:val>
          <c:extLst>
            <c:ext xmlns:c16="http://schemas.microsoft.com/office/drawing/2014/chart" uri="{C3380CC4-5D6E-409C-BE32-E72D297353CC}">
              <c16:uniqueId val="{00000001-EE6D-4FF2-A84D-EF8DEBB12288}"/>
            </c:ext>
          </c:extLst>
        </c:ser>
        <c:ser>
          <c:idx val="2"/>
          <c:order val="2"/>
          <c:tx>
            <c:strRef>
              <c:f>'8.12'!$K$12</c:f>
              <c:strCache>
                <c:ptCount val="1"/>
                <c:pt idx="0">
                  <c:v>Černé uhlí</c:v>
                </c:pt>
              </c:strCache>
            </c:strRef>
          </c:tx>
          <c:spPr>
            <a:solidFill>
              <a:schemeClr val="tx1"/>
            </a:solidFill>
          </c:spPr>
          <c:invertIfNegative val="0"/>
          <c:cat>
            <c:strRef>
              <c:f>'8.12'!$L$9:$N$9</c:f>
              <c:strCache>
                <c:ptCount val="3"/>
                <c:pt idx="0">
                  <c:v>Leden</c:v>
                </c:pt>
                <c:pt idx="1">
                  <c:v>Únor</c:v>
                </c:pt>
                <c:pt idx="2">
                  <c:v>Březen</c:v>
                </c:pt>
              </c:strCache>
            </c:strRef>
          </c:cat>
          <c:val>
            <c:numRef>
              <c:f>'8.12'!$L$12:$N$12</c:f>
              <c:numCache>
                <c:formatCode>#\ ##0.0</c:formatCode>
                <c:ptCount val="3"/>
                <c:pt idx="0">
                  <c:v>0</c:v>
                </c:pt>
                <c:pt idx="1">
                  <c:v>0</c:v>
                </c:pt>
                <c:pt idx="2">
                  <c:v>0</c:v>
                </c:pt>
              </c:numCache>
            </c:numRef>
          </c:val>
          <c:extLst>
            <c:ext xmlns:c16="http://schemas.microsoft.com/office/drawing/2014/chart" uri="{C3380CC4-5D6E-409C-BE32-E72D297353CC}">
              <c16:uniqueId val="{00000002-EE6D-4FF2-A84D-EF8DEBB12288}"/>
            </c:ext>
          </c:extLst>
        </c:ser>
        <c:ser>
          <c:idx val="3"/>
          <c:order val="3"/>
          <c:tx>
            <c:strRef>
              <c:f>'8.12'!$K$13</c:f>
              <c:strCache>
                <c:ptCount val="1"/>
                <c:pt idx="0">
                  <c:v>Elektrická energie</c:v>
                </c:pt>
              </c:strCache>
            </c:strRef>
          </c:tx>
          <c:invertIfNegative val="0"/>
          <c:cat>
            <c:strRef>
              <c:f>'8.12'!$L$9:$N$9</c:f>
              <c:strCache>
                <c:ptCount val="3"/>
                <c:pt idx="0">
                  <c:v>Leden</c:v>
                </c:pt>
                <c:pt idx="1">
                  <c:v>Únor</c:v>
                </c:pt>
                <c:pt idx="2">
                  <c:v>Březen</c:v>
                </c:pt>
              </c:strCache>
            </c:strRef>
          </c:cat>
          <c:val>
            <c:numRef>
              <c:f>'8.12'!$L$13:$N$13</c:f>
              <c:numCache>
                <c:formatCode>#\ ##0.0</c:formatCode>
                <c:ptCount val="3"/>
                <c:pt idx="0">
                  <c:v>0</c:v>
                </c:pt>
                <c:pt idx="1">
                  <c:v>0</c:v>
                </c:pt>
                <c:pt idx="2">
                  <c:v>0</c:v>
                </c:pt>
              </c:numCache>
            </c:numRef>
          </c:val>
          <c:extLst>
            <c:ext xmlns:c16="http://schemas.microsoft.com/office/drawing/2014/chart" uri="{C3380CC4-5D6E-409C-BE32-E72D297353CC}">
              <c16:uniqueId val="{00000003-EE6D-4FF2-A84D-EF8DEBB12288}"/>
            </c:ext>
          </c:extLst>
        </c:ser>
        <c:ser>
          <c:idx val="4"/>
          <c:order val="4"/>
          <c:tx>
            <c:strRef>
              <c:f>'8.12'!$K$14</c:f>
              <c:strCache>
                <c:ptCount val="1"/>
                <c:pt idx="0">
                  <c:v>Energie prostředí (tepelné čerpadlo)</c:v>
                </c:pt>
              </c:strCache>
            </c:strRef>
          </c:tx>
          <c:invertIfNegative val="0"/>
          <c:cat>
            <c:strRef>
              <c:f>'8.12'!$L$9:$N$9</c:f>
              <c:strCache>
                <c:ptCount val="3"/>
                <c:pt idx="0">
                  <c:v>Leden</c:v>
                </c:pt>
                <c:pt idx="1">
                  <c:v>Únor</c:v>
                </c:pt>
                <c:pt idx="2">
                  <c:v>Březen</c:v>
                </c:pt>
              </c:strCache>
            </c:strRef>
          </c:cat>
          <c:val>
            <c:numRef>
              <c:f>'8.12'!$L$14:$N$14</c:f>
              <c:numCache>
                <c:formatCode>#\ ##0.0</c:formatCode>
                <c:ptCount val="3"/>
                <c:pt idx="0">
                  <c:v>0</c:v>
                </c:pt>
                <c:pt idx="1">
                  <c:v>0</c:v>
                </c:pt>
                <c:pt idx="2">
                  <c:v>0</c:v>
                </c:pt>
              </c:numCache>
            </c:numRef>
          </c:val>
          <c:extLst>
            <c:ext xmlns:c16="http://schemas.microsoft.com/office/drawing/2014/chart" uri="{C3380CC4-5D6E-409C-BE32-E72D297353CC}">
              <c16:uniqueId val="{00000004-EE6D-4FF2-A84D-EF8DEBB12288}"/>
            </c:ext>
          </c:extLst>
        </c:ser>
        <c:ser>
          <c:idx val="5"/>
          <c:order val="5"/>
          <c:tx>
            <c:strRef>
              <c:f>'8.12'!$K$15</c:f>
              <c:strCache>
                <c:ptCount val="1"/>
                <c:pt idx="0">
                  <c:v>Energie Slunce (solární kolektor)</c:v>
                </c:pt>
              </c:strCache>
            </c:strRef>
          </c:tx>
          <c:invertIfNegative val="0"/>
          <c:cat>
            <c:strRef>
              <c:f>'8.12'!$L$9:$N$9</c:f>
              <c:strCache>
                <c:ptCount val="3"/>
                <c:pt idx="0">
                  <c:v>Leden</c:v>
                </c:pt>
                <c:pt idx="1">
                  <c:v>Únor</c:v>
                </c:pt>
                <c:pt idx="2">
                  <c:v>Březen</c:v>
                </c:pt>
              </c:strCache>
            </c:strRef>
          </c:cat>
          <c:val>
            <c:numRef>
              <c:f>'8.12'!$L$15:$N$15</c:f>
              <c:numCache>
                <c:formatCode>#\ ##0.0</c:formatCode>
                <c:ptCount val="3"/>
                <c:pt idx="0">
                  <c:v>0</c:v>
                </c:pt>
                <c:pt idx="1">
                  <c:v>0</c:v>
                </c:pt>
                <c:pt idx="2">
                  <c:v>0</c:v>
                </c:pt>
              </c:numCache>
            </c:numRef>
          </c:val>
          <c:extLst>
            <c:ext xmlns:c16="http://schemas.microsoft.com/office/drawing/2014/chart" uri="{C3380CC4-5D6E-409C-BE32-E72D297353CC}">
              <c16:uniqueId val="{00000005-EE6D-4FF2-A84D-EF8DEBB12288}"/>
            </c:ext>
          </c:extLst>
        </c:ser>
        <c:ser>
          <c:idx val="6"/>
          <c:order val="6"/>
          <c:tx>
            <c:strRef>
              <c:f>'8.12'!$K$16</c:f>
              <c:strCache>
                <c:ptCount val="1"/>
                <c:pt idx="0">
                  <c:v>Hnědé uhlí</c:v>
                </c:pt>
              </c:strCache>
            </c:strRef>
          </c:tx>
          <c:spPr>
            <a:solidFill>
              <a:srgbClr val="6E4932"/>
            </a:solidFill>
          </c:spPr>
          <c:invertIfNegative val="0"/>
          <c:cat>
            <c:strRef>
              <c:f>'8.12'!$L$9:$N$9</c:f>
              <c:strCache>
                <c:ptCount val="3"/>
                <c:pt idx="0">
                  <c:v>Leden</c:v>
                </c:pt>
                <c:pt idx="1">
                  <c:v>Únor</c:v>
                </c:pt>
                <c:pt idx="2">
                  <c:v>Březen</c:v>
                </c:pt>
              </c:strCache>
            </c:strRef>
          </c:cat>
          <c:val>
            <c:numRef>
              <c:f>'8.12'!$L$16:$N$16</c:f>
              <c:numCache>
                <c:formatCode>#\ ##0.0</c:formatCode>
                <c:ptCount val="3"/>
                <c:pt idx="0">
                  <c:v>1989698.6090000002</c:v>
                </c:pt>
                <c:pt idx="1">
                  <c:v>1758964.318</c:v>
                </c:pt>
                <c:pt idx="2">
                  <c:v>1665971.1269999999</c:v>
                </c:pt>
              </c:numCache>
            </c:numRef>
          </c:val>
          <c:extLst>
            <c:ext xmlns:c16="http://schemas.microsoft.com/office/drawing/2014/chart" uri="{C3380CC4-5D6E-409C-BE32-E72D297353CC}">
              <c16:uniqueId val="{00000006-EE6D-4FF2-A84D-EF8DEBB12288}"/>
            </c:ext>
          </c:extLst>
        </c:ser>
        <c:ser>
          <c:idx val="7"/>
          <c:order val="7"/>
          <c:tx>
            <c:strRef>
              <c:f>'8.12'!$K$17</c:f>
              <c:strCache>
                <c:ptCount val="1"/>
                <c:pt idx="0">
                  <c:v>Jaderné palivo</c:v>
                </c:pt>
              </c:strCache>
            </c:strRef>
          </c:tx>
          <c:invertIfNegative val="0"/>
          <c:cat>
            <c:strRef>
              <c:f>'8.12'!$L$9:$N$9</c:f>
              <c:strCache>
                <c:ptCount val="3"/>
                <c:pt idx="0">
                  <c:v>Leden</c:v>
                </c:pt>
                <c:pt idx="1">
                  <c:v>Únor</c:v>
                </c:pt>
                <c:pt idx="2">
                  <c:v>Březen</c:v>
                </c:pt>
              </c:strCache>
            </c:strRef>
          </c:cat>
          <c:val>
            <c:numRef>
              <c:f>'8.12'!$L$17:$N$17</c:f>
              <c:numCache>
                <c:formatCode>#\ ##0.0</c:formatCode>
                <c:ptCount val="3"/>
                <c:pt idx="0">
                  <c:v>0</c:v>
                </c:pt>
                <c:pt idx="1">
                  <c:v>0</c:v>
                </c:pt>
                <c:pt idx="2">
                  <c:v>0</c:v>
                </c:pt>
              </c:numCache>
            </c:numRef>
          </c:val>
          <c:extLst>
            <c:ext xmlns:c16="http://schemas.microsoft.com/office/drawing/2014/chart" uri="{C3380CC4-5D6E-409C-BE32-E72D297353CC}">
              <c16:uniqueId val="{00000007-EE6D-4FF2-A84D-EF8DEBB12288}"/>
            </c:ext>
          </c:extLst>
        </c:ser>
        <c:ser>
          <c:idx val="8"/>
          <c:order val="8"/>
          <c:tx>
            <c:strRef>
              <c:f>'8.12'!$K$18</c:f>
              <c:strCache>
                <c:ptCount val="1"/>
                <c:pt idx="0">
                  <c:v>Koks</c:v>
                </c:pt>
              </c:strCache>
            </c:strRef>
          </c:tx>
          <c:invertIfNegative val="0"/>
          <c:cat>
            <c:strRef>
              <c:f>'8.12'!$L$9:$N$9</c:f>
              <c:strCache>
                <c:ptCount val="3"/>
                <c:pt idx="0">
                  <c:v>Leden</c:v>
                </c:pt>
                <c:pt idx="1">
                  <c:v>Únor</c:v>
                </c:pt>
                <c:pt idx="2">
                  <c:v>Březen</c:v>
                </c:pt>
              </c:strCache>
            </c:strRef>
          </c:cat>
          <c:val>
            <c:numRef>
              <c:f>'8.12'!$L$18:$N$18</c:f>
              <c:numCache>
                <c:formatCode>#\ ##0.0</c:formatCode>
                <c:ptCount val="3"/>
                <c:pt idx="0">
                  <c:v>91</c:v>
                </c:pt>
                <c:pt idx="1">
                  <c:v>0</c:v>
                </c:pt>
                <c:pt idx="2">
                  <c:v>0</c:v>
                </c:pt>
              </c:numCache>
            </c:numRef>
          </c:val>
          <c:extLst>
            <c:ext xmlns:c16="http://schemas.microsoft.com/office/drawing/2014/chart" uri="{C3380CC4-5D6E-409C-BE32-E72D297353CC}">
              <c16:uniqueId val="{00000008-EE6D-4FF2-A84D-EF8DEBB12288}"/>
            </c:ext>
          </c:extLst>
        </c:ser>
        <c:ser>
          <c:idx val="9"/>
          <c:order val="9"/>
          <c:tx>
            <c:strRef>
              <c:f>'8.12'!$K$19</c:f>
              <c:strCache>
                <c:ptCount val="1"/>
                <c:pt idx="0">
                  <c:v>Odpadní teplo</c:v>
                </c:pt>
              </c:strCache>
            </c:strRef>
          </c:tx>
          <c:invertIfNegative val="0"/>
          <c:cat>
            <c:strRef>
              <c:f>'8.12'!$L$9:$N$9</c:f>
              <c:strCache>
                <c:ptCount val="3"/>
                <c:pt idx="0">
                  <c:v>Leden</c:v>
                </c:pt>
                <c:pt idx="1">
                  <c:v>Únor</c:v>
                </c:pt>
                <c:pt idx="2">
                  <c:v>Březen</c:v>
                </c:pt>
              </c:strCache>
            </c:strRef>
          </c:cat>
          <c:val>
            <c:numRef>
              <c:f>'8.12'!$L$19:$N$19</c:f>
              <c:numCache>
                <c:formatCode>#\ ##0.0</c:formatCode>
                <c:ptCount val="3"/>
                <c:pt idx="0">
                  <c:v>6378.2510000000002</c:v>
                </c:pt>
                <c:pt idx="1">
                  <c:v>6209.1</c:v>
                </c:pt>
                <c:pt idx="2">
                  <c:v>4414.3450000000003</c:v>
                </c:pt>
              </c:numCache>
            </c:numRef>
          </c:val>
          <c:extLst>
            <c:ext xmlns:c16="http://schemas.microsoft.com/office/drawing/2014/chart" uri="{C3380CC4-5D6E-409C-BE32-E72D297353CC}">
              <c16:uniqueId val="{00000009-EE6D-4FF2-A84D-EF8DEBB12288}"/>
            </c:ext>
          </c:extLst>
        </c:ser>
        <c:ser>
          <c:idx val="10"/>
          <c:order val="10"/>
          <c:tx>
            <c:strRef>
              <c:f>'8.12'!$K$20</c:f>
              <c:strCache>
                <c:ptCount val="1"/>
                <c:pt idx="0">
                  <c:v>Ostatní kapalná paliva</c:v>
                </c:pt>
              </c:strCache>
            </c:strRef>
          </c:tx>
          <c:invertIfNegative val="0"/>
          <c:cat>
            <c:strRef>
              <c:f>'8.12'!$L$9:$N$9</c:f>
              <c:strCache>
                <c:ptCount val="3"/>
                <c:pt idx="0">
                  <c:v>Leden</c:v>
                </c:pt>
                <c:pt idx="1">
                  <c:v>Únor</c:v>
                </c:pt>
                <c:pt idx="2">
                  <c:v>Březen</c:v>
                </c:pt>
              </c:strCache>
            </c:strRef>
          </c:cat>
          <c:val>
            <c:numRef>
              <c:f>'8.12'!$L$20:$N$20</c:f>
              <c:numCache>
                <c:formatCode>#\ ##0.0</c:formatCode>
                <c:ptCount val="3"/>
                <c:pt idx="0">
                  <c:v>3006.7910000000002</c:v>
                </c:pt>
                <c:pt idx="1">
                  <c:v>3872.0479999999998</c:v>
                </c:pt>
                <c:pt idx="2">
                  <c:v>1791.8710000000001</c:v>
                </c:pt>
              </c:numCache>
            </c:numRef>
          </c:val>
          <c:extLst>
            <c:ext xmlns:c16="http://schemas.microsoft.com/office/drawing/2014/chart" uri="{C3380CC4-5D6E-409C-BE32-E72D297353CC}">
              <c16:uniqueId val="{0000000A-EE6D-4FF2-A84D-EF8DEBB12288}"/>
            </c:ext>
          </c:extLst>
        </c:ser>
        <c:ser>
          <c:idx val="11"/>
          <c:order val="11"/>
          <c:tx>
            <c:strRef>
              <c:f>'8.12'!$K$21</c:f>
              <c:strCache>
                <c:ptCount val="1"/>
                <c:pt idx="0">
                  <c:v>Ostatní pevná paliva</c:v>
                </c:pt>
              </c:strCache>
            </c:strRef>
          </c:tx>
          <c:invertIfNegative val="0"/>
          <c:cat>
            <c:strRef>
              <c:f>'8.12'!$L$9:$N$9</c:f>
              <c:strCache>
                <c:ptCount val="3"/>
                <c:pt idx="0">
                  <c:v>Leden</c:v>
                </c:pt>
                <c:pt idx="1">
                  <c:v>Únor</c:v>
                </c:pt>
                <c:pt idx="2">
                  <c:v>Březen</c:v>
                </c:pt>
              </c:strCache>
            </c:strRef>
          </c:cat>
          <c:val>
            <c:numRef>
              <c:f>'8.12'!$L$21:$N$21</c:f>
              <c:numCache>
                <c:formatCode>#\ ##0.0</c:formatCode>
                <c:ptCount val="3"/>
                <c:pt idx="0">
                  <c:v>5964.2</c:v>
                </c:pt>
                <c:pt idx="1">
                  <c:v>7070.4</c:v>
                </c:pt>
                <c:pt idx="2">
                  <c:v>7590.8</c:v>
                </c:pt>
              </c:numCache>
            </c:numRef>
          </c:val>
          <c:extLst>
            <c:ext xmlns:c16="http://schemas.microsoft.com/office/drawing/2014/chart" uri="{C3380CC4-5D6E-409C-BE32-E72D297353CC}">
              <c16:uniqueId val="{0000000B-EE6D-4FF2-A84D-EF8DEBB12288}"/>
            </c:ext>
          </c:extLst>
        </c:ser>
        <c:ser>
          <c:idx val="12"/>
          <c:order val="12"/>
          <c:tx>
            <c:strRef>
              <c:f>'8.12'!$K$22</c:f>
              <c:strCache>
                <c:ptCount val="1"/>
                <c:pt idx="0">
                  <c:v>Ostatní plyny</c:v>
                </c:pt>
              </c:strCache>
            </c:strRef>
          </c:tx>
          <c:invertIfNegative val="0"/>
          <c:cat>
            <c:strRef>
              <c:f>'8.12'!$L$9:$N$9</c:f>
              <c:strCache>
                <c:ptCount val="3"/>
                <c:pt idx="0">
                  <c:v>Leden</c:v>
                </c:pt>
                <c:pt idx="1">
                  <c:v>Únor</c:v>
                </c:pt>
                <c:pt idx="2">
                  <c:v>Březen</c:v>
                </c:pt>
              </c:strCache>
            </c:strRef>
          </c:cat>
          <c:val>
            <c:numRef>
              <c:f>'8.12'!$L$22:$N$22</c:f>
              <c:numCache>
                <c:formatCode>#\ ##0.0</c:formatCode>
                <c:ptCount val="3"/>
                <c:pt idx="0">
                  <c:v>67003.965000000011</c:v>
                </c:pt>
                <c:pt idx="1">
                  <c:v>45333.966</c:v>
                </c:pt>
                <c:pt idx="2">
                  <c:v>60856.838999999993</c:v>
                </c:pt>
              </c:numCache>
            </c:numRef>
          </c:val>
          <c:extLst>
            <c:ext xmlns:c16="http://schemas.microsoft.com/office/drawing/2014/chart" uri="{C3380CC4-5D6E-409C-BE32-E72D297353CC}">
              <c16:uniqueId val="{0000000C-EE6D-4FF2-A84D-EF8DEBB12288}"/>
            </c:ext>
          </c:extLst>
        </c:ser>
        <c:ser>
          <c:idx val="13"/>
          <c:order val="13"/>
          <c:tx>
            <c:strRef>
              <c:f>'8.12'!$K$23</c:f>
              <c:strCache>
                <c:ptCount val="1"/>
                <c:pt idx="0">
                  <c:v>Ostatní</c:v>
                </c:pt>
              </c:strCache>
            </c:strRef>
          </c:tx>
          <c:invertIfNegative val="0"/>
          <c:cat>
            <c:strRef>
              <c:f>'8.12'!$L$9:$N$9</c:f>
              <c:strCache>
                <c:ptCount val="3"/>
                <c:pt idx="0">
                  <c:v>Leden</c:v>
                </c:pt>
                <c:pt idx="1">
                  <c:v>Únor</c:v>
                </c:pt>
                <c:pt idx="2">
                  <c:v>Březen</c:v>
                </c:pt>
              </c:strCache>
            </c:strRef>
          </c:cat>
          <c:val>
            <c:numRef>
              <c:f>'8.12'!$L$23:$N$23</c:f>
              <c:numCache>
                <c:formatCode>#\ ##0.0</c:formatCode>
                <c:ptCount val="3"/>
                <c:pt idx="0">
                  <c:v>0</c:v>
                </c:pt>
                <c:pt idx="1">
                  <c:v>0</c:v>
                </c:pt>
                <c:pt idx="2">
                  <c:v>0</c:v>
                </c:pt>
              </c:numCache>
            </c:numRef>
          </c:val>
          <c:extLst>
            <c:ext xmlns:c16="http://schemas.microsoft.com/office/drawing/2014/chart" uri="{C3380CC4-5D6E-409C-BE32-E72D297353CC}">
              <c16:uniqueId val="{0000000D-EE6D-4FF2-A84D-EF8DEBB12288}"/>
            </c:ext>
          </c:extLst>
        </c:ser>
        <c:ser>
          <c:idx val="14"/>
          <c:order val="14"/>
          <c:tx>
            <c:strRef>
              <c:f>'8.12'!$K$24</c:f>
              <c:strCache>
                <c:ptCount val="1"/>
                <c:pt idx="0">
                  <c:v>Topné oleje</c:v>
                </c:pt>
              </c:strCache>
            </c:strRef>
          </c:tx>
          <c:invertIfNegative val="0"/>
          <c:cat>
            <c:strRef>
              <c:f>'8.12'!$L$9:$N$9</c:f>
              <c:strCache>
                <c:ptCount val="3"/>
                <c:pt idx="0">
                  <c:v>Leden</c:v>
                </c:pt>
                <c:pt idx="1">
                  <c:v>Únor</c:v>
                </c:pt>
                <c:pt idx="2">
                  <c:v>Březen</c:v>
                </c:pt>
              </c:strCache>
            </c:strRef>
          </c:cat>
          <c:val>
            <c:numRef>
              <c:f>'8.12'!$L$24:$N$24</c:f>
              <c:numCache>
                <c:formatCode>#\ ##0.0</c:formatCode>
                <c:ptCount val="3"/>
                <c:pt idx="0">
                  <c:v>1187.2630000000001</c:v>
                </c:pt>
                <c:pt idx="1">
                  <c:v>8775.8220000000001</c:v>
                </c:pt>
                <c:pt idx="2">
                  <c:v>1899.0989999999999</c:v>
                </c:pt>
              </c:numCache>
            </c:numRef>
          </c:val>
          <c:extLst>
            <c:ext xmlns:c16="http://schemas.microsoft.com/office/drawing/2014/chart" uri="{C3380CC4-5D6E-409C-BE32-E72D297353CC}">
              <c16:uniqueId val="{0000000E-EE6D-4FF2-A84D-EF8DEBB12288}"/>
            </c:ext>
          </c:extLst>
        </c:ser>
        <c:ser>
          <c:idx val="15"/>
          <c:order val="15"/>
          <c:tx>
            <c:strRef>
              <c:f>'8.12'!$K$25</c:f>
              <c:strCache>
                <c:ptCount val="1"/>
                <c:pt idx="0">
                  <c:v>Zemní plyn</c:v>
                </c:pt>
              </c:strCache>
            </c:strRef>
          </c:tx>
          <c:spPr>
            <a:solidFill>
              <a:srgbClr val="EBE600"/>
            </a:solidFill>
          </c:spPr>
          <c:invertIfNegative val="0"/>
          <c:cat>
            <c:strRef>
              <c:f>'8.12'!$L$9:$N$9</c:f>
              <c:strCache>
                <c:ptCount val="3"/>
                <c:pt idx="0">
                  <c:v>Leden</c:v>
                </c:pt>
                <c:pt idx="1">
                  <c:v>Únor</c:v>
                </c:pt>
                <c:pt idx="2">
                  <c:v>Březen</c:v>
                </c:pt>
              </c:strCache>
            </c:strRef>
          </c:cat>
          <c:val>
            <c:numRef>
              <c:f>'8.12'!$L$25:$N$25</c:f>
              <c:numCache>
                <c:formatCode>#\ ##0.0</c:formatCode>
                <c:ptCount val="3"/>
                <c:pt idx="0">
                  <c:v>632349.73</c:v>
                </c:pt>
                <c:pt idx="1">
                  <c:v>570367.14599999995</c:v>
                </c:pt>
                <c:pt idx="2">
                  <c:v>544031.07099999988</c:v>
                </c:pt>
              </c:numCache>
            </c:numRef>
          </c:val>
          <c:extLst>
            <c:ext xmlns:c16="http://schemas.microsoft.com/office/drawing/2014/chart" uri="{C3380CC4-5D6E-409C-BE32-E72D297353CC}">
              <c16:uniqueId val="{0000000F-EE6D-4FF2-A84D-EF8DEBB12288}"/>
            </c:ext>
          </c:extLst>
        </c:ser>
        <c:dLbls>
          <c:showLegendKey val="0"/>
          <c:showVal val="0"/>
          <c:showCatName val="0"/>
          <c:showSerName val="0"/>
          <c:showPercent val="0"/>
          <c:showBubbleSize val="0"/>
        </c:dLbls>
        <c:gapWidth val="150"/>
        <c:overlap val="100"/>
        <c:axId val="199951872"/>
        <c:axId val="199953408"/>
      </c:barChart>
      <c:catAx>
        <c:axId val="199951872"/>
        <c:scaling>
          <c:orientation val="minMax"/>
        </c:scaling>
        <c:delete val="0"/>
        <c:axPos val="b"/>
        <c:numFmt formatCode="General" sourceLinked="1"/>
        <c:majorTickMark val="none"/>
        <c:minorTickMark val="none"/>
        <c:tickLblPos val="nextTo"/>
        <c:txPr>
          <a:bodyPr/>
          <a:lstStyle/>
          <a:p>
            <a:pPr>
              <a:defRPr sz="900"/>
            </a:pPr>
            <a:endParaRPr lang="cs-CZ"/>
          </a:p>
        </c:txPr>
        <c:crossAx val="199953408"/>
        <c:crosses val="autoZero"/>
        <c:auto val="1"/>
        <c:lblAlgn val="ctr"/>
        <c:lblOffset val="100"/>
        <c:noMultiLvlLbl val="0"/>
      </c:catAx>
      <c:valAx>
        <c:axId val="199953408"/>
        <c:scaling>
          <c:orientation val="minMax"/>
          <c:max val="3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9951872"/>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AF25-484B-92F1-8EF446706F13}"/>
              </c:ext>
            </c:extLst>
          </c:dPt>
          <c:cat>
            <c:numRef>
              <c:f>'8.12'!$O$28:$O$35</c:f>
              <c:numCache>
                <c:formatCode>#\ ##0.0</c:formatCode>
                <c:ptCount val="8"/>
              </c:numCache>
            </c:numRef>
          </c:cat>
          <c:val>
            <c:numRef>
              <c:f>'8.12'!$J$28:$J$35</c:f>
              <c:numCache>
                <c:formatCode>0.0</c:formatCode>
                <c:ptCount val="8"/>
              </c:numCache>
            </c:numRef>
          </c:val>
          <c:extLst>
            <c:ext xmlns:c16="http://schemas.microsoft.com/office/drawing/2014/chart" uri="{C3380CC4-5D6E-409C-BE32-E72D297353CC}">
              <c16:uniqueId val="{00000001-AF25-484B-92F1-8EF446706F1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AB6-4789-99FE-040A7D52FAF1}"/>
              </c:ext>
            </c:extLst>
          </c:dPt>
          <c:dPt>
            <c:idx val="1"/>
            <c:bubble3D val="0"/>
            <c:spPr>
              <a:solidFill>
                <a:srgbClr val="EEECE1">
                  <a:lumMod val="50000"/>
                </a:srgbClr>
              </a:solidFill>
            </c:spPr>
            <c:extLst>
              <c:ext xmlns:c16="http://schemas.microsoft.com/office/drawing/2014/chart" uri="{C3380CC4-5D6E-409C-BE32-E72D297353CC}">
                <c16:uniqueId val="{00000003-0AB6-4789-99FE-040A7D52FAF1}"/>
              </c:ext>
            </c:extLst>
          </c:dPt>
          <c:dPt>
            <c:idx val="2"/>
            <c:bubble3D val="0"/>
            <c:spPr>
              <a:solidFill>
                <a:sysClr val="windowText" lastClr="000000"/>
              </a:solidFill>
            </c:spPr>
            <c:extLst>
              <c:ext xmlns:c16="http://schemas.microsoft.com/office/drawing/2014/chart" uri="{C3380CC4-5D6E-409C-BE32-E72D297353CC}">
                <c16:uniqueId val="{00000005-0AB6-4789-99FE-040A7D52FAF1}"/>
              </c:ext>
            </c:extLst>
          </c:dPt>
          <c:dPt>
            <c:idx val="5"/>
            <c:bubble3D val="0"/>
            <c:extLst>
              <c:ext xmlns:c16="http://schemas.microsoft.com/office/drawing/2014/chart" uri="{C3380CC4-5D6E-409C-BE32-E72D297353CC}">
                <c16:uniqueId val="{00000006-0AB6-4789-99FE-040A7D52FAF1}"/>
              </c:ext>
            </c:extLst>
          </c:dPt>
          <c:dPt>
            <c:idx val="6"/>
            <c:bubble3D val="0"/>
            <c:spPr>
              <a:solidFill>
                <a:srgbClr val="6E4932"/>
              </a:solidFill>
            </c:spPr>
            <c:extLst>
              <c:ext xmlns:c16="http://schemas.microsoft.com/office/drawing/2014/chart" uri="{C3380CC4-5D6E-409C-BE32-E72D297353CC}">
                <c16:uniqueId val="{00000008-0AB6-4789-99FE-040A7D52FAF1}"/>
              </c:ext>
            </c:extLst>
          </c:dPt>
          <c:dPt>
            <c:idx val="7"/>
            <c:bubble3D val="0"/>
            <c:extLst>
              <c:ext xmlns:c16="http://schemas.microsoft.com/office/drawing/2014/chart" uri="{C3380CC4-5D6E-409C-BE32-E72D297353CC}">
                <c16:uniqueId val="{00000009-0AB6-4789-99FE-040A7D52FAF1}"/>
              </c:ext>
            </c:extLst>
          </c:dPt>
          <c:dPt>
            <c:idx val="15"/>
            <c:bubble3D val="0"/>
            <c:spPr>
              <a:solidFill>
                <a:srgbClr val="EBE600"/>
              </a:solidFill>
            </c:spPr>
            <c:extLst>
              <c:ext xmlns:c16="http://schemas.microsoft.com/office/drawing/2014/chart" uri="{C3380CC4-5D6E-409C-BE32-E72D297353CC}">
                <c16:uniqueId val="{0000000B-0AB6-4789-99FE-040A7D52FAF1}"/>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0AB6-4789-99FE-040A7D52FAF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30611620795107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Leden</c:v>
                </c:pt>
                <c:pt idx="1">
                  <c:v>Únor</c:v>
                </c:pt>
                <c:pt idx="2">
                  <c:v>Březen</c:v>
                </c:pt>
              </c:strCache>
            </c:strRef>
          </c:cat>
          <c:val>
            <c:numRef>
              <c:f>'8.13'!$L$27:$N$27</c:f>
              <c:numCache>
                <c:formatCode>#\ ##0.0</c:formatCode>
                <c:ptCount val="3"/>
                <c:pt idx="0">
                  <c:v>414451.15700000001</c:v>
                </c:pt>
                <c:pt idx="1">
                  <c:v>403306.74200000003</c:v>
                </c:pt>
                <c:pt idx="2">
                  <c:v>423601.60399999993</c:v>
                </c:pt>
              </c:numCache>
            </c:numRef>
          </c:val>
          <c:extLst>
            <c:ext xmlns:c16="http://schemas.microsoft.com/office/drawing/2014/chart" uri="{C3380CC4-5D6E-409C-BE32-E72D297353CC}">
              <c16:uniqueId val="{00000000-8386-4549-91F6-92326612DADF}"/>
            </c:ext>
          </c:extLst>
        </c:ser>
        <c:ser>
          <c:idx val="1"/>
          <c:order val="1"/>
          <c:tx>
            <c:strRef>
              <c:f>'8.13'!$K$28</c:f>
              <c:strCache>
                <c:ptCount val="1"/>
                <c:pt idx="0">
                  <c:v>Energetika</c:v>
                </c:pt>
              </c:strCache>
            </c:strRef>
          </c:tx>
          <c:invertIfNegative val="0"/>
          <c:cat>
            <c:strRef>
              <c:f>'8.13'!$L$26:$N$26</c:f>
              <c:strCache>
                <c:ptCount val="3"/>
                <c:pt idx="0">
                  <c:v>Leden</c:v>
                </c:pt>
                <c:pt idx="1">
                  <c:v>Únor</c:v>
                </c:pt>
                <c:pt idx="2">
                  <c:v>Březen</c:v>
                </c:pt>
              </c:strCache>
            </c:strRef>
          </c:cat>
          <c:val>
            <c:numRef>
              <c:f>'8.13'!$L$28:$N$28</c:f>
              <c:numCache>
                <c:formatCode>#\ ##0.0</c:formatCode>
                <c:ptCount val="3"/>
                <c:pt idx="0">
                  <c:v>84821.734999999986</c:v>
                </c:pt>
                <c:pt idx="1">
                  <c:v>78882.137999999992</c:v>
                </c:pt>
                <c:pt idx="2">
                  <c:v>80420.196999999986</c:v>
                </c:pt>
              </c:numCache>
            </c:numRef>
          </c:val>
          <c:extLst>
            <c:ext xmlns:c16="http://schemas.microsoft.com/office/drawing/2014/chart" uri="{C3380CC4-5D6E-409C-BE32-E72D297353CC}">
              <c16:uniqueId val="{00000001-8386-4549-91F6-92326612DADF}"/>
            </c:ext>
          </c:extLst>
        </c:ser>
        <c:ser>
          <c:idx val="2"/>
          <c:order val="2"/>
          <c:tx>
            <c:strRef>
              <c:f>'8.13'!$K$29</c:f>
              <c:strCache>
                <c:ptCount val="1"/>
                <c:pt idx="0">
                  <c:v>Doprava</c:v>
                </c:pt>
              </c:strCache>
            </c:strRef>
          </c:tx>
          <c:invertIfNegative val="0"/>
          <c:cat>
            <c:strRef>
              <c:f>'8.13'!$L$26:$N$26</c:f>
              <c:strCache>
                <c:ptCount val="3"/>
                <c:pt idx="0">
                  <c:v>Leden</c:v>
                </c:pt>
                <c:pt idx="1">
                  <c:v>Únor</c:v>
                </c:pt>
                <c:pt idx="2">
                  <c:v>Březen</c:v>
                </c:pt>
              </c:strCache>
            </c:strRef>
          </c:cat>
          <c:val>
            <c:numRef>
              <c:f>'8.13'!$L$29:$N$29</c:f>
              <c:numCache>
                <c:formatCode>#\ ##0.0</c:formatCode>
                <c:ptCount val="3"/>
                <c:pt idx="0">
                  <c:v>24896.899999999998</c:v>
                </c:pt>
                <c:pt idx="1">
                  <c:v>25048.079999999998</c:v>
                </c:pt>
                <c:pt idx="2">
                  <c:v>15837.82</c:v>
                </c:pt>
              </c:numCache>
            </c:numRef>
          </c:val>
          <c:extLst>
            <c:ext xmlns:c16="http://schemas.microsoft.com/office/drawing/2014/chart" uri="{C3380CC4-5D6E-409C-BE32-E72D297353CC}">
              <c16:uniqueId val="{00000002-8386-4549-91F6-92326612DADF}"/>
            </c:ext>
          </c:extLst>
        </c:ser>
        <c:ser>
          <c:idx val="3"/>
          <c:order val="3"/>
          <c:tx>
            <c:strRef>
              <c:f>'8.13'!$K$30</c:f>
              <c:strCache>
                <c:ptCount val="1"/>
                <c:pt idx="0">
                  <c:v>Stavebnictví</c:v>
                </c:pt>
              </c:strCache>
            </c:strRef>
          </c:tx>
          <c:invertIfNegative val="0"/>
          <c:cat>
            <c:strRef>
              <c:f>'8.13'!$L$26:$N$26</c:f>
              <c:strCache>
                <c:ptCount val="3"/>
                <c:pt idx="0">
                  <c:v>Leden</c:v>
                </c:pt>
                <c:pt idx="1">
                  <c:v>Únor</c:v>
                </c:pt>
                <c:pt idx="2">
                  <c:v>Březen</c:v>
                </c:pt>
              </c:strCache>
            </c:strRef>
          </c:cat>
          <c:val>
            <c:numRef>
              <c:f>'8.13'!$L$30:$N$30</c:f>
              <c:numCache>
                <c:formatCode>#\ ##0.0</c:formatCode>
                <c:ptCount val="3"/>
                <c:pt idx="0">
                  <c:v>1683.797</c:v>
                </c:pt>
                <c:pt idx="1">
                  <c:v>1833.9670000000001</c:v>
                </c:pt>
                <c:pt idx="2">
                  <c:v>6512.2870000000003</c:v>
                </c:pt>
              </c:numCache>
            </c:numRef>
          </c:val>
          <c:extLst>
            <c:ext xmlns:c16="http://schemas.microsoft.com/office/drawing/2014/chart" uri="{C3380CC4-5D6E-409C-BE32-E72D297353CC}">
              <c16:uniqueId val="{00000003-8386-4549-91F6-92326612DADF}"/>
            </c:ext>
          </c:extLst>
        </c:ser>
        <c:ser>
          <c:idx val="4"/>
          <c:order val="4"/>
          <c:tx>
            <c:strRef>
              <c:f>'8.13'!$K$31</c:f>
              <c:strCache>
                <c:ptCount val="1"/>
                <c:pt idx="0">
                  <c:v>Zemědělství a lesnictví</c:v>
                </c:pt>
              </c:strCache>
            </c:strRef>
          </c:tx>
          <c:invertIfNegative val="0"/>
          <c:cat>
            <c:strRef>
              <c:f>'8.13'!$L$26:$N$26</c:f>
              <c:strCache>
                <c:ptCount val="3"/>
                <c:pt idx="0">
                  <c:v>Leden</c:v>
                </c:pt>
                <c:pt idx="1">
                  <c:v>Únor</c:v>
                </c:pt>
                <c:pt idx="2">
                  <c:v>Březen</c:v>
                </c:pt>
              </c:strCache>
            </c:strRef>
          </c:cat>
          <c:val>
            <c:numRef>
              <c:f>'8.13'!$L$31:$N$31</c:f>
              <c:numCache>
                <c:formatCode>#\ ##0.0</c:formatCode>
                <c:ptCount val="3"/>
                <c:pt idx="0">
                  <c:v>14655.119999999999</c:v>
                </c:pt>
                <c:pt idx="1">
                  <c:v>16546.52</c:v>
                </c:pt>
                <c:pt idx="2">
                  <c:v>16477.099999999999</c:v>
                </c:pt>
              </c:numCache>
            </c:numRef>
          </c:val>
          <c:extLst>
            <c:ext xmlns:c16="http://schemas.microsoft.com/office/drawing/2014/chart" uri="{C3380CC4-5D6E-409C-BE32-E72D297353CC}">
              <c16:uniqueId val="{00000004-8386-4549-91F6-92326612DADF}"/>
            </c:ext>
          </c:extLst>
        </c:ser>
        <c:ser>
          <c:idx val="5"/>
          <c:order val="5"/>
          <c:tx>
            <c:strRef>
              <c:f>'8.13'!$K$32</c:f>
              <c:strCache>
                <c:ptCount val="1"/>
                <c:pt idx="0">
                  <c:v>Domácnosti</c:v>
                </c:pt>
              </c:strCache>
            </c:strRef>
          </c:tx>
          <c:invertIfNegative val="0"/>
          <c:cat>
            <c:strRef>
              <c:f>'8.13'!$L$26:$N$26</c:f>
              <c:strCache>
                <c:ptCount val="3"/>
                <c:pt idx="0">
                  <c:v>Leden</c:v>
                </c:pt>
                <c:pt idx="1">
                  <c:v>Únor</c:v>
                </c:pt>
                <c:pt idx="2">
                  <c:v>Březen</c:v>
                </c:pt>
              </c:strCache>
            </c:strRef>
          </c:cat>
          <c:val>
            <c:numRef>
              <c:f>'8.13'!$L$32:$N$32</c:f>
              <c:numCache>
                <c:formatCode>#\ ##0.0</c:formatCode>
                <c:ptCount val="3"/>
                <c:pt idx="0">
                  <c:v>583403.08899999992</c:v>
                </c:pt>
                <c:pt idx="1">
                  <c:v>551623.26800000016</c:v>
                </c:pt>
                <c:pt idx="2">
                  <c:v>476001.27299999999</c:v>
                </c:pt>
              </c:numCache>
            </c:numRef>
          </c:val>
          <c:extLst>
            <c:ext xmlns:c16="http://schemas.microsoft.com/office/drawing/2014/chart" uri="{C3380CC4-5D6E-409C-BE32-E72D297353CC}">
              <c16:uniqueId val="{00000005-8386-4549-91F6-92326612DADF}"/>
            </c:ext>
          </c:extLst>
        </c:ser>
        <c:ser>
          <c:idx val="6"/>
          <c:order val="6"/>
          <c:tx>
            <c:strRef>
              <c:f>'8.13'!$K$33</c:f>
              <c:strCache>
                <c:ptCount val="1"/>
                <c:pt idx="0">
                  <c:v>Obchod, služby, školství, zdravotnictví</c:v>
                </c:pt>
              </c:strCache>
            </c:strRef>
          </c:tx>
          <c:invertIfNegative val="0"/>
          <c:cat>
            <c:strRef>
              <c:f>'8.13'!$L$26:$N$26</c:f>
              <c:strCache>
                <c:ptCount val="3"/>
                <c:pt idx="0">
                  <c:v>Leden</c:v>
                </c:pt>
                <c:pt idx="1">
                  <c:v>Únor</c:v>
                </c:pt>
                <c:pt idx="2">
                  <c:v>Březen</c:v>
                </c:pt>
              </c:strCache>
            </c:strRef>
          </c:cat>
          <c:val>
            <c:numRef>
              <c:f>'8.13'!$L$33:$N$33</c:f>
              <c:numCache>
                <c:formatCode>#\ ##0.0</c:formatCode>
                <c:ptCount val="3"/>
                <c:pt idx="0">
                  <c:v>268237.69400000002</c:v>
                </c:pt>
                <c:pt idx="1">
                  <c:v>263004.23499999999</c:v>
                </c:pt>
                <c:pt idx="2">
                  <c:v>220472.20200000002</c:v>
                </c:pt>
              </c:numCache>
            </c:numRef>
          </c:val>
          <c:extLst>
            <c:ext xmlns:c16="http://schemas.microsoft.com/office/drawing/2014/chart" uri="{C3380CC4-5D6E-409C-BE32-E72D297353CC}">
              <c16:uniqueId val="{00000006-8386-4549-91F6-92326612DADF}"/>
            </c:ext>
          </c:extLst>
        </c:ser>
        <c:ser>
          <c:idx val="7"/>
          <c:order val="7"/>
          <c:tx>
            <c:strRef>
              <c:f>'8.13'!$K$34</c:f>
              <c:strCache>
                <c:ptCount val="1"/>
                <c:pt idx="0">
                  <c:v>Ostatní</c:v>
                </c:pt>
              </c:strCache>
            </c:strRef>
          </c:tx>
          <c:invertIfNegative val="0"/>
          <c:cat>
            <c:strRef>
              <c:f>'8.13'!$L$26:$N$26</c:f>
              <c:strCache>
                <c:ptCount val="3"/>
                <c:pt idx="0">
                  <c:v>Leden</c:v>
                </c:pt>
                <c:pt idx="1">
                  <c:v>Únor</c:v>
                </c:pt>
                <c:pt idx="2">
                  <c:v>Březen</c:v>
                </c:pt>
              </c:strCache>
            </c:strRef>
          </c:cat>
          <c:val>
            <c:numRef>
              <c:f>'8.13'!$L$34:$N$34</c:f>
              <c:numCache>
                <c:formatCode>#\ ##0.0</c:formatCode>
                <c:ptCount val="3"/>
                <c:pt idx="0">
                  <c:v>25616.788999999997</c:v>
                </c:pt>
                <c:pt idx="1">
                  <c:v>24647.305</c:v>
                </c:pt>
                <c:pt idx="2">
                  <c:v>20157.306</c:v>
                </c:pt>
              </c:numCache>
            </c:numRef>
          </c:val>
          <c:extLst>
            <c:ext xmlns:c16="http://schemas.microsoft.com/office/drawing/2014/chart" uri="{C3380CC4-5D6E-409C-BE32-E72D297353CC}">
              <c16:uniqueId val="{00000007-8386-4549-91F6-92326612DADF}"/>
            </c:ext>
          </c:extLst>
        </c:ser>
        <c:dLbls>
          <c:showLegendKey val="0"/>
          <c:showVal val="0"/>
          <c:showCatName val="0"/>
          <c:showSerName val="0"/>
          <c:showPercent val="0"/>
          <c:showBubbleSize val="0"/>
        </c:dLbls>
        <c:gapWidth val="150"/>
        <c:overlap val="100"/>
        <c:axId val="207080064"/>
        <c:axId val="207081856"/>
      </c:barChart>
      <c:catAx>
        <c:axId val="207080064"/>
        <c:scaling>
          <c:orientation val="minMax"/>
        </c:scaling>
        <c:delete val="0"/>
        <c:axPos val="b"/>
        <c:numFmt formatCode="General" sourceLinked="1"/>
        <c:majorTickMark val="none"/>
        <c:minorTickMark val="none"/>
        <c:tickLblPos val="nextTo"/>
        <c:txPr>
          <a:bodyPr/>
          <a:lstStyle/>
          <a:p>
            <a:pPr>
              <a:defRPr sz="900"/>
            </a:pPr>
            <a:endParaRPr lang="cs-CZ"/>
          </a:p>
        </c:txPr>
        <c:crossAx val="207081856"/>
        <c:crosses val="autoZero"/>
        <c:auto val="1"/>
        <c:lblAlgn val="ctr"/>
        <c:lblOffset val="100"/>
        <c:noMultiLvlLbl val="0"/>
      </c:catAx>
      <c:valAx>
        <c:axId val="207081856"/>
        <c:scaling>
          <c:orientation val="minMax"/>
          <c:max val="18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080064"/>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0.2550987391771522</c:v>
                </c:pt>
              </c:numCache>
            </c:numRef>
          </c:val>
          <c:extLst>
            <c:ext xmlns:c16="http://schemas.microsoft.com/office/drawing/2014/chart" uri="{C3380CC4-5D6E-409C-BE32-E72D297353CC}">
              <c16:uniqueId val="{00000000-DEF4-4E34-92D6-CED662CDE72F}"/>
            </c:ext>
          </c:extLst>
        </c:ser>
        <c:ser>
          <c:idx val="1"/>
          <c:order val="1"/>
          <c:tx>
            <c:strRef>
              <c:f>'8.13'!$L$40</c:f>
              <c:strCache>
                <c:ptCount val="1"/>
                <c:pt idx="0">
                  <c:v>Výroba tepla brutto</c:v>
                </c:pt>
              </c:strCache>
            </c:strRef>
          </c:tx>
          <c:invertIfNegative val="0"/>
          <c:val>
            <c:numRef>
              <c:f>'8.13'!$M$40</c:f>
              <c:numCache>
                <c:formatCode>0.0%</c:formatCode>
                <c:ptCount val="1"/>
                <c:pt idx="0">
                  <c:v>0.18740405355925308</c:v>
                </c:pt>
              </c:numCache>
            </c:numRef>
          </c:val>
          <c:extLst>
            <c:ext xmlns:c16="http://schemas.microsoft.com/office/drawing/2014/chart" uri="{C3380CC4-5D6E-409C-BE32-E72D297353CC}">
              <c16:uniqueId val="{00000001-DEF4-4E34-92D6-CED662CDE72F}"/>
            </c:ext>
          </c:extLst>
        </c:ser>
        <c:ser>
          <c:idx val="2"/>
          <c:order val="2"/>
          <c:tx>
            <c:strRef>
              <c:f>'8.13'!$L$41</c:f>
              <c:strCache>
                <c:ptCount val="1"/>
                <c:pt idx="0">
                  <c:v>Dodávky tepla</c:v>
                </c:pt>
              </c:strCache>
            </c:strRef>
          </c:tx>
          <c:invertIfNegative val="0"/>
          <c:val>
            <c:numRef>
              <c:f>'8.13'!$M$41</c:f>
              <c:numCache>
                <c:formatCode>0.0%</c:formatCode>
                <c:ptCount val="1"/>
                <c:pt idx="0">
                  <c:v>0.12848189332368701</c:v>
                </c:pt>
              </c:numCache>
            </c:numRef>
          </c:val>
          <c:extLst>
            <c:ext xmlns:c16="http://schemas.microsoft.com/office/drawing/2014/chart" uri="{C3380CC4-5D6E-409C-BE32-E72D297353CC}">
              <c16:uniqueId val="{00000002-DEF4-4E34-92D6-CED662CDE72F}"/>
            </c:ext>
          </c:extLst>
        </c:ser>
        <c:dLbls>
          <c:showLegendKey val="0"/>
          <c:showVal val="0"/>
          <c:showCatName val="0"/>
          <c:showSerName val="0"/>
          <c:showPercent val="0"/>
          <c:showBubbleSize val="0"/>
        </c:dLbls>
        <c:gapWidth val="150"/>
        <c:axId val="207112832"/>
        <c:axId val="207114624"/>
      </c:barChart>
      <c:catAx>
        <c:axId val="207112832"/>
        <c:scaling>
          <c:orientation val="maxMin"/>
        </c:scaling>
        <c:delete val="0"/>
        <c:axPos val="l"/>
        <c:numFmt formatCode="General" sourceLinked="1"/>
        <c:majorTickMark val="none"/>
        <c:minorTickMark val="none"/>
        <c:tickLblPos val="none"/>
        <c:crossAx val="207114624"/>
        <c:crosses val="autoZero"/>
        <c:auto val="1"/>
        <c:lblAlgn val="ctr"/>
        <c:lblOffset val="100"/>
        <c:noMultiLvlLbl val="0"/>
      </c:catAx>
      <c:valAx>
        <c:axId val="2071146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711283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908996051889452"/>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Leden</c:v>
                </c:pt>
                <c:pt idx="1">
                  <c:v>Únor</c:v>
                </c:pt>
                <c:pt idx="2">
                  <c:v>Březen</c:v>
                </c:pt>
              </c:strCache>
            </c:strRef>
          </c:cat>
          <c:val>
            <c:numRef>
              <c:f>'8.13'!$L$10:$N$10</c:f>
              <c:numCache>
                <c:formatCode>#\ ##0.0</c:formatCode>
                <c:ptCount val="3"/>
                <c:pt idx="0">
                  <c:v>132772.31</c:v>
                </c:pt>
                <c:pt idx="1">
                  <c:v>115796.53</c:v>
                </c:pt>
                <c:pt idx="2">
                  <c:v>128774.17</c:v>
                </c:pt>
              </c:numCache>
            </c:numRef>
          </c:val>
          <c:extLst>
            <c:ext xmlns:c16="http://schemas.microsoft.com/office/drawing/2014/chart" uri="{C3380CC4-5D6E-409C-BE32-E72D297353CC}">
              <c16:uniqueId val="{00000000-572D-4B89-B608-BDF69614BC00}"/>
            </c:ext>
          </c:extLst>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Leden</c:v>
                </c:pt>
                <c:pt idx="1">
                  <c:v>Únor</c:v>
                </c:pt>
                <c:pt idx="2">
                  <c:v>Březen</c:v>
                </c:pt>
              </c:strCache>
            </c:strRef>
          </c:cat>
          <c:val>
            <c:numRef>
              <c:f>'8.13'!$L$11:$N$11</c:f>
              <c:numCache>
                <c:formatCode>#\ ##0.0</c:formatCode>
                <c:ptCount val="3"/>
                <c:pt idx="0">
                  <c:v>3279.7430000000004</c:v>
                </c:pt>
                <c:pt idx="1">
                  <c:v>2954.0889999999999</c:v>
                </c:pt>
                <c:pt idx="2">
                  <c:v>3116.2689999999998</c:v>
                </c:pt>
              </c:numCache>
            </c:numRef>
          </c:val>
          <c:extLst>
            <c:ext xmlns:c16="http://schemas.microsoft.com/office/drawing/2014/chart" uri="{C3380CC4-5D6E-409C-BE32-E72D297353CC}">
              <c16:uniqueId val="{00000001-572D-4B89-B608-BDF69614BC00}"/>
            </c:ext>
          </c:extLst>
        </c:ser>
        <c:ser>
          <c:idx val="2"/>
          <c:order val="2"/>
          <c:tx>
            <c:strRef>
              <c:f>'8.13'!$K$12</c:f>
              <c:strCache>
                <c:ptCount val="1"/>
                <c:pt idx="0">
                  <c:v>Černé uhlí</c:v>
                </c:pt>
              </c:strCache>
            </c:strRef>
          </c:tx>
          <c:spPr>
            <a:solidFill>
              <a:schemeClr val="tx1"/>
            </a:solidFill>
          </c:spPr>
          <c:invertIfNegative val="0"/>
          <c:cat>
            <c:strRef>
              <c:f>'8.13'!$L$9:$N$9</c:f>
              <c:strCache>
                <c:ptCount val="3"/>
                <c:pt idx="0">
                  <c:v>Leden</c:v>
                </c:pt>
                <c:pt idx="1">
                  <c:v>Únor</c:v>
                </c:pt>
                <c:pt idx="2">
                  <c:v>Březen</c:v>
                </c:pt>
              </c:strCache>
            </c:strRef>
          </c:cat>
          <c:val>
            <c:numRef>
              <c:f>'8.13'!$L$12:$N$12</c:f>
              <c:numCache>
                <c:formatCode>#\ ##0.0</c:formatCode>
                <c:ptCount val="3"/>
                <c:pt idx="0">
                  <c:v>0</c:v>
                </c:pt>
                <c:pt idx="1">
                  <c:v>0</c:v>
                </c:pt>
                <c:pt idx="2">
                  <c:v>0</c:v>
                </c:pt>
              </c:numCache>
            </c:numRef>
          </c:val>
          <c:extLst>
            <c:ext xmlns:c16="http://schemas.microsoft.com/office/drawing/2014/chart" uri="{C3380CC4-5D6E-409C-BE32-E72D297353CC}">
              <c16:uniqueId val="{00000002-572D-4B89-B608-BDF69614BC00}"/>
            </c:ext>
          </c:extLst>
        </c:ser>
        <c:ser>
          <c:idx val="3"/>
          <c:order val="3"/>
          <c:tx>
            <c:strRef>
              <c:f>'8.13'!$K$13</c:f>
              <c:strCache>
                <c:ptCount val="1"/>
                <c:pt idx="0">
                  <c:v>Elektrická energie</c:v>
                </c:pt>
              </c:strCache>
            </c:strRef>
          </c:tx>
          <c:invertIfNegative val="0"/>
          <c:cat>
            <c:strRef>
              <c:f>'8.13'!$L$9:$N$9</c:f>
              <c:strCache>
                <c:ptCount val="3"/>
                <c:pt idx="0">
                  <c:v>Leden</c:v>
                </c:pt>
                <c:pt idx="1">
                  <c:v>Únor</c:v>
                </c:pt>
                <c:pt idx="2">
                  <c:v>Březen</c:v>
                </c:pt>
              </c:strCache>
            </c:strRef>
          </c:cat>
          <c:val>
            <c:numRef>
              <c:f>'8.13'!$L$13:$N$13</c:f>
              <c:numCache>
                <c:formatCode>#\ ##0.0</c:formatCode>
                <c:ptCount val="3"/>
                <c:pt idx="0">
                  <c:v>0</c:v>
                </c:pt>
                <c:pt idx="1">
                  <c:v>0</c:v>
                </c:pt>
                <c:pt idx="2">
                  <c:v>0</c:v>
                </c:pt>
              </c:numCache>
            </c:numRef>
          </c:val>
          <c:extLst>
            <c:ext xmlns:c16="http://schemas.microsoft.com/office/drawing/2014/chart" uri="{C3380CC4-5D6E-409C-BE32-E72D297353CC}">
              <c16:uniqueId val="{00000003-572D-4B89-B608-BDF69614BC00}"/>
            </c:ext>
          </c:extLst>
        </c:ser>
        <c:ser>
          <c:idx val="4"/>
          <c:order val="4"/>
          <c:tx>
            <c:strRef>
              <c:f>'8.13'!$K$14</c:f>
              <c:strCache>
                <c:ptCount val="1"/>
                <c:pt idx="0">
                  <c:v>Energie prostředí (tepelné čerpadlo)</c:v>
                </c:pt>
              </c:strCache>
            </c:strRef>
          </c:tx>
          <c:invertIfNegative val="0"/>
          <c:cat>
            <c:strRef>
              <c:f>'8.13'!$L$9:$N$9</c:f>
              <c:strCache>
                <c:ptCount val="3"/>
                <c:pt idx="0">
                  <c:v>Leden</c:v>
                </c:pt>
                <c:pt idx="1">
                  <c:v>Únor</c:v>
                </c:pt>
                <c:pt idx="2">
                  <c:v>Březen</c:v>
                </c:pt>
              </c:strCache>
            </c:strRef>
          </c:cat>
          <c:val>
            <c:numRef>
              <c:f>'8.13'!$L$14:$N$14</c:f>
              <c:numCache>
                <c:formatCode>#\ ##0.0</c:formatCode>
                <c:ptCount val="3"/>
                <c:pt idx="0">
                  <c:v>140</c:v>
                </c:pt>
                <c:pt idx="1">
                  <c:v>122</c:v>
                </c:pt>
                <c:pt idx="2">
                  <c:v>132</c:v>
                </c:pt>
              </c:numCache>
            </c:numRef>
          </c:val>
          <c:extLst>
            <c:ext xmlns:c16="http://schemas.microsoft.com/office/drawing/2014/chart" uri="{C3380CC4-5D6E-409C-BE32-E72D297353CC}">
              <c16:uniqueId val="{00000004-572D-4B89-B608-BDF69614BC00}"/>
            </c:ext>
          </c:extLst>
        </c:ser>
        <c:ser>
          <c:idx val="5"/>
          <c:order val="5"/>
          <c:tx>
            <c:strRef>
              <c:f>'8.13'!$K$15</c:f>
              <c:strCache>
                <c:ptCount val="1"/>
                <c:pt idx="0">
                  <c:v>Energie Slunce (solární kolektor)</c:v>
                </c:pt>
              </c:strCache>
            </c:strRef>
          </c:tx>
          <c:invertIfNegative val="0"/>
          <c:cat>
            <c:strRef>
              <c:f>'8.13'!$L$9:$N$9</c:f>
              <c:strCache>
                <c:ptCount val="3"/>
                <c:pt idx="0">
                  <c:v>Leden</c:v>
                </c:pt>
                <c:pt idx="1">
                  <c:v>Únor</c:v>
                </c:pt>
                <c:pt idx="2">
                  <c:v>Březen</c:v>
                </c:pt>
              </c:strCache>
            </c:strRef>
          </c:cat>
          <c:val>
            <c:numRef>
              <c:f>'8.13'!$L$15:$N$15</c:f>
              <c:numCache>
                <c:formatCode>#\ ##0.0</c:formatCode>
                <c:ptCount val="3"/>
                <c:pt idx="0">
                  <c:v>1</c:v>
                </c:pt>
                <c:pt idx="1">
                  <c:v>3</c:v>
                </c:pt>
                <c:pt idx="2">
                  <c:v>6</c:v>
                </c:pt>
              </c:numCache>
            </c:numRef>
          </c:val>
          <c:extLst>
            <c:ext xmlns:c16="http://schemas.microsoft.com/office/drawing/2014/chart" uri="{C3380CC4-5D6E-409C-BE32-E72D297353CC}">
              <c16:uniqueId val="{00000005-572D-4B89-B608-BDF69614BC00}"/>
            </c:ext>
          </c:extLst>
        </c:ser>
        <c:ser>
          <c:idx val="6"/>
          <c:order val="6"/>
          <c:tx>
            <c:strRef>
              <c:f>'8.13'!$K$16</c:f>
              <c:strCache>
                <c:ptCount val="1"/>
                <c:pt idx="0">
                  <c:v>Hnědé uhlí</c:v>
                </c:pt>
              </c:strCache>
            </c:strRef>
          </c:tx>
          <c:spPr>
            <a:solidFill>
              <a:srgbClr val="6E4932"/>
            </a:solidFill>
          </c:spPr>
          <c:invertIfNegative val="0"/>
          <c:cat>
            <c:strRef>
              <c:f>'8.13'!$L$9:$N$9</c:f>
              <c:strCache>
                <c:ptCount val="3"/>
                <c:pt idx="0">
                  <c:v>Leden</c:v>
                </c:pt>
                <c:pt idx="1">
                  <c:v>Únor</c:v>
                </c:pt>
                <c:pt idx="2">
                  <c:v>Březen</c:v>
                </c:pt>
              </c:strCache>
            </c:strRef>
          </c:cat>
          <c:val>
            <c:numRef>
              <c:f>'8.13'!$L$16:$N$16</c:f>
              <c:numCache>
                <c:formatCode>#\ ##0.0</c:formatCode>
                <c:ptCount val="3"/>
                <c:pt idx="0">
                  <c:v>1306373.679</c:v>
                </c:pt>
                <c:pt idx="1">
                  <c:v>1249881.7149999999</c:v>
                </c:pt>
                <c:pt idx="2">
                  <c:v>1148464.905</c:v>
                </c:pt>
              </c:numCache>
            </c:numRef>
          </c:val>
          <c:extLst>
            <c:ext xmlns:c16="http://schemas.microsoft.com/office/drawing/2014/chart" uri="{C3380CC4-5D6E-409C-BE32-E72D297353CC}">
              <c16:uniqueId val="{00000006-572D-4B89-B608-BDF69614BC00}"/>
            </c:ext>
          </c:extLst>
        </c:ser>
        <c:ser>
          <c:idx val="7"/>
          <c:order val="7"/>
          <c:tx>
            <c:strRef>
              <c:f>'8.13'!$K$17</c:f>
              <c:strCache>
                <c:ptCount val="1"/>
                <c:pt idx="0">
                  <c:v>Jaderné palivo</c:v>
                </c:pt>
              </c:strCache>
            </c:strRef>
          </c:tx>
          <c:invertIfNegative val="0"/>
          <c:cat>
            <c:strRef>
              <c:f>'8.13'!$L$9:$N$9</c:f>
              <c:strCache>
                <c:ptCount val="3"/>
                <c:pt idx="0">
                  <c:v>Leden</c:v>
                </c:pt>
                <c:pt idx="1">
                  <c:v>Únor</c:v>
                </c:pt>
                <c:pt idx="2">
                  <c:v>Březen</c:v>
                </c:pt>
              </c:strCache>
            </c:strRef>
          </c:cat>
          <c:val>
            <c:numRef>
              <c:f>'8.13'!$L$17:$N$17</c:f>
              <c:numCache>
                <c:formatCode>#\ ##0.0</c:formatCode>
                <c:ptCount val="3"/>
                <c:pt idx="0">
                  <c:v>0</c:v>
                </c:pt>
                <c:pt idx="1">
                  <c:v>0</c:v>
                </c:pt>
                <c:pt idx="2">
                  <c:v>0</c:v>
                </c:pt>
              </c:numCache>
            </c:numRef>
          </c:val>
          <c:extLst>
            <c:ext xmlns:c16="http://schemas.microsoft.com/office/drawing/2014/chart" uri="{C3380CC4-5D6E-409C-BE32-E72D297353CC}">
              <c16:uniqueId val="{00000007-572D-4B89-B608-BDF69614BC00}"/>
            </c:ext>
          </c:extLst>
        </c:ser>
        <c:ser>
          <c:idx val="8"/>
          <c:order val="8"/>
          <c:tx>
            <c:strRef>
              <c:f>'8.13'!$K$18</c:f>
              <c:strCache>
                <c:ptCount val="1"/>
                <c:pt idx="0">
                  <c:v>Koks</c:v>
                </c:pt>
              </c:strCache>
            </c:strRef>
          </c:tx>
          <c:invertIfNegative val="0"/>
          <c:cat>
            <c:strRef>
              <c:f>'8.13'!$L$9:$N$9</c:f>
              <c:strCache>
                <c:ptCount val="3"/>
                <c:pt idx="0">
                  <c:v>Leden</c:v>
                </c:pt>
                <c:pt idx="1">
                  <c:v>Únor</c:v>
                </c:pt>
                <c:pt idx="2">
                  <c:v>Březen</c:v>
                </c:pt>
              </c:strCache>
            </c:strRef>
          </c:cat>
          <c:val>
            <c:numRef>
              <c:f>'8.13'!$L$18:$N$18</c:f>
              <c:numCache>
                <c:formatCode>#\ ##0.0</c:formatCode>
                <c:ptCount val="3"/>
                <c:pt idx="0">
                  <c:v>0</c:v>
                </c:pt>
                <c:pt idx="1">
                  <c:v>0</c:v>
                </c:pt>
                <c:pt idx="2">
                  <c:v>0</c:v>
                </c:pt>
              </c:numCache>
            </c:numRef>
          </c:val>
          <c:extLst>
            <c:ext xmlns:c16="http://schemas.microsoft.com/office/drawing/2014/chart" uri="{C3380CC4-5D6E-409C-BE32-E72D297353CC}">
              <c16:uniqueId val="{00000008-572D-4B89-B608-BDF69614BC00}"/>
            </c:ext>
          </c:extLst>
        </c:ser>
        <c:ser>
          <c:idx val="9"/>
          <c:order val="9"/>
          <c:tx>
            <c:strRef>
              <c:f>'8.13'!$K$19</c:f>
              <c:strCache>
                <c:ptCount val="1"/>
                <c:pt idx="0">
                  <c:v>Odpadní teplo</c:v>
                </c:pt>
              </c:strCache>
            </c:strRef>
          </c:tx>
          <c:invertIfNegative val="0"/>
          <c:cat>
            <c:strRef>
              <c:f>'8.13'!$L$9:$N$9</c:f>
              <c:strCache>
                <c:ptCount val="3"/>
                <c:pt idx="0">
                  <c:v>Leden</c:v>
                </c:pt>
                <c:pt idx="1">
                  <c:v>Únor</c:v>
                </c:pt>
                <c:pt idx="2">
                  <c:v>Březen</c:v>
                </c:pt>
              </c:strCache>
            </c:strRef>
          </c:cat>
          <c:val>
            <c:numRef>
              <c:f>'8.13'!$L$19:$N$19</c:f>
              <c:numCache>
                <c:formatCode>#\ ##0.0</c:formatCode>
                <c:ptCount val="3"/>
                <c:pt idx="0">
                  <c:v>995</c:v>
                </c:pt>
                <c:pt idx="1">
                  <c:v>621</c:v>
                </c:pt>
                <c:pt idx="2">
                  <c:v>688</c:v>
                </c:pt>
              </c:numCache>
            </c:numRef>
          </c:val>
          <c:extLst>
            <c:ext xmlns:c16="http://schemas.microsoft.com/office/drawing/2014/chart" uri="{C3380CC4-5D6E-409C-BE32-E72D297353CC}">
              <c16:uniqueId val="{00000009-572D-4B89-B608-BDF69614BC00}"/>
            </c:ext>
          </c:extLst>
        </c:ser>
        <c:ser>
          <c:idx val="10"/>
          <c:order val="10"/>
          <c:tx>
            <c:strRef>
              <c:f>'8.13'!$K$20</c:f>
              <c:strCache>
                <c:ptCount val="1"/>
                <c:pt idx="0">
                  <c:v>Ostatní kapalná paliva</c:v>
                </c:pt>
              </c:strCache>
            </c:strRef>
          </c:tx>
          <c:invertIfNegative val="0"/>
          <c:cat>
            <c:strRef>
              <c:f>'8.13'!$L$9:$N$9</c:f>
              <c:strCache>
                <c:ptCount val="3"/>
                <c:pt idx="0">
                  <c:v>Leden</c:v>
                </c:pt>
                <c:pt idx="1">
                  <c:v>Únor</c:v>
                </c:pt>
                <c:pt idx="2">
                  <c:v>Březen</c:v>
                </c:pt>
              </c:strCache>
            </c:strRef>
          </c:cat>
          <c:val>
            <c:numRef>
              <c:f>'8.13'!$L$20:$N$20</c:f>
              <c:numCache>
                <c:formatCode>#\ ##0.0</c:formatCode>
                <c:ptCount val="3"/>
                <c:pt idx="0">
                  <c:v>0</c:v>
                </c:pt>
                <c:pt idx="1">
                  <c:v>0</c:v>
                </c:pt>
                <c:pt idx="2">
                  <c:v>0</c:v>
                </c:pt>
              </c:numCache>
            </c:numRef>
          </c:val>
          <c:extLst>
            <c:ext xmlns:c16="http://schemas.microsoft.com/office/drawing/2014/chart" uri="{C3380CC4-5D6E-409C-BE32-E72D297353CC}">
              <c16:uniqueId val="{0000000A-572D-4B89-B608-BDF69614BC00}"/>
            </c:ext>
          </c:extLst>
        </c:ser>
        <c:ser>
          <c:idx val="11"/>
          <c:order val="11"/>
          <c:tx>
            <c:strRef>
              <c:f>'8.13'!$K$21</c:f>
              <c:strCache>
                <c:ptCount val="1"/>
                <c:pt idx="0">
                  <c:v>Ostatní pevná paliva</c:v>
                </c:pt>
              </c:strCache>
            </c:strRef>
          </c:tx>
          <c:invertIfNegative val="0"/>
          <c:cat>
            <c:strRef>
              <c:f>'8.13'!$L$9:$N$9</c:f>
              <c:strCache>
                <c:ptCount val="3"/>
                <c:pt idx="0">
                  <c:v>Leden</c:v>
                </c:pt>
                <c:pt idx="1">
                  <c:v>Únor</c:v>
                </c:pt>
                <c:pt idx="2">
                  <c:v>Březen</c:v>
                </c:pt>
              </c:strCache>
            </c:strRef>
          </c:cat>
          <c:val>
            <c:numRef>
              <c:f>'8.13'!$L$21:$N$21</c:f>
              <c:numCache>
                <c:formatCode>#\ ##0.0</c:formatCode>
                <c:ptCount val="3"/>
                <c:pt idx="0">
                  <c:v>1380.86</c:v>
                </c:pt>
                <c:pt idx="1">
                  <c:v>412.08</c:v>
                </c:pt>
                <c:pt idx="2">
                  <c:v>842.33</c:v>
                </c:pt>
              </c:numCache>
            </c:numRef>
          </c:val>
          <c:extLst>
            <c:ext xmlns:c16="http://schemas.microsoft.com/office/drawing/2014/chart" uri="{C3380CC4-5D6E-409C-BE32-E72D297353CC}">
              <c16:uniqueId val="{0000000B-572D-4B89-B608-BDF69614BC00}"/>
            </c:ext>
          </c:extLst>
        </c:ser>
        <c:ser>
          <c:idx val="12"/>
          <c:order val="12"/>
          <c:tx>
            <c:strRef>
              <c:f>'8.13'!$K$22</c:f>
              <c:strCache>
                <c:ptCount val="1"/>
                <c:pt idx="0">
                  <c:v>Ostatní plyny</c:v>
                </c:pt>
              </c:strCache>
            </c:strRef>
          </c:tx>
          <c:invertIfNegative val="0"/>
          <c:cat>
            <c:strRef>
              <c:f>'8.13'!$L$9:$N$9</c:f>
              <c:strCache>
                <c:ptCount val="3"/>
                <c:pt idx="0">
                  <c:v>Leden</c:v>
                </c:pt>
                <c:pt idx="1">
                  <c:v>Únor</c:v>
                </c:pt>
                <c:pt idx="2">
                  <c:v>Březen</c:v>
                </c:pt>
              </c:strCache>
            </c:strRef>
          </c:cat>
          <c:val>
            <c:numRef>
              <c:f>'8.13'!$L$22:$N$22</c:f>
              <c:numCache>
                <c:formatCode>#\ ##0.0</c:formatCode>
                <c:ptCount val="3"/>
                <c:pt idx="0">
                  <c:v>0</c:v>
                </c:pt>
                <c:pt idx="1">
                  <c:v>0</c:v>
                </c:pt>
                <c:pt idx="2">
                  <c:v>2566</c:v>
                </c:pt>
              </c:numCache>
            </c:numRef>
          </c:val>
          <c:extLst>
            <c:ext xmlns:c16="http://schemas.microsoft.com/office/drawing/2014/chart" uri="{C3380CC4-5D6E-409C-BE32-E72D297353CC}">
              <c16:uniqueId val="{0000000C-572D-4B89-B608-BDF69614BC00}"/>
            </c:ext>
          </c:extLst>
        </c:ser>
        <c:ser>
          <c:idx val="13"/>
          <c:order val="13"/>
          <c:tx>
            <c:strRef>
              <c:f>'8.13'!$K$23</c:f>
              <c:strCache>
                <c:ptCount val="1"/>
                <c:pt idx="0">
                  <c:v>Ostatní</c:v>
                </c:pt>
              </c:strCache>
            </c:strRef>
          </c:tx>
          <c:invertIfNegative val="0"/>
          <c:cat>
            <c:strRef>
              <c:f>'8.13'!$L$9:$N$9</c:f>
              <c:strCache>
                <c:ptCount val="3"/>
                <c:pt idx="0">
                  <c:v>Leden</c:v>
                </c:pt>
                <c:pt idx="1">
                  <c:v>Únor</c:v>
                </c:pt>
                <c:pt idx="2">
                  <c:v>Březen</c:v>
                </c:pt>
              </c:strCache>
            </c:strRef>
          </c:cat>
          <c:val>
            <c:numRef>
              <c:f>'8.13'!$L$23:$N$23</c:f>
              <c:numCache>
                <c:formatCode>#\ ##0.0</c:formatCode>
                <c:ptCount val="3"/>
                <c:pt idx="0">
                  <c:v>0</c:v>
                </c:pt>
                <c:pt idx="1">
                  <c:v>0</c:v>
                </c:pt>
                <c:pt idx="2">
                  <c:v>0</c:v>
                </c:pt>
              </c:numCache>
            </c:numRef>
          </c:val>
          <c:extLst>
            <c:ext xmlns:c16="http://schemas.microsoft.com/office/drawing/2014/chart" uri="{C3380CC4-5D6E-409C-BE32-E72D297353CC}">
              <c16:uniqueId val="{0000000D-572D-4B89-B608-BDF69614BC00}"/>
            </c:ext>
          </c:extLst>
        </c:ser>
        <c:ser>
          <c:idx val="14"/>
          <c:order val="14"/>
          <c:tx>
            <c:strRef>
              <c:f>'8.13'!$K$24</c:f>
              <c:strCache>
                <c:ptCount val="1"/>
                <c:pt idx="0">
                  <c:v>Topné oleje</c:v>
                </c:pt>
              </c:strCache>
            </c:strRef>
          </c:tx>
          <c:invertIfNegative val="0"/>
          <c:cat>
            <c:strRef>
              <c:f>'8.13'!$L$9:$N$9</c:f>
              <c:strCache>
                <c:ptCount val="3"/>
                <c:pt idx="0">
                  <c:v>Leden</c:v>
                </c:pt>
                <c:pt idx="1">
                  <c:v>Únor</c:v>
                </c:pt>
                <c:pt idx="2">
                  <c:v>Březen</c:v>
                </c:pt>
              </c:strCache>
            </c:strRef>
          </c:cat>
          <c:val>
            <c:numRef>
              <c:f>'8.13'!$L$24:$N$24</c:f>
              <c:numCache>
                <c:formatCode>#\ ##0.0</c:formatCode>
                <c:ptCount val="3"/>
                <c:pt idx="0">
                  <c:v>152.72199999999998</c:v>
                </c:pt>
                <c:pt idx="1">
                  <c:v>2223.9490000000001</c:v>
                </c:pt>
                <c:pt idx="2">
                  <c:v>1927.3480000000002</c:v>
                </c:pt>
              </c:numCache>
            </c:numRef>
          </c:val>
          <c:extLst>
            <c:ext xmlns:c16="http://schemas.microsoft.com/office/drawing/2014/chart" uri="{C3380CC4-5D6E-409C-BE32-E72D297353CC}">
              <c16:uniqueId val="{0000000E-572D-4B89-B608-BDF69614BC00}"/>
            </c:ext>
          </c:extLst>
        </c:ser>
        <c:ser>
          <c:idx val="15"/>
          <c:order val="15"/>
          <c:tx>
            <c:strRef>
              <c:f>'8.13'!$K$25</c:f>
              <c:strCache>
                <c:ptCount val="1"/>
                <c:pt idx="0">
                  <c:v>Zemní plyn</c:v>
                </c:pt>
              </c:strCache>
            </c:strRef>
          </c:tx>
          <c:spPr>
            <a:solidFill>
              <a:srgbClr val="EBE600"/>
            </a:solidFill>
          </c:spPr>
          <c:invertIfNegative val="0"/>
          <c:cat>
            <c:strRef>
              <c:f>'8.13'!$L$9:$N$9</c:f>
              <c:strCache>
                <c:ptCount val="3"/>
                <c:pt idx="0">
                  <c:v>Leden</c:v>
                </c:pt>
                <c:pt idx="1">
                  <c:v>Únor</c:v>
                </c:pt>
                <c:pt idx="2">
                  <c:v>Březen</c:v>
                </c:pt>
              </c:strCache>
            </c:strRef>
          </c:cat>
          <c:val>
            <c:numRef>
              <c:f>'8.13'!$L$25:$N$25</c:f>
              <c:numCache>
                <c:formatCode>#\ ##0.0</c:formatCode>
                <c:ptCount val="3"/>
                <c:pt idx="0">
                  <c:v>156281.59</c:v>
                </c:pt>
                <c:pt idx="1">
                  <c:v>158421.75699999998</c:v>
                </c:pt>
                <c:pt idx="2">
                  <c:v>124910.995</c:v>
                </c:pt>
              </c:numCache>
            </c:numRef>
          </c:val>
          <c:extLst>
            <c:ext xmlns:c16="http://schemas.microsoft.com/office/drawing/2014/chart" uri="{C3380CC4-5D6E-409C-BE32-E72D297353CC}">
              <c16:uniqueId val="{0000000F-572D-4B89-B608-BDF69614BC00}"/>
            </c:ext>
          </c:extLst>
        </c:ser>
        <c:dLbls>
          <c:showLegendKey val="0"/>
          <c:showVal val="0"/>
          <c:showCatName val="0"/>
          <c:showSerName val="0"/>
          <c:showPercent val="0"/>
          <c:showBubbleSize val="0"/>
        </c:dLbls>
        <c:gapWidth val="150"/>
        <c:overlap val="100"/>
        <c:axId val="207731328"/>
        <c:axId val="207733120"/>
      </c:barChart>
      <c:catAx>
        <c:axId val="207731328"/>
        <c:scaling>
          <c:orientation val="minMax"/>
        </c:scaling>
        <c:delete val="0"/>
        <c:axPos val="b"/>
        <c:numFmt formatCode="General" sourceLinked="1"/>
        <c:majorTickMark val="none"/>
        <c:minorTickMark val="none"/>
        <c:tickLblPos val="nextTo"/>
        <c:txPr>
          <a:bodyPr/>
          <a:lstStyle/>
          <a:p>
            <a:pPr>
              <a:defRPr sz="900"/>
            </a:pPr>
            <a:endParaRPr lang="cs-CZ"/>
          </a:p>
        </c:txPr>
        <c:crossAx val="207733120"/>
        <c:crosses val="autoZero"/>
        <c:auto val="1"/>
        <c:lblAlgn val="ctr"/>
        <c:lblOffset val="100"/>
        <c:noMultiLvlLbl val="0"/>
      </c:catAx>
      <c:valAx>
        <c:axId val="207733120"/>
        <c:scaling>
          <c:orientation val="minMax"/>
          <c:max val="18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731328"/>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899-4D1E-9F37-23137C0B6C71}"/>
              </c:ext>
            </c:extLst>
          </c:dPt>
          <c:dPt>
            <c:idx val="1"/>
            <c:bubble3D val="0"/>
            <c:spPr>
              <a:solidFill>
                <a:srgbClr val="EEECE1">
                  <a:lumMod val="50000"/>
                </a:srgbClr>
              </a:solidFill>
            </c:spPr>
            <c:extLst>
              <c:ext xmlns:c16="http://schemas.microsoft.com/office/drawing/2014/chart" uri="{C3380CC4-5D6E-409C-BE32-E72D297353CC}">
                <c16:uniqueId val="{00000003-0899-4D1E-9F37-23137C0B6C71}"/>
              </c:ext>
            </c:extLst>
          </c:dPt>
          <c:dPt>
            <c:idx val="2"/>
            <c:bubble3D val="0"/>
            <c:spPr>
              <a:solidFill>
                <a:sysClr val="windowText" lastClr="000000"/>
              </a:solidFill>
            </c:spPr>
            <c:extLst>
              <c:ext xmlns:c16="http://schemas.microsoft.com/office/drawing/2014/chart" uri="{C3380CC4-5D6E-409C-BE32-E72D297353CC}">
                <c16:uniqueId val="{00000005-0899-4D1E-9F37-23137C0B6C71}"/>
              </c:ext>
            </c:extLst>
          </c:dPt>
          <c:dPt>
            <c:idx val="5"/>
            <c:bubble3D val="0"/>
            <c:extLst>
              <c:ext xmlns:c16="http://schemas.microsoft.com/office/drawing/2014/chart" uri="{C3380CC4-5D6E-409C-BE32-E72D297353CC}">
                <c16:uniqueId val="{00000006-0899-4D1E-9F37-23137C0B6C71}"/>
              </c:ext>
            </c:extLst>
          </c:dPt>
          <c:dPt>
            <c:idx val="6"/>
            <c:bubble3D val="0"/>
            <c:spPr>
              <a:solidFill>
                <a:srgbClr val="6E4932"/>
              </a:solidFill>
            </c:spPr>
            <c:extLst>
              <c:ext xmlns:c16="http://schemas.microsoft.com/office/drawing/2014/chart" uri="{C3380CC4-5D6E-409C-BE32-E72D297353CC}">
                <c16:uniqueId val="{00000008-0899-4D1E-9F37-23137C0B6C71}"/>
              </c:ext>
            </c:extLst>
          </c:dPt>
          <c:dPt>
            <c:idx val="7"/>
            <c:bubble3D val="0"/>
            <c:extLst>
              <c:ext xmlns:c16="http://schemas.microsoft.com/office/drawing/2014/chart" uri="{C3380CC4-5D6E-409C-BE32-E72D297353CC}">
                <c16:uniqueId val="{00000009-0899-4D1E-9F37-23137C0B6C71}"/>
              </c:ext>
            </c:extLst>
          </c:dPt>
          <c:dPt>
            <c:idx val="15"/>
            <c:bubble3D val="0"/>
            <c:spPr>
              <a:solidFill>
                <a:srgbClr val="EBE600"/>
              </a:solidFill>
            </c:spPr>
            <c:extLst>
              <c:ext xmlns:c16="http://schemas.microsoft.com/office/drawing/2014/chart" uri="{C3380CC4-5D6E-409C-BE32-E72D297353CC}">
                <c16:uniqueId val="{0000000B-0899-4D1E-9F37-23137C0B6C71}"/>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0899-4D1E-9F37-23137C0B6C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image" Target="../media/image4.png"/><Relationship Id="rId5" Type="http://schemas.openxmlformats.org/officeDocument/2006/relationships/chart" Target="../charts/chart50.xml"/><Relationship Id="rId4" Type="http://schemas.openxmlformats.org/officeDocument/2006/relationships/chart" Target="../charts/chart4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image" Target="../media/image5.png"/><Relationship Id="rId5" Type="http://schemas.openxmlformats.org/officeDocument/2006/relationships/chart" Target="../charts/chart55.xml"/><Relationship Id="rId4" Type="http://schemas.openxmlformats.org/officeDocument/2006/relationships/chart" Target="../charts/chart5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image" Target="../media/image6.png"/><Relationship Id="rId5" Type="http://schemas.openxmlformats.org/officeDocument/2006/relationships/chart" Target="../charts/chart60.xml"/><Relationship Id="rId4" Type="http://schemas.openxmlformats.org/officeDocument/2006/relationships/chart" Target="../charts/chart5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7.png"/><Relationship Id="rId5" Type="http://schemas.openxmlformats.org/officeDocument/2006/relationships/chart" Target="../charts/chart65.xml"/><Relationship Id="rId4" Type="http://schemas.openxmlformats.org/officeDocument/2006/relationships/chart" Target="../charts/chart6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 Id="rId6" Type="http://schemas.openxmlformats.org/officeDocument/2006/relationships/image" Target="../media/image8.png"/><Relationship Id="rId5" Type="http://schemas.openxmlformats.org/officeDocument/2006/relationships/chart" Target="../charts/chart70.xml"/><Relationship Id="rId4" Type="http://schemas.openxmlformats.org/officeDocument/2006/relationships/chart" Target="../charts/chart6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6" Type="http://schemas.openxmlformats.org/officeDocument/2006/relationships/image" Target="../media/image9.png"/><Relationship Id="rId5" Type="http://schemas.openxmlformats.org/officeDocument/2006/relationships/chart" Target="../charts/chart75.xml"/><Relationship Id="rId4" Type="http://schemas.openxmlformats.org/officeDocument/2006/relationships/chart" Target="../charts/chart7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image" Target="../media/image10.png"/><Relationship Id="rId5" Type="http://schemas.openxmlformats.org/officeDocument/2006/relationships/chart" Target="../charts/chart80.xml"/><Relationship Id="rId4" Type="http://schemas.openxmlformats.org/officeDocument/2006/relationships/chart" Target="../charts/chart7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11.png"/><Relationship Id="rId5" Type="http://schemas.openxmlformats.org/officeDocument/2006/relationships/chart" Target="../charts/chart85.xml"/><Relationship Id="rId4" Type="http://schemas.openxmlformats.org/officeDocument/2006/relationships/chart" Target="../charts/chart8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image" Target="../media/image12.png"/><Relationship Id="rId5" Type="http://schemas.openxmlformats.org/officeDocument/2006/relationships/chart" Target="../charts/chart90.xml"/><Relationship Id="rId4" Type="http://schemas.openxmlformats.org/officeDocument/2006/relationships/chart" Target="../charts/chart8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6" Type="http://schemas.openxmlformats.org/officeDocument/2006/relationships/image" Target="../media/image13.png"/><Relationship Id="rId5" Type="http://schemas.openxmlformats.org/officeDocument/2006/relationships/chart" Target="../charts/chart95.xml"/><Relationship Id="rId4" Type="http://schemas.openxmlformats.org/officeDocument/2006/relationships/chart" Target="../charts/chart94.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6" Type="http://schemas.openxmlformats.org/officeDocument/2006/relationships/image" Target="../media/image14.png"/><Relationship Id="rId5" Type="http://schemas.openxmlformats.org/officeDocument/2006/relationships/chart" Target="../charts/chart100.xml"/><Relationship Id="rId4" Type="http://schemas.openxmlformats.org/officeDocument/2006/relationships/chart" Target="../charts/chart9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3.xml"/><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15.png"/><Relationship Id="rId5" Type="http://schemas.openxmlformats.org/officeDocument/2006/relationships/chart" Target="../charts/chart105.xml"/><Relationship Id="rId4" Type="http://schemas.openxmlformats.org/officeDocument/2006/relationships/chart" Target="../charts/chart104.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8.xml"/><Relationship Id="rId2" Type="http://schemas.openxmlformats.org/officeDocument/2006/relationships/chart" Target="../charts/chart107.xml"/><Relationship Id="rId1" Type="http://schemas.openxmlformats.org/officeDocument/2006/relationships/chart" Target="../charts/chart10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17.xml"/><Relationship Id="rId2" Type="http://schemas.openxmlformats.org/officeDocument/2006/relationships/chart" Target="../charts/chart116.xml"/><Relationship Id="rId1" Type="http://schemas.openxmlformats.org/officeDocument/2006/relationships/chart" Target="../charts/chart11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84843</xdr:rowOff>
    </xdr:from>
    <xdr:to>
      <xdr:col>9</xdr:col>
      <xdr:colOff>674473</xdr:colOff>
      <xdr:row>37</xdr:row>
      <xdr:rowOff>76200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4942593"/>
          <a:ext cx="6618073" cy="1382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2000" b="1">
              <a:solidFill>
                <a:sysClr val="windowText" lastClr="000000"/>
              </a:solidFill>
            </a:rPr>
            <a:t>Čtvrtletní zpráva</a:t>
          </a:r>
        </a:p>
        <a:p>
          <a:pPr algn="ctr"/>
          <a:r>
            <a:rPr lang="cs-CZ" sz="2000" b="1">
              <a:solidFill>
                <a:sysClr val="windowText" lastClr="000000"/>
              </a:solidFill>
            </a:rPr>
            <a:t>o provozu teplárenských soustav ČR</a:t>
          </a:r>
        </a:p>
      </xdr:txBody>
    </xdr:sp>
    <xdr:clientData/>
  </xdr:twoCellAnchor>
  <xdr:twoCellAnchor editAs="oneCell">
    <xdr:from>
      <xdr:col>2</xdr:col>
      <xdr:colOff>304534</xdr:colOff>
      <xdr:row>17</xdr:row>
      <xdr:rowOff>136072</xdr:rowOff>
    </xdr:from>
    <xdr:to>
      <xdr:col>7</xdr:col>
      <xdr:colOff>342725</xdr:colOff>
      <xdr:row>28</xdr:row>
      <xdr:rowOff>44269</xdr:rowOff>
    </xdr:to>
    <xdr:pic>
      <xdr:nvPicPr>
        <xdr:cNvPr id="3" name="Obrázek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559" y="2888797"/>
          <a:ext cx="3324316" cy="1689372"/>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36</xdr:row>
      <xdr:rowOff>161922</xdr:rowOff>
    </xdr:from>
    <xdr:to>
      <xdr:col>6</xdr:col>
      <xdr:colOff>552150</xdr:colOff>
      <xdr:row>45</xdr:row>
      <xdr:rowOff>142875</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36</xdr:row>
      <xdr:rowOff>142875</xdr:rowOff>
    </xdr:from>
    <xdr:to>
      <xdr:col>8</xdr:col>
      <xdr:colOff>772276</xdr:colOff>
      <xdr:row>45</xdr:row>
      <xdr:rowOff>142875</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161924</xdr:rowOff>
    </xdr:from>
    <xdr:to>
      <xdr:col>1</xdr:col>
      <xdr:colOff>726600</xdr:colOff>
      <xdr:row>45</xdr:row>
      <xdr:rowOff>123825</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9525</xdr:rowOff>
    </xdr:from>
    <xdr:to>
      <xdr:col>0</xdr:col>
      <xdr:colOff>123825</xdr:colOff>
      <xdr:row>36</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0</xdr:rowOff>
    </xdr:from>
    <xdr:to>
      <xdr:col>0</xdr:col>
      <xdr:colOff>161925</xdr:colOff>
      <xdr:row>25</xdr:row>
      <xdr:rowOff>142874</xdr:rowOff>
    </xdr:to>
    <xdr:graphicFrame macro="">
      <xdr:nvGraphicFramePr>
        <xdr:cNvPr id="8" name="Graf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190500</xdr:rowOff>
    </xdr:from>
    <xdr:to>
      <xdr:col>0</xdr:col>
      <xdr:colOff>884286</xdr:colOff>
      <xdr:row>7</xdr:row>
      <xdr:rowOff>51371</xdr:rowOff>
    </xdr:to>
    <xdr:pic>
      <xdr:nvPicPr>
        <xdr:cNvPr id="12" name="Obrázek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428625"/>
          <a:ext cx="884286" cy="50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409576</xdr:colOff>
      <xdr:row>34</xdr:row>
      <xdr:rowOff>180974</xdr:rowOff>
    </xdr:from>
    <xdr:to>
      <xdr:col>8</xdr:col>
      <xdr:colOff>791326</xdr:colOff>
      <xdr:row>45</xdr:row>
      <xdr:rowOff>123826</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726601</xdr:colOff>
      <xdr:row>45</xdr:row>
      <xdr:rowOff>148124</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16</xdr:colOff>
      <xdr:row>0</xdr:row>
      <xdr:rowOff>190533</xdr:rowOff>
    </xdr:from>
    <xdr:to>
      <xdr:col>0</xdr:col>
      <xdr:colOff>884302</xdr:colOff>
      <xdr:row>6</xdr:row>
      <xdr:rowOff>51404</xdr:rowOff>
    </xdr:to>
    <xdr:pic>
      <xdr:nvPicPr>
        <xdr:cNvPr id="13" name="Obrázek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400051</xdr:colOff>
      <xdr:row>34</xdr:row>
      <xdr:rowOff>180974</xdr:rowOff>
    </xdr:from>
    <xdr:to>
      <xdr:col>8</xdr:col>
      <xdr:colOff>781801</xdr:colOff>
      <xdr:row>45</xdr:row>
      <xdr:rowOff>123826</xdr:rowOff>
    </xdr:to>
    <xdr:graphicFrame macro="">
      <xdr:nvGraphicFramePr>
        <xdr:cNvPr id="3" name="Graf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34</xdr:row>
      <xdr:rowOff>219074</xdr:rowOff>
    </xdr:from>
    <xdr:to>
      <xdr:col>8</xdr:col>
      <xdr:colOff>762751</xdr:colOff>
      <xdr:row>46</xdr:row>
      <xdr:rowOff>9526</xdr:rowOff>
    </xdr:to>
    <xdr:graphicFrame macro="">
      <xdr:nvGraphicFramePr>
        <xdr:cNvPr id="3" name="Graf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xdr:colOff>
      <xdr:row>0</xdr:row>
      <xdr:rowOff>190514</xdr:rowOff>
    </xdr:from>
    <xdr:to>
      <xdr:col>0</xdr:col>
      <xdr:colOff>884293</xdr:colOff>
      <xdr:row>6</xdr:row>
      <xdr:rowOff>51385</xdr:rowOff>
    </xdr:to>
    <xdr:pic>
      <xdr:nvPicPr>
        <xdr:cNvPr id="7" name="Obrázek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361951</xdr:colOff>
      <xdr:row>34</xdr:row>
      <xdr:rowOff>228599</xdr:rowOff>
    </xdr:from>
    <xdr:to>
      <xdr:col>8</xdr:col>
      <xdr:colOff>723901</xdr:colOff>
      <xdr:row>46</xdr:row>
      <xdr:rowOff>19051</xdr:rowOff>
    </xdr:to>
    <xdr:graphicFrame macro="">
      <xdr:nvGraphicFramePr>
        <xdr:cNvPr id="3" name="Graf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9527</xdr:colOff>
      <xdr:row>35</xdr:row>
      <xdr:rowOff>161924</xdr:rowOff>
    </xdr:from>
    <xdr:to>
      <xdr:col>6</xdr:col>
      <xdr:colOff>542627</xdr:colOff>
      <xdr:row>46</xdr:row>
      <xdr:rowOff>104924</xdr:rowOff>
    </xdr:to>
    <xdr:graphicFrame macro="">
      <xdr:nvGraphicFramePr>
        <xdr:cNvPr id="2" name="Graf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304799</xdr:colOff>
      <xdr:row>35</xdr:row>
      <xdr:rowOff>142875</xdr:rowOff>
    </xdr:from>
    <xdr:to>
      <xdr:col>8</xdr:col>
      <xdr:colOff>686549</xdr:colOff>
      <xdr:row>46</xdr:row>
      <xdr:rowOff>123825</xdr:rowOff>
    </xdr:to>
    <xdr:graphicFrame macro="">
      <xdr:nvGraphicFramePr>
        <xdr:cNvPr id="3" name="Graf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838202</xdr:colOff>
      <xdr:row>34</xdr:row>
      <xdr:rowOff>161924</xdr:rowOff>
    </xdr:from>
    <xdr:to>
      <xdr:col>6</xdr:col>
      <xdr:colOff>523577</xdr:colOff>
      <xdr:row>45</xdr:row>
      <xdr:rowOff>148124</xdr:rowOff>
    </xdr:to>
    <xdr:graphicFrame macro="">
      <xdr:nvGraphicFramePr>
        <xdr:cNvPr id="2" name="Graf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352425</xdr:colOff>
      <xdr:row>35</xdr:row>
      <xdr:rowOff>19049</xdr:rowOff>
    </xdr:from>
    <xdr:to>
      <xdr:col>8</xdr:col>
      <xdr:colOff>734175</xdr:colOff>
      <xdr:row>46</xdr:row>
      <xdr:rowOff>38101</xdr:rowOff>
    </xdr:to>
    <xdr:graphicFrame macro="">
      <xdr:nvGraphicFramePr>
        <xdr:cNvPr id="3" name="Graf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2</xdr:colOff>
      <xdr:row>34</xdr:row>
      <xdr:rowOff>161924</xdr:rowOff>
    </xdr:from>
    <xdr:to>
      <xdr:col>6</xdr:col>
      <xdr:colOff>533102</xdr:colOff>
      <xdr:row>45</xdr:row>
      <xdr:rowOff>148124</xdr:rowOff>
    </xdr:to>
    <xdr:graphicFrame macro="">
      <xdr:nvGraphicFramePr>
        <xdr:cNvPr id="2" name="Graf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333376</xdr:colOff>
      <xdr:row>35</xdr:row>
      <xdr:rowOff>19049</xdr:rowOff>
    </xdr:from>
    <xdr:to>
      <xdr:col>8</xdr:col>
      <xdr:colOff>714376</xdr:colOff>
      <xdr:row>46</xdr:row>
      <xdr:rowOff>38101</xdr:rowOff>
    </xdr:to>
    <xdr:graphicFrame macro="">
      <xdr:nvGraphicFramePr>
        <xdr:cNvPr id="3" name="Graf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19052</xdr:colOff>
      <xdr:row>35</xdr:row>
      <xdr:rowOff>161925</xdr:rowOff>
    </xdr:from>
    <xdr:to>
      <xdr:col>6</xdr:col>
      <xdr:colOff>552152</xdr:colOff>
      <xdr:row>46</xdr:row>
      <xdr:rowOff>104925</xdr:rowOff>
    </xdr:to>
    <xdr:graphicFrame macro="">
      <xdr:nvGraphicFramePr>
        <xdr:cNvPr id="2" name="Graf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35</xdr:row>
      <xdr:rowOff>142875</xdr:rowOff>
    </xdr:from>
    <xdr:to>
      <xdr:col>8</xdr:col>
      <xdr:colOff>772276</xdr:colOff>
      <xdr:row>46</xdr:row>
      <xdr:rowOff>104775</xdr:rowOff>
    </xdr:to>
    <xdr:graphicFrame macro="">
      <xdr:nvGraphicFramePr>
        <xdr:cNvPr id="3" name="Graf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104775</xdr:rowOff>
    </xdr:to>
    <xdr:graphicFrame macro="">
      <xdr:nvGraphicFramePr>
        <xdr:cNvPr id="4" name="Graf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9527</xdr:colOff>
      <xdr:row>34</xdr:row>
      <xdr:rowOff>190499</xdr:rowOff>
    </xdr:from>
    <xdr:to>
      <xdr:col>6</xdr:col>
      <xdr:colOff>542627</xdr:colOff>
      <xdr:row>46</xdr:row>
      <xdr:rowOff>24299</xdr:rowOff>
    </xdr:to>
    <xdr:graphicFrame macro="">
      <xdr:nvGraphicFramePr>
        <xdr:cNvPr id="2" name="Graf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35</xdr:row>
      <xdr:rowOff>19049</xdr:rowOff>
    </xdr:from>
    <xdr:to>
      <xdr:col>8</xdr:col>
      <xdr:colOff>762001</xdr:colOff>
      <xdr:row>46</xdr:row>
      <xdr:rowOff>38101</xdr:rowOff>
    </xdr:to>
    <xdr:graphicFrame macro="">
      <xdr:nvGraphicFramePr>
        <xdr:cNvPr id="3" name="Graf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838202</xdr:colOff>
      <xdr:row>35</xdr:row>
      <xdr:rowOff>161924</xdr:rowOff>
    </xdr:from>
    <xdr:to>
      <xdr:col>6</xdr:col>
      <xdr:colOff>523577</xdr:colOff>
      <xdr:row>46</xdr:row>
      <xdr:rowOff>104775</xdr:rowOff>
    </xdr:to>
    <xdr:graphicFrame macro="">
      <xdr:nvGraphicFramePr>
        <xdr:cNvPr id="2" name="Graf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380999</xdr:colOff>
      <xdr:row>35</xdr:row>
      <xdr:rowOff>161925</xdr:rowOff>
    </xdr:from>
    <xdr:to>
      <xdr:col>8</xdr:col>
      <xdr:colOff>762749</xdr:colOff>
      <xdr:row>46</xdr:row>
      <xdr:rowOff>123825</xdr:rowOff>
    </xdr:to>
    <xdr:graphicFrame macro="">
      <xdr:nvGraphicFramePr>
        <xdr:cNvPr id="3" name="Graf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161924</xdr:rowOff>
    </xdr:from>
    <xdr:to>
      <xdr:col>1</xdr:col>
      <xdr:colOff>781050</xdr:colOff>
      <xdr:row>46</xdr:row>
      <xdr:rowOff>104924</xdr:rowOff>
    </xdr:to>
    <xdr:graphicFrame macro="">
      <xdr:nvGraphicFramePr>
        <xdr:cNvPr id="4" name="Graf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28575</xdr:colOff>
      <xdr:row>34</xdr:row>
      <xdr:rowOff>161924</xdr:rowOff>
    </xdr:from>
    <xdr:to>
      <xdr:col>6</xdr:col>
      <xdr:colOff>561976</xdr:colOff>
      <xdr:row>45</xdr:row>
      <xdr:rowOff>148124</xdr:rowOff>
    </xdr:to>
    <xdr:graphicFrame macro="">
      <xdr:nvGraphicFramePr>
        <xdr:cNvPr id="2" name="Graf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371474</xdr:colOff>
      <xdr:row>35</xdr:row>
      <xdr:rowOff>19049</xdr:rowOff>
    </xdr:from>
    <xdr:to>
      <xdr:col>8</xdr:col>
      <xdr:colOff>753224</xdr:colOff>
      <xdr:row>46</xdr:row>
      <xdr:rowOff>38101</xdr:rowOff>
    </xdr:to>
    <xdr:graphicFrame macro="">
      <xdr:nvGraphicFramePr>
        <xdr:cNvPr id="3" name="Graf 2">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9526</xdr:colOff>
      <xdr:row>22</xdr:row>
      <xdr:rowOff>46175</xdr:rowOff>
    </xdr:from>
    <xdr:to>
      <xdr:col>12</xdr:col>
      <xdr:colOff>314326</xdr:colOff>
      <xdr:row>44</xdr:row>
      <xdr:rowOff>117613</xdr:rowOff>
    </xdr:to>
    <xdr:graphicFrame macro="">
      <xdr:nvGraphicFramePr>
        <xdr:cNvPr id="4" name="Graf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xdr:colOff>
      <xdr:row>19</xdr:row>
      <xdr:rowOff>25933</xdr:rowOff>
    </xdr:from>
    <xdr:to>
      <xdr:col>4</xdr:col>
      <xdr:colOff>219075</xdr:colOff>
      <xdr:row>33</xdr:row>
      <xdr:rowOff>100585</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19</xdr:row>
      <xdr:rowOff>28575</xdr:rowOff>
    </xdr:from>
    <xdr:to>
      <xdr:col>10</xdr:col>
      <xdr:colOff>209550</xdr:colOff>
      <xdr:row>33</xdr:row>
      <xdr:rowOff>109418</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xdr:colOff>
      <xdr:row>18</xdr:row>
      <xdr:rowOff>133349</xdr:rowOff>
    </xdr:from>
    <xdr:to>
      <xdr:col>6</xdr:col>
      <xdr:colOff>0</xdr:colOff>
      <xdr:row>43</xdr:row>
      <xdr:rowOff>38100</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0</xdr:rowOff>
    </xdr:from>
    <xdr:to>
      <xdr:col>13</xdr:col>
      <xdr:colOff>542925</xdr:colOff>
      <xdr:row>40</xdr:row>
      <xdr:rowOff>66675</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9526</xdr:rowOff>
    </xdr:from>
    <xdr:to>
      <xdr:col>7</xdr:col>
      <xdr:colOff>129601</xdr:colOff>
      <xdr:row>45</xdr:row>
      <xdr:rowOff>114300</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9525</xdr:rowOff>
    </xdr:from>
    <xdr:to>
      <xdr:col>0</xdr:col>
      <xdr:colOff>123825</xdr:colOff>
      <xdr:row>23</xdr:row>
      <xdr:rowOff>0</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683399</xdr:colOff>
      <xdr:row>45</xdr:row>
      <xdr:rowOff>113925</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76201</xdr:colOff>
      <xdr:row>24</xdr:row>
      <xdr:rowOff>142875</xdr:rowOff>
    </xdr:from>
    <xdr:to>
      <xdr:col>4</xdr:col>
      <xdr:colOff>117065</xdr:colOff>
      <xdr:row>36</xdr:row>
      <xdr:rowOff>9525</xdr:rowOff>
    </xdr:to>
    <xdr:graphicFrame macro="">
      <xdr:nvGraphicFramePr>
        <xdr:cNvPr id="4" name="Graf 1">
          <a:extLst>
            <a:ext uri="{FF2B5EF4-FFF2-40B4-BE49-F238E27FC236}">
              <a16:creationId xmlns:a16="http://schemas.microsoft.com/office/drawing/2014/main" id="{00000000-0008-0000-23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95251</xdr:colOff>
      <xdr:row>25</xdr:row>
      <xdr:rowOff>28575</xdr:rowOff>
    </xdr:from>
    <xdr:to>
      <xdr:col>11</xdr:col>
      <xdr:colOff>262365</xdr:colOff>
      <xdr:row>35</xdr:row>
      <xdr:rowOff>114301</xdr:rowOff>
    </xdr:to>
    <xdr:graphicFrame macro="">
      <xdr:nvGraphicFramePr>
        <xdr:cNvPr id="5" name="Graf 1">
          <a:extLst>
            <a:ext uri="{FF2B5EF4-FFF2-40B4-BE49-F238E27FC236}">
              <a16:creationId xmlns:a16="http://schemas.microsoft.com/office/drawing/2014/main" id="{00000000-0008-0000-23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123824</xdr:rowOff>
    </xdr:from>
    <xdr:to>
      <xdr:col>4</xdr:col>
      <xdr:colOff>433671</xdr:colOff>
      <xdr:row>47</xdr:row>
      <xdr:rowOff>38100</xdr:rowOff>
    </xdr:to>
    <xdr:graphicFrame macro="">
      <xdr:nvGraphicFramePr>
        <xdr:cNvPr id="6" name="Graf 1">
          <a:extLst>
            <a:ext uri="{FF2B5EF4-FFF2-40B4-BE49-F238E27FC236}">
              <a16:creationId xmlns:a16="http://schemas.microsoft.com/office/drawing/2014/main" id="{00000000-0008-0000-23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47626</xdr:rowOff>
    </xdr:from>
    <xdr:to>
      <xdr:col>13</xdr:col>
      <xdr:colOff>636935</xdr:colOff>
      <xdr:row>45</xdr:row>
      <xdr:rowOff>98426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133351</xdr:rowOff>
    </xdr:from>
    <xdr:to>
      <xdr:col>7</xdr:col>
      <xdr:colOff>615375</xdr:colOff>
      <xdr:row>45</xdr:row>
      <xdr:rowOff>63501</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63501</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0</xdr:rowOff>
    </xdr:from>
    <xdr:to>
      <xdr:col>0</xdr:col>
      <xdr:colOff>123825</xdr:colOff>
      <xdr:row>23</xdr:row>
      <xdr:rowOff>0</xdr:rowOff>
    </xdr:to>
    <xdr:graphicFrame macro="">
      <xdr:nvGraphicFramePr>
        <xdr:cNvPr id="3" name="Graf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79375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114300</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47625</xdr:rowOff>
    </xdr:from>
    <xdr:to>
      <xdr:col>7</xdr:col>
      <xdr:colOff>523874</xdr:colOff>
      <xdr:row>45</xdr:row>
      <xdr:rowOff>19050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266701</xdr:colOff>
      <xdr:row>2</xdr:row>
      <xdr:rowOff>38099</xdr:rowOff>
    </xdr:from>
    <xdr:to>
      <xdr:col>12</xdr:col>
      <xdr:colOff>542925</xdr:colOff>
      <xdr:row>15</xdr:row>
      <xdr:rowOff>95250</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xdr:row>
      <xdr:rowOff>57150</xdr:rowOff>
    </xdr:from>
    <xdr:to>
      <xdr:col>8</xdr:col>
      <xdr:colOff>342900</xdr:colOff>
      <xdr:row>15</xdr:row>
      <xdr:rowOff>76200</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333375</xdr:colOff>
      <xdr:row>18</xdr:row>
      <xdr:rowOff>123824</xdr:rowOff>
    </xdr:from>
    <xdr:to>
      <xdr:col>8</xdr:col>
      <xdr:colOff>333375</xdr:colOff>
      <xdr:row>30</xdr:row>
      <xdr:rowOff>38100</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33</xdr:row>
      <xdr:rowOff>114300</xdr:rowOff>
    </xdr:from>
    <xdr:to>
      <xdr:col>8</xdr:col>
      <xdr:colOff>333376</xdr:colOff>
      <xdr:row>42</xdr:row>
      <xdr:rowOff>104776</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showGridLines="0" showWhiteSpace="0" zoomScaleNormal="100" zoomScaleSheetLayoutView="100" zoomScalePageLayoutView="70" workbookViewId="0">
      <selection activeCell="J21" sqref="J21"/>
    </sheetView>
  </sheetViews>
  <sheetFormatPr defaultRowHeight="12.75" x14ac:dyDescent="0.2"/>
  <cols>
    <col min="1" max="1" width="10.28515625" style="66" customWidth="1"/>
    <col min="2" max="9" width="9.85546875" style="66" customWidth="1"/>
    <col min="10" max="10" width="10.28515625" style="66" customWidth="1"/>
    <col min="11" max="16384" width="9.140625" style="66"/>
  </cols>
  <sheetData>
    <row r="1" spans="1:10" s="52" customFormat="1" x14ac:dyDescent="0.2">
      <c r="A1" s="51"/>
      <c r="B1" s="51"/>
      <c r="C1" s="51"/>
      <c r="D1" s="51"/>
      <c r="E1" s="51"/>
      <c r="F1" s="51"/>
      <c r="G1" s="51"/>
      <c r="H1" s="51"/>
      <c r="I1" s="51"/>
      <c r="J1" s="51"/>
    </row>
    <row r="2" spans="1:10" s="52" customFormat="1" x14ac:dyDescent="0.2">
      <c r="A2" s="53"/>
      <c r="B2" s="53"/>
      <c r="C2" s="53"/>
      <c r="D2" s="53"/>
      <c r="E2" s="53"/>
      <c r="F2" s="53"/>
      <c r="G2" s="53"/>
      <c r="H2" s="53"/>
      <c r="I2" s="53"/>
      <c r="J2" s="53"/>
    </row>
    <row r="3" spans="1:10" s="52" customFormat="1" x14ac:dyDescent="0.2">
      <c r="A3" s="54"/>
      <c r="B3" s="54"/>
      <c r="C3" s="54"/>
      <c r="D3" s="54"/>
      <c r="E3" s="54"/>
      <c r="F3" s="54"/>
      <c r="G3" s="54"/>
      <c r="H3" s="54"/>
      <c r="I3" s="54"/>
      <c r="J3" s="54"/>
    </row>
    <row r="4" spans="1:10" s="52" customFormat="1" x14ac:dyDescent="0.2">
      <c r="A4" s="51"/>
      <c r="B4" s="51"/>
      <c r="C4" s="51"/>
      <c r="D4" s="55"/>
      <c r="E4" s="56"/>
      <c r="F4" s="56"/>
      <c r="G4" s="56"/>
      <c r="H4" s="51"/>
      <c r="I4" s="51"/>
      <c r="J4" s="57"/>
    </row>
    <row r="5" spans="1:10" s="52" customFormat="1" x14ac:dyDescent="0.2">
      <c r="A5" s="51"/>
      <c r="B5" s="51"/>
      <c r="C5" s="51"/>
      <c r="D5" s="51"/>
      <c r="E5" s="51"/>
      <c r="F5" s="51"/>
      <c r="G5" s="51"/>
      <c r="H5" s="51"/>
      <c r="I5" s="51"/>
      <c r="J5" s="51"/>
    </row>
    <row r="6" spans="1:10" s="52" customFormat="1" x14ac:dyDescent="0.2">
      <c r="A6" s="51"/>
      <c r="B6" s="51"/>
      <c r="C6" s="51"/>
      <c r="D6" s="51"/>
      <c r="E6" s="51"/>
      <c r="F6" s="51"/>
      <c r="G6" s="51"/>
      <c r="H6" s="51"/>
      <c r="I6" s="51"/>
      <c r="J6" s="51"/>
    </row>
    <row r="7" spans="1:10" s="52" customFormat="1" x14ac:dyDescent="0.2">
      <c r="A7" s="51"/>
      <c r="B7" s="51"/>
      <c r="C7" s="51"/>
      <c r="D7" s="51"/>
      <c r="E7" s="51"/>
      <c r="F7" s="51"/>
      <c r="G7" s="51"/>
      <c r="H7" s="51"/>
      <c r="I7" s="51"/>
      <c r="J7" s="51"/>
    </row>
    <row r="8" spans="1:10" s="52" customFormat="1" x14ac:dyDescent="0.2">
      <c r="A8" s="51"/>
      <c r="B8" s="51"/>
      <c r="C8" s="51"/>
      <c r="D8" s="51"/>
      <c r="E8" s="51"/>
      <c r="F8" s="51"/>
      <c r="G8" s="51"/>
      <c r="H8" s="51"/>
      <c r="I8" s="51"/>
      <c r="J8" s="51"/>
    </row>
    <row r="9" spans="1:10" s="52" customFormat="1" x14ac:dyDescent="0.2">
      <c r="A9" s="51"/>
      <c r="B9" s="51"/>
      <c r="C9" s="51"/>
      <c r="D9" s="51"/>
      <c r="E9" s="51"/>
      <c r="F9" s="51"/>
      <c r="G9" s="51"/>
      <c r="H9" s="51"/>
      <c r="I9" s="51"/>
      <c r="J9" s="51"/>
    </row>
    <row r="10" spans="1:10" s="52" customFormat="1" x14ac:dyDescent="0.2">
      <c r="A10" s="51"/>
      <c r="B10" s="58"/>
      <c r="C10" s="51"/>
      <c r="D10" s="51"/>
      <c r="E10" s="51"/>
      <c r="F10" s="51"/>
      <c r="G10" s="51"/>
      <c r="H10" s="51"/>
      <c r="I10" s="59"/>
      <c r="J10" s="51"/>
    </row>
    <row r="11" spans="1:10" s="52" customFormat="1" x14ac:dyDescent="0.2">
      <c r="A11" s="51"/>
      <c r="B11" s="60"/>
      <c r="C11" s="61"/>
      <c r="D11" s="51"/>
      <c r="E11" s="51"/>
      <c r="F11" s="51"/>
      <c r="G11" s="51"/>
      <c r="H11" s="51"/>
      <c r="I11" s="51"/>
      <c r="J11" s="51"/>
    </row>
    <row r="12" spans="1:10" s="52" customFormat="1" x14ac:dyDescent="0.2">
      <c r="A12" s="51"/>
      <c r="B12" s="60"/>
      <c r="C12" s="61"/>
      <c r="D12" s="51"/>
      <c r="E12" s="51"/>
      <c r="F12" s="51"/>
      <c r="G12" s="51"/>
      <c r="H12" s="51"/>
      <c r="I12" s="51"/>
      <c r="J12" s="51"/>
    </row>
    <row r="13" spans="1:10" s="52" customFormat="1" x14ac:dyDescent="0.2">
      <c r="A13" s="51"/>
      <c r="B13" s="60"/>
      <c r="C13" s="61"/>
      <c r="D13" s="51"/>
      <c r="E13" s="51"/>
      <c r="F13" s="51"/>
      <c r="G13" s="51"/>
      <c r="H13" s="51"/>
      <c r="I13" s="51"/>
      <c r="J13" s="51"/>
    </row>
    <row r="14" spans="1:10" s="52" customFormat="1" x14ac:dyDescent="0.2">
      <c r="A14" s="62"/>
      <c r="B14" s="63"/>
      <c r="C14" s="64"/>
      <c r="D14" s="62"/>
      <c r="E14" s="62"/>
      <c r="F14" s="62"/>
      <c r="G14" s="62"/>
      <c r="H14" s="62"/>
      <c r="I14" s="62"/>
      <c r="J14" s="62"/>
    </row>
    <row r="15" spans="1:10" s="52" customFormat="1" x14ac:dyDescent="0.2">
      <c r="A15" s="62"/>
      <c r="B15" s="63"/>
      <c r="C15" s="64"/>
      <c r="D15" s="62"/>
      <c r="E15" s="62"/>
      <c r="F15" s="62"/>
      <c r="G15" s="62"/>
      <c r="H15" s="62"/>
      <c r="I15" s="62"/>
      <c r="J15" s="62"/>
    </row>
    <row r="16" spans="1:10" s="52" customFormat="1" x14ac:dyDescent="0.2">
      <c r="A16" s="62"/>
      <c r="B16" s="63"/>
      <c r="C16" s="64"/>
      <c r="D16" s="62"/>
      <c r="E16" s="62"/>
      <c r="F16" s="62"/>
      <c r="G16" s="62"/>
      <c r="H16" s="62"/>
      <c r="I16" s="62"/>
      <c r="J16" s="62"/>
    </row>
    <row r="17" spans="1:10" s="52" customFormat="1" x14ac:dyDescent="0.2">
      <c r="A17" s="62"/>
      <c r="B17" s="63"/>
      <c r="C17" s="64"/>
      <c r="D17" s="62"/>
      <c r="E17" s="62"/>
      <c r="F17" s="62"/>
      <c r="G17" s="62"/>
      <c r="H17" s="62"/>
      <c r="I17" s="62"/>
      <c r="J17" s="62"/>
    </row>
    <row r="18" spans="1:10" s="52" customFormat="1" x14ac:dyDescent="0.2">
      <c r="A18" s="62"/>
      <c r="B18" s="63"/>
      <c r="C18" s="64"/>
      <c r="D18" s="62"/>
      <c r="E18" s="62"/>
      <c r="F18" s="62"/>
      <c r="G18" s="62"/>
      <c r="H18" s="62"/>
      <c r="I18" s="62"/>
      <c r="J18" s="62"/>
    </row>
    <row r="19" spans="1:10" s="52" customFormat="1" x14ac:dyDescent="0.2">
      <c r="A19" s="62"/>
      <c r="B19" s="63"/>
      <c r="C19" s="64"/>
      <c r="D19" s="62"/>
      <c r="E19" s="62"/>
      <c r="F19" s="62"/>
      <c r="G19" s="62"/>
      <c r="H19" s="62"/>
      <c r="I19" s="62"/>
      <c r="J19" s="62"/>
    </row>
    <row r="20" spans="1:10" s="52" customFormat="1" x14ac:dyDescent="0.2">
      <c r="A20" s="62"/>
      <c r="B20" s="63"/>
      <c r="C20" s="64"/>
      <c r="D20" s="62"/>
      <c r="E20" s="62"/>
      <c r="F20" s="62"/>
      <c r="G20" s="62"/>
      <c r="H20" s="62"/>
      <c r="I20" s="62"/>
      <c r="J20" s="62"/>
    </row>
    <row r="21" spans="1:10" s="52" customFormat="1" x14ac:dyDescent="0.2"/>
    <row r="22" spans="1:10" s="52" customFormat="1" x14ac:dyDescent="0.2">
      <c r="A22" s="62"/>
      <c r="B22" s="63"/>
      <c r="C22" s="64"/>
      <c r="D22" s="62"/>
      <c r="E22" s="62"/>
      <c r="F22" s="62"/>
      <c r="G22" s="62"/>
      <c r="H22" s="62"/>
      <c r="I22" s="62"/>
      <c r="J22" s="62"/>
    </row>
    <row r="23" spans="1:10" s="52" customFormat="1" x14ac:dyDescent="0.2">
      <c r="A23" s="62"/>
      <c r="B23" s="63"/>
      <c r="C23" s="64"/>
      <c r="D23" s="62"/>
      <c r="E23" s="62"/>
      <c r="F23" s="62"/>
      <c r="G23" s="62"/>
      <c r="H23" s="62"/>
      <c r="I23" s="62"/>
      <c r="J23" s="62"/>
    </row>
    <row r="24" spans="1:10" s="52" customFormat="1" x14ac:dyDescent="0.2">
      <c r="A24" s="62"/>
      <c r="B24" s="63"/>
      <c r="C24" s="64"/>
      <c r="D24" s="62"/>
      <c r="E24" s="62"/>
      <c r="F24" s="62"/>
      <c r="G24" s="62"/>
      <c r="H24" s="62"/>
      <c r="I24" s="62"/>
      <c r="J24" s="62"/>
    </row>
    <row r="25" spans="1:10" s="52" customFormat="1" x14ac:dyDescent="0.2"/>
    <row r="26" spans="1:10" s="52" customFormat="1" x14ac:dyDescent="0.2">
      <c r="A26" s="62"/>
      <c r="B26" s="63"/>
      <c r="C26" s="64"/>
      <c r="D26" s="62"/>
      <c r="E26" s="62"/>
      <c r="F26" s="62"/>
      <c r="G26" s="62"/>
      <c r="H26" s="62"/>
      <c r="I26" s="62"/>
      <c r="J26" s="62"/>
    </row>
    <row r="27" spans="1:10" s="52" customFormat="1" x14ac:dyDescent="0.2">
      <c r="A27" s="62"/>
      <c r="B27" s="63"/>
      <c r="C27" s="64"/>
      <c r="D27" s="62"/>
      <c r="E27" s="62"/>
      <c r="F27" s="62"/>
      <c r="G27" s="62"/>
      <c r="H27" s="62"/>
      <c r="I27" s="62"/>
      <c r="J27" s="62"/>
    </row>
    <row r="28" spans="1:10" s="52" customFormat="1" x14ac:dyDescent="0.2">
      <c r="A28" s="62"/>
      <c r="B28" s="63"/>
      <c r="C28" s="64"/>
      <c r="D28" s="62"/>
      <c r="E28" s="62"/>
      <c r="F28" s="62"/>
      <c r="G28" s="62"/>
      <c r="H28" s="62"/>
      <c r="I28" s="62"/>
      <c r="J28" s="62"/>
    </row>
    <row r="29" spans="1:10" s="52" customFormat="1" x14ac:dyDescent="0.2">
      <c r="A29" s="289"/>
      <c r="B29" s="289"/>
      <c r="C29" s="289"/>
      <c r="D29" s="289"/>
      <c r="E29" s="289"/>
      <c r="F29" s="289"/>
      <c r="G29" s="289"/>
      <c r="H29" s="289"/>
      <c r="I29" s="289"/>
      <c r="J29" s="289"/>
    </row>
    <row r="30" spans="1:10" s="52" customFormat="1" x14ac:dyDescent="0.2">
      <c r="A30" s="62"/>
      <c r="B30" s="63"/>
      <c r="C30" s="64"/>
      <c r="D30" s="62"/>
      <c r="E30" s="62"/>
      <c r="F30" s="62"/>
      <c r="G30" s="62"/>
      <c r="H30" s="62"/>
      <c r="I30" s="62"/>
      <c r="J30" s="62"/>
    </row>
    <row r="31" spans="1:10" s="52" customFormat="1" x14ac:dyDescent="0.2"/>
    <row r="32" spans="1:10" s="52" customFormat="1" x14ac:dyDescent="0.2">
      <c r="A32" s="62"/>
      <c r="B32" s="63"/>
      <c r="C32" s="64"/>
      <c r="D32" s="62"/>
      <c r="E32" s="62"/>
      <c r="F32" s="62"/>
      <c r="G32" s="62"/>
      <c r="H32" s="62"/>
      <c r="I32" s="62"/>
      <c r="J32" s="62"/>
    </row>
    <row r="33" spans="1:10" s="52" customFormat="1" x14ac:dyDescent="0.2">
      <c r="A33" s="62"/>
      <c r="B33" s="63"/>
      <c r="C33" s="64"/>
      <c r="D33" s="62"/>
      <c r="E33" s="62"/>
      <c r="F33" s="62"/>
      <c r="G33" s="62"/>
      <c r="H33" s="62"/>
      <c r="I33" s="62"/>
      <c r="J33" s="62"/>
    </row>
    <row r="34" spans="1:10" s="52" customFormat="1" x14ac:dyDescent="0.2">
      <c r="A34" s="290"/>
      <c r="B34" s="290"/>
      <c r="C34" s="290"/>
      <c r="D34" s="290"/>
      <c r="E34" s="290"/>
      <c r="F34" s="290"/>
      <c r="G34" s="290"/>
      <c r="H34" s="290"/>
      <c r="I34" s="290"/>
      <c r="J34" s="290"/>
    </row>
    <row r="35" spans="1:10" s="52" customFormat="1" ht="33" customHeight="1" x14ac:dyDescent="0.4">
      <c r="A35" s="291" t="s">
        <v>286</v>
      </c>
      <c r="B35" s="291"/>
      <c r="C35" s="291"/>
      <c r="D35" s="291"/>
      <c r="E35" s="291"/>
      <c r="F35" s="291"/>
      <c r="G35" s="291"/>
      <c r="H35" s="291"/>
      <c r="I35" s="291"/>
      <c r="J35" s="291"/>
    </row>
    <row r="36" spans="1:10" s="52" customFormat="1" x14ac:dyDescent="0.2"/>
    <row r="37" spans="1:10" s="52" customFormat="1" x14ac:dyDescent="0.2"/>
    <row r="38" spans="1:10" s="52" customFormat="1" x14ac:dyDescent="0.2">
      <c r="B38" s="60"/>
      <c r="C38" s="61"/>
      <c r="D38" s="51"/>
      <c r="E38" s="51"/>
      <c r="F38" s="51"/>
      <c r="G38" s="51"/>
      <c r="H38" s="51"/>
      <c r="I38" s="51"/>
      <c r="J38" s="51"/>
    </row>
    <row r="39" spans="1:10" s="52" customFormat="1" x14ac:dyDescent="0.2"/>
    <row r="40" spans="1:10" s="52" customFormat="1" x14ac:dyDescent="0.2">
      <c r="B40" s="65"/>
      <c r="C40" s="65"/>
      <c r="D40" s="65"/>
      <c r="E40" s="65"/>
      <c r="F40" s="65"/>
      <c r="G40" s="65"/>
      <c r="H40" s="65"/>
      <c r="I40" s="65"/>
    </row>
    <row r="41" spans="1:10" s="52" customFormat="1" x14ac:dyDescent="0.2"/>
    <row r="42" spans="1:10" s="52" customFormat="1" x14ac:dyDescent="0.2"/>
    <row r="43" spans="1:10" s="52" customFormat="1" x14ac:dyDescent="0.2"/>
    <row r="44" spans="1:10" s="52" customFormat="1" x14ac:dyDescent="0.2"/>
    <row r="45" spans="1:10" s="52" customFormat="1" x14ac:dyDescent="0.2"/>
    <row r="46" spans="1:10" s="52" customFormat="1" x14ac:dyDescent="0.2"/>
    <row r="47" spans="1:10" s="52" customFormat="1" x14ac:dyDescent="0.2"/>
    <row r="48" spans="1:10" s="52" customFormat="1" x14ac:dyDescent="0.2"/>
    <row r="49" spans="1:10" s="52" customFormat="1" x14ac:dyDescent="0.2"/>
    <row r="50" spans="1:10" s="52" customFormat="1" x14ac:dyDescent="0.2"/>
    <row r="51" spans="1:10" s="52" customFormat="1" x14ac:dyDescent="0.2">
      <c r="A51" s="292"/>
      <c r="B51" s="292"/>
      <c r="C51" s="292"/>
      <c r="D51" s="292"/>
      <c r="E51" s="292"/>
      <c r="F51" s="292"/>
      <c r="G51" s="292"/>
      <c r="H51" s="292"/>
      <c r="I51" s="292"/>
      <c r="J51" s="292"/>
    </row>
    <row r="52" spans="1:10" s="52" customFormat="1" x14ac:dyDescent="0.2"/>
    <row r="53" spans="1:10" s="52" customFormat="1" x14ac:dyDescent="0.2"/>
    <row r="54" spans="1:10" s="52" customFormat="1" x14ac:dyDescent="0.2"/>
    <row r="55" spans="1:10" s="52" customFormat="1" x14ac:dyDescent="0.2"/>
  </sheetData>
  <mergeCells count="4">
    <mergeCell ref="A29:J29"/>
    <mergeCell ref="A34:J34"/>
    <mergeCell ref="A35:J35"/>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Q49"/>
  <sheetViews>
    <sheetView showGridLines="0" zoomScaleNormal="100" zoomScaleSheetLayoutView="100" workbookViewId="0">
      <selection activeCell="P7" sqref="P7"/>
    </sheetView>
  </sheetViews>
  <sheetFormatPr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16" s="42" customFormat="1" ht="18.75" x14ac:dyDescent="0.3">
      <c r="A1" s="105" t="s">
        <v>197</v>
      </c>
      <c r="N1" s="73" t="str">
        <f>Titulní!A35</f>
        <v>I. čtvrtletí 2021</v>
      </c>
    </row>
    <row r="2" spans="1:16" s="20" customFormat="1" ht="15.75" x14ac:dyDescent="0.25">
      <c r="A2" s="88" t="s">
        <v>109</v>
      </c>
      <c r="B2" s="42"/>
      <c r="C2" s="42"/>
      <c r="D2" s="42"/>
      <c r="E2" s="42"/>
      <c r="F2" s="42"/>
      <c r="G2" s="42"/>
      <c r="H2" s="42"/>
      <c r="I2" s="42"/>
      <c r="J2" s="42"/>
      <c r="K2" s="42"/>
      <c r="L2" s="42"/>
      <c r="M2" s="42"/>
    </row>
    <row r="3" spans="1:16" s="42" customFormat="1" ht="6" customHeight="1" x14ac:dyDescent="0.2"/>
    <row r="4" spans="1:16" s="42" customFormat="1" ht="12" x14ac:dyDescent="0.2">
      <c r="A4" s="314"/>
      <c r="B4" s="325" t="s">
        <v>45</v>
      </c>
      <c r="C4" s="326"/>
      <c r="D4" s="327"/>
      <c r="E4" s="325" t="s">
        <v>46</v>
      </c>
      <c r="F4" s="326"/>
      <c r="G4" s="327"/>
      <c r="H4" s="325" t="s">
        <v>47</v>
      </c>
      <c r="I4" s="326"/>
      <c r="J4" s="327"/>
      <c r="K4" s="325" t="s">
        <v>48</v>
      </c>
      <c r="L4" s="326"/>
      <c r="M4" s="327"/>
      <c r="N4" s="313" t="s">
        <v>7</v>
      </c>
    </row>
    <row r="5" spans="1:16" s="42" customFormat="1" ht="12" customHeight="1" x14ac:dyDescent="0.2">
      <c r="A5" s="314"/>
      <c r="B5" s="228" t="s">
        <v>8</v>
      </c>
      <c r="C5" s="229" t="s">
        <v>9</v>
      </c>
      <c r="D5" s="230" t="s">
        <v>10</v>
      </c>
      <c r="E5" s="228" t="s">
        <v>11</v>
      </c>
      <c r="F5" s="229" t="s">
        <v>12</v>
      </c>
      <c r="G5" s="230" t="s">
        <v>13</v>
      </c>
      <c r="H5" s="228" t="s">
        <v>14</v>
      </c>
      <c r="I5" s="229" t="s">
        <v>15</v>
      </c>
      <c r="J5" s="230" t="s">
        <v>16</v>
      </c>
      <c r="K5" s="228" t="s">
        <v>17</v>
      </c>
      <c r="L5" s="229" t="s">
        <v>18</v>
      </c>
      <c r="M5" s="230" t="s">
        <v>19</v>
      </c>
      <c r="N5" s="313"/>
    </row>
    <row r="6" spans="1:16" s="42" customFormat="1" ht="12" customHeight="1" x14ac:dyDescent="0.2">
      <c r="A6" s="318" t="s">
        <v>112</v>
      </c>
      <c r="B6" s="319">
        <f>SUM(B7:D7)</f>
        <v>35360.94404799999</v>
      </c>
      <c r="C6" s="320"/>
      <c r="D6" s="321"/>
      <c r="E6" s="322">
        <f>SUM(E7:G7)</f>
        <v>0</v>
      </c>
      <c r="F6" s="323"/>
      <c r="G6" s="324"/>
      <c r="H6" s="322">
        <f>SUM(H7:J7)</f>
        <v>0</v>
      </c>
      <c r="I6" s="323"/>
      <c r="J6" s="324"/>
      <c r="K6" s="322">
        <f>SUM(K7:M7)</f>
        <v>0</v>
      </c>
      <c r="L6" s="323"/>
      <c r="M6" s="324"/>
      <c r="N6" s="317">
        <f>SUM(B7:M7)</f>
        <v>35360.94404799999</v>
      </c>
    </row>
    <row r="7" spans="1:16" s="29" customFormat="1" ht="12" customHeight="1" x14ac:dyDescent="0.2">
      <c r="A7" s="318"/>
      <c r="B7" s="127">
        <f>SUM(B8:B23)</f>
        <v>12829.735925999998</v>
      </c>
      <c r="C7" s="128">
        <f t="shared" ref="C7:M7" si="0">SUM(C8:C23)</f>
        <v>11842.778085999995</v>
      </c>
      <c r="D7" s="129">
        <f t="shared" si="0"/>
        <v>10688.430036</v>
      </c>
      <c r="E7" s="260">
        <f t="shared" si="0"/>
        <v>0</v>
      </c>
      <c r="F7" s="261">
        <f t="shared" si="0"/>
        <v>0</v>
      </c>
      <c r="G7" s="262">
        <f t="shared" si="0"/>
        <v>0</v>
      </c>
      <c r="H7" s="260">
        <f t="shared" si="0"/>
        <v>0</v>
      </c>
      <c r="I7" s="261">
        <f t="shared" si="0"/>
        <v>0</v>
      </c>
      <c r="J7" s="262">
        <f t="shared" si="0"/>
        <v>0</v>
      </c>
      <c r="K7" s="260">
        <f t="shared" si="0"/>
        <v>0</v>
      </c>
      <c r="L7" s="261">
        <f t="shared" si="0"/>
        <v>0</v>
      </c>
      <c r="M7" s="262">
        <f t="shared" si="0"/>
        <v>0</v>
      </c>
      <c r="N7" s="317"/>
    </row>
    <row r="8" spans="1:16" s="42" customFormat="1" ht="12" customHeight="1" x14ac:dyDescent="0.2">
      <c r="A8" s="84" t="s">
        <v>41</v>
      </c>
      <c r="B8" s="90">
        <v>1053.7660549999996</v>
      </c>
      <c r="C8" s="78">
        <v>891.40413000000001</v>
      </c>
      <c r="D8" s="89">
        <v>964.15168099999983</v>
      </c>
      <c r="E8" s="255">
        <v>0</v>
      </c>
      <c r="F8" s="254">
        <v>0</v>
      </c>
      <c r="G8" s="256">
        <v>0</v>
      </c>
      <c r="H8" s="255">
        <v>0</v>
      </c>
      <c r="I8" s="254">
        <v>0</v>
      </c>
      <c r="J8" s="256">
        <v>0</v>
      </c>
      <c r="K8" s="255">
        <v>0</v>
      </c>
      <c r="L8" s="254">
        <v>0</v>
      </c>
      <c r="M8" s="256">
        <v>0</v>
      </c>
      <c r="N8" s="130">
        <f>SUM(B8:M8)</f>
        <v>2909.3218659999993</v>
      </c>
      <c r="P8" s="12"/>
    </row>
    <row r="9" spans="1:16" s="42" customFormat="1" ht="12" customHeight="1" x14ac:dyDescent="0.2">
      <c r="A9" s="84" t="s">
        <v>40</v>
      </c>
      <c r="B9" s="83">
        <v>69.445363999999998</v>
      </c>
      <c r="C9" s="82">
        <v>60.549637000000018</v>
      </c>
      <c r="D9" s="81">
        <v>62.647367999999986</v>
      </c>
      <c r="E9" s="257">
        <v>0</v>
      </c>
      <c r="F9" s="258">
        <v>0</v>
      </c>
      <c r="G9" s="259">
        <v>0</v>
      </c>
      <c r="H9" s="257">
        <v>0</v>
      </c>
      <c r="I9" s="258">
        <v>0</v>
      </c>
      <c r="J9" s="259">
        <v>0</v>
      </c>
      <c r="K9" s="257">
        <v>0</v>
      </c>
      <c r="L9" s="258">
        <v>0</v>
      </c>
      <c r="M9" s="259">
        <v>0</v>
      </c>
      <c r="N9" s="130">
        <f>SUM(B9:M9)</f>
        <v>192.64236899999997</v>
      </c>
      <c r="P9" s="12"/>
    </row>
    <row r="10" spans="1:16" s="42" customFormat="1" ht="12" customHeight="1" x14ac:dyDescent="0.2">
      <c r="A10" s="84" t="s">
        <v>39</v>
      </c>
      <c r="B10" s="83">
        <v>1510.2598869999999</v>
      </c>
      <c r="C10" s="82">
        <v>1456.8636059999999</v>
      </c>
      <c r="D10" s="81">
        <v>1203.1186279999999</v>
      </c>
      <c r="E10" s="257">
        <v>0</v>
      </c>
      <c r="F10" s="258">
        <v>0</v>
      </c>
      <c r="G10" s="259">
        <v>0</v>
      </c>
      <c r="H10" s="257">
        <v>0</v>
      </c>
      <c r="I10" s="258">
        <v>0</v>
      </c>
      <c r="J10" s="259">
        <v>0</v>
      </c>
      <c r="K10" s="257">
        <v>0</v>
      </c>
      <c r="L10" s="258">
        <v>0</v>
      </c>
      <c r="M10" s="259">
        <v>0</v>
      </c>
      <c r="N10" s="130">
        <f>SUM(B10:M10)</f>
        <v>4170.2421210000002</v>
      </c>
      <c r="P10" s="12"/>
    </row>
    <row r="11" spans="1:16" s="42" customFormat="1" ht="12" customHeight="1" x14ac:dyDescent="0.2">
      <c r="A11" s="84" t="s">
        <v>51</v>
      </c>
      <c r="B11" s="83">
        <v>1.88645</v>
      </c>
      <c r="C11" s="82">
        <v>2.2386500000000003</v>
      </c>
      <c r="D11" s="81">
        <v>2.3788100000000001</v>
      </c>
      <c r="E11" s="257">
        <v>0</v>
      </c>
      <c r="F11" s="258">
        <v>0</v>
      </c>
      <c r="G11" s="259">
        <v>0</v>
      </c>
      <c r="H11" s="257">
        <v>0</v>
      </c>
      <c r="I11" s="258">
        <v>0</v>
      </c>
      <c r="J11" s="259">
        <v>0</v>
      </c>
      <c r="K11" s="257">
        <v>0</v>
      </c>
      <c r="L11" s="258">
        <v>0</v>
      </c>
      <c r="M11" s="259">
        <v>0</v>
      </c>
      <c r="N11" s="130">
        <f t="shared" ref="N11:N21" si="1">SUM(B11:M11)</f>
        <v>6.5039099999999994</v>
      </c>
      <c r="P11" s="12"/>
    </row>
    <row r="12" spans="1:16" s="42" customFormat="1" ht="12" customHeight="1" x14ac:dyDescent="0.2">
      <c r="A12" s="84" t="s">
        <v>52</v>
      </c>
      <c r="B12" s="83">
        <v>1.17231</v>
      </c>
      <c r="C12" s="82">
        <v>0.97575999999999996</v>
      </c>
      <c r="D12" s="81">
        <v>0.70523999999999998</v>
      </c>
      <c r="E12" s="257">
        <v>0</v>
      </c>
      <c r="F12" s="258">
        <v>0</v>
      </c>
      <c r="G12" s="259">
        <v>0</v>
      </c>
      <c r="H12" s="257">
        <v>0</v>
      </c>
      <c r="I12" s="258">
        <v>0</v>
      </c>
      <c r="J12" s="259">
        <v>0</v>
      </c>
      <c r="K12" s="257">
        <v>0</v>
      </c>
      <c r="L12" s="258">
        <v>0</v>
      </c>
      <c r="M12" s="259">
        <v>0</v>
      </c>
      <c r="N12" s="130">
        <f t="shared" si="1"/>
        <v>2.8533099999999996</v>
      </c>
      <c r="P12" s="12"/>
    </row>
    <row r="13" spans="1:16" s="42" customFormat="1" ht="12" customHeight="1" x14ac:dyDescent="0.2">
      <c r="A13" s="84" t="s">
        <v>53</v>
      </c>
      <c r="B13" s="83">
        <v>1.0129000000000001E-2</v>
      </c>
      <c r="C13" s="82">
        <v>2.0753999999999998E-2</v>
      </c>
      <c r="D13" s="81">
        <v>3.7942999999999998E-2</v>
      </c>
      <c r="E13" s="257">
        <v>0</v>
      </c>
      <c r="F13" s="258">
        <v>0</v>
      </c>
      <c r="G13" s="259">
        <v>0</v>
      </c>
      <c r="H13" s="257">
        <v>0</v>
      </c>
      <c r="I13" s="258">
        <v>0</v>
      </c>
      <c r="J13" s="259">
        <v>0</v>
      </c>
      <c r="K13" s="257">
        <v>0</v>
      </c>
      <c r="L13" s="258">
        <v>0</v>
      </c>
      <c r="M13" s="259">
        <v>0</v>
      </c>
      <c r="N13" s="130">
        <f t="shared" si="1"/>
        <v>6.8825999999999998E-2</v>
      </c>
      <c r="P13" s="12"/>
    </row>
    <row r="14" spans="1:16" s="42" customFormat="1" ht="12" customHeight="1" x14ac:dyDescent="0.2">
      <c r="A14" s="84" t="s">
        <v>38</v>
      </c>
      <c r="B14" s="83">
        <v>5763.3474639999968</v>
      </c>
      <c r="C14" s="82">
        <v>5305.5294059999987</v>
      </c>
      <c r="D14" s="81">
        <v>4843.506491000001</v>
      </c>
      <c r="E14" s="257">
        <v>0</v>
      </c>
      <c r="F14" s="258">
        <v>0</v>
      </c>
      <c r="G14" s="259">
        <v>0</v>
      </c>
      <c r="H14" s="257">
        <v>0</v>
      </c>
      <c r="I14" s="258">
        <v>0</v>
      </c>
      <c r="J14" s="259">
        <v>0</v>
      </c>
      <c r="K14" s="257">
        <v>0</v>
      </c>
      <c r="L14" s="258">
        <v>0</v>
      </c>
      <c r="M14" s="259">
        <v>0</v>
      </c>
      <c r="N14" s="130">
        <f t="shared" si="1"/>
        <v>15912.383360999997</v>
      </c>
      <c r="P14" s="12"/>
    </row>
    <row r="15" spans="1:16" s="42" customFormat="1" ht="12" customHeight="1" x14ac:dyDescent="0.2">
      <c r="A15" s="84" t="s">
        <v>63</v>
      </c>
      <c r="B15" s="83">
        <v>39.560950000000005</v>
      </c>
      <c r="C15" s="82">
        <v>30.579789999999999</v>
      </c>
      <c r="D15" s="81">
        <v>24.95355</v>
      </c>
      <c r="E15" s="257">
        <v>0</v>
      </c>
      <c r="F15" s="258">
        <v>0</v>
      </c>
      <c r="G15" s="259">
        <v>0</v>
      </c>
      <c r="H15" s="257">
        <v>0</v>
      </c>
      <c r="I15" s="258">
        <v>0</v>
      </c>
      <c r="J15" s="259">
        <v>0</v>
      </c>
      <c r="K15" s="257">
        <v>0</v>
      </c>
      <c r="L15" s="258">
        <v>0</v>
      </c>
      <c r="M15" s="259">
        <v>0</v>
      </c>
      <c r="N15" s="130">
        <f t="shared" si="1"/>
        <v>95.094290000000001</v>
      </c>
      <c r="P15" s="12"/>
    </row>
    <row r="16" spans="1:16" s="42" customFormat="1" ht="12" customHeight="1" x14ac:dyDescent="0.2">
      <c r="A16" s="84" t="s">
        <v>37</v>
      </c>
      <c r="B16" s="83">
        <v>9.0999999999999998E-2</v>
      </c>
      <c r="C16" s="82">
        <v>0</v>
      </c>
      <c r="D16" s="81">
        <v>0</v>
      </c>
      <c r="E16" s="257">
        <v>0</v>
      </c>
      <c r="F16" s="258">
        <v>0</v>
      </c>
      <c r="G16" s="259">
        <v>0</v>
      </c>
      <c r="H16" s="257">
        <v>0</v>
      </c>
      <c r="I16" s="258">
        <v>0</v>
      </c>
      <c r="J16" s="259">
        <v>0</v>
      </c>
      <c r="K16" s="257">
        <v>0</v>
      </c>
      <c r="L16" s="258">
        <v>0</v>
      </c>
      <c r="M16" s="259">
        <v>0</v>
      </c>
      <c r="N16" s="130">
        <f t="shared" si="1"/>
        <v>9.0999999999999998E-2</v>
      </c>
      <c r="P16" s="12"/>
    </row>
    <row r="17" spans="1:17" s="42" customFormat="1" ht="12" customHeight="1" x14ac:dyDescent="0.2">
      <c r="A17" s="84" t="s">
        <v>36</v>
      </c>
      <c r="B17" s="83">
        <v>93.838949999999997</v>
      </c>
      <c r="C17" s="82">
        <v>83.308513000000005</v>
      </c>
      <c r="D17" s="81">
        <v>86.440765999999996</v>
      </c>
      <c r="E17" s="257">
        <v>0</v>
      </c>
      <c r="F17" s="258">
        <v>0</v>
      </c>
      <c r="G17" s="259">
        <v>0</v>
      </c>
      <c r="H17" s="257">
        <v>0</v>
      </c>
      <c r="I17" s="258">
        <v>0</v>
      </c>
      <c r="J17" s="259">
        <v>0</v>
      </c>
      <c r="K17" s="257">
        <v>0</v>
      </c>
      <c r="L17" s="258">
        <v>0</v>
      </c>
      <c r="M17" s="259">
        <v>0</v>
      </c>
      <c r="N17" s="130">
        <f t="shared" si="1"/>
        <v>263.58822900000001</v>
      </c>
      <c r="P17" s="12"/>
    </row>
    <row r="18" spans="1:17" s="42" customFormat="1" ht="12" customHeight="1" x14ac:dyDescent="0.2">
      <c r="A18" s="84" t="s">
        <v>35</v>
      </c>
      <c r="B18" s="83">
        <v>18.640791</v>
      </c>
      <c r="C18" s="82">
        <v>19.432047999999998</v>
      </c>
      <c r="D18" s="81">
        <v>5.5088710000000001</v>
      </c>
      <c r="E18" s="257">
        <v>0</v>
      </c>
      <c r="F18" s="258">
        <v>0</v>
      </c>
      <c r="G18" s="259">
        <v>0</v>
      </c>
      <c r="H18" s="257">
        <v>0</v>
      </c>
      <c r="I18" s="258">
        <v>0</v>
      </c>
      <c r="J18" s="259">
        <v>0</v>
      </c>
      <c r="K18" s="257">
        <v>0</v>
      </c>
      <c r="L18" s="258">
        <v>0</v>
      </c>
      <c r="M18" s="259">
        <v>0</v>
      </c>
      <c r="N18" s="130">
        <f t="shared" si="1"/>
        <v>43.581710000000001</v>
      </c>
      <c r="P18" s="12"/>
    </row>
    <row r="19" spans="1:17" s="42" customFormat="1" ht="12" customHeight="1" x14ac:dyDescent="0.2">
      <c r="A19" s="84" t="s">
        <v>34</v>
      </c>
      <c r="B19" s="83">
        <v>298.66571399999998</v>
      </c>
      <c r="C19" s="82">
        <v>252.92496800000001</v>
      </c>
      <c r="D19" s="81">
        <v>242.16855799999999</v>
      </c>
      <c r="E19" s="257">
        <v>0</v>
      </c>
      <c r="F19" s="258">
        <v>0</v>
      </c>
      <c r="G19" s="259">
        <v>0</v>
      </c>
      <c r="H19" s="257">
        <v>0</v>
      </c>
      <c r="I19" s="258">
        <v>0</v>
      </c>
      <c r="J19" s="259">
        <v>0</v>
      </c>
      <c r="K19" s="257">
        <v>0</v>
      </c>
      <c r="L19" s="258">
        <v>0</v>
      </c>
      <c r="M19" s="259">
        <v>0</v>
      </c>
      <c r="N19" s="130">
        <f t="shared" si="1"/>
        <v>793.75923999999998</v>
      </c>
      <c r="P19" s="12"/>
    </row>
    <row r="20" spans="1:17" s="42" customFormat="1" ht="12" customHeight="1" x14ac:dyDescent="0.2">
      <c r="A20" s="84" t="s">
        <v>33</v>
      </c>
      <c r="B20" s="83">
        <v>414.81414499999994</v>
      </c>
      <c r="C20" s="82">
        <v>381.71306600000003</v>
      </c>
      <c r="D20" s="81">
        <v>392.94813599999992</v>
      </c>
      <c r="E20" s="257">
        <v>0</v>
      </c>
      <c r="F20" s="258">
        <v>0</v>
      </c>
      <c r="G20" s="259">
        <v>0</v>
      </c>
      <c r="H20" s="257">
        <v>0</v>
      </c>
      <c r="I20" s="258">
        <v>0</v>
      </c>
      <c r="J20" s="259">
        <v>0</v>
      </c>
      <c r="K20" s="257">
        <v>0</v>
      </c>
      <c r="L20" s="258">
        <v>0</v>
      </c>
      <c r="M20" s="259">
        <v>0</v>
      </c>
      <c r="N20" s="130">
        <f t="shared" si="1"/>
        <v>1189.4753469999998</v>
      </c>
      <c r="P20" s="12"/>
    </row>
    <row r="21" spans="1:17" s="42" customFormat="1" ht="12" customHeight="1" x14ac:dyDescent="0.2">
      <c r="A21" s="84" t="s">
        <v>3</v>
      </c>
      <c r="B21" s="83">
        <v>0</v>
      </c>
      <c r="C21" s="82">
        <v>0</v>
      </c>
      <c r="D21" s="81">
        <v>0</v>
      </c>
      <c r="E21" s="257">
        <v>0</v>
      </c>
      <c r="F21" s="258">
        <v>0</v>
      </c>
      <c r="G21" s="259">
        <v>0</v>
      </c>
      <c r="H21" s="257">
        <v>0</v>
      </c>
      <c r="I21" s="258">
        <v>0</v>
      </c>
      <c r="J21" s="259">
        <v>0</v>
      </c>
      <c r="K21" s="257">
        <v>0</v>
      </c>
      <c r="L21" s="258">
        <v>0</v>
      </c>
      <c r="M21" s="259">
        <v>0</v>
      </c>
      <c r="N21" s="130">
        <f t="shared" si="1"/>
        <v>0</v>
      </c>
      <c r="P21" s="12"/>
    </row>
    <row r="22" spans="1:17" s="42" customFormat="1" ht="12" customHeight="1" x14ac:dyDescent="0.2">
      <c r="A22" s="84" t="s">
        <v>32</v>
      </c>
      <c r="B22" s="83">
        <v>49.940384999999999</v>
      </c>
      <c r="C22" s="82">
        <v>55.756058000000003</v>
      </c>
      <c r="D22" s="81">
        <v>20.603513999999997</v>
      </c>
      <c r="E22" s="257">
        <v>0</v>
      </c>
      <c r="F22" s="258">
        <v>0</v>
      </c>
      <c r="G22" s="259">
        <v>0</v>
      </c>
      <c r="H22" s="257">
        <v>0</v>
      </c>
      <c r="I22" s="258">
        <v>0</v>
      </c>
      <c r="J22" s="259">
        <v>0</v>
      </c>
      <c r="K22" s="257">
        <v>0</v>
      </c>
      <c r="L22" s="258">
        <v>0</v>
      </c>
      <c r="M22" s="259">
        <v>0</v>
      </c>
      <c r="N22" s="130">
        <f>SUM(B22:M22)</f>
        <v>126.29995700000001</v>
      </c>
      <c r="P22" s="12"/>
    </row>
    <row r="23" spans="1:17" s="42" customFormat="1" ht="12" customHeight="1" x14ac:dyDescent="0.2">
      <c r="A23" s="84" t="s">
        <v>31</v>
      </c>
      <c r="B23" s="90">
        <v>3514.2963320000026</v>
      </c>
      <c r="C23" s="78">
        <v>3301.4816999999966</v>
      </c>
      <c r="D23" s="89">
        <v>2839.2604799999995</v>
      </c>
      <c r="E23" s="255">
        <v>0</v>
      </c>
      <c r="F23" s="254">
        <v>0</v>
      </c>
      <c r="G23" s="256">
        <v>0</v>
      </c>
      <c r="H23" s="255">
        <v>0</v>
      </c>
      <c r="I23" s="254">
        <v>0</v>
      </c>
      <c r="J23" s="256">
        <v>0</v>
      </c>
      <c r="K23" s="255">
        <v>0</v>
      </c>
      <c r="L23" s="254">
        <v>0</v>
      </c>
      <c r="M23" s="256">
        <v>0</v>
      </c>
      <c r="N23" s="130">
        <f>SUM(B23:M23)</f>
        <v>9655.0385119999992</v>
      </c>
      <c r="P23" s="12"/>
    </row>
    <row r="24" spans="1:17" s="4" customFormat="1" ht="11.25" x14ac:dyDescent="0.2">
      <c r="A24" s="11"/>
      <c r="N24" s="3" t="s">
        <v>65</v>
      </c>
    </row>
    <row r="25" spans="1:17" s="42" customFormat="1" x14ac:dyDescent="0.2">
      <c r="A25" s="2"/>
      <c r="B25" s="50"/>
      <c r="C25" s="50"/>
      <c r="D25" s="15"/>
      <c r="E25" s="15"/>
      <c r="F25" s="15"/>
      <c r="G25" s="15"/>
      <c r="H25" s="15"/>
      <c r="I25" s="15"/>
      <c r="J25" s="15"/>
      <c r="K25" s="15"/>
      <c r="L25" s="15"/>
      <c r="M25" s="15"/>
      <c r="N25" s="14"/>
    </row>
    <row r="26" spans="1:17" s="42" customFormat="1" x14ac:dyDescent="0.2">
      <c r="A26" s="33" t="s">
        <v>41</v>
      </c>
      <c r="B26" s="10">
        <v>2909.3218659999993</v>
      </c>
      <c r="C26" s="50"/>
      <c r="D26" s="15"/>
      <c r="E26" s="15"/>
      <c r="F26" s="15"/>
      <c r="G26" s="15"/>
      <c r="H26" s="15"/>
      <c r="I26" s="15"/>
      <c r="J26" s="15"/>
      <c r="K26" s="15"/>
      <c r="L26" s="15"/>
      <c r="M26" s="15"/>
      <c r="N26" s="15"/>
    </row>
    <row r="27" spans="1:17" s="42" customFormat="1" x14ac:dyDescent="0.2">
      <c r="A27" s="33" t="s">
        <v>40</v>
      </c>
      <c r="B27" s="10">
        <v>192.64236899999997</v>
      </c>
      <c r="C27" s="50"/>
      <c r="D27" s="15"/>
      <c r="E27" s="15"/>
      <c r="F27" s="15"/>
      <c r="G27" s="15"/>
      <c r="H27" s="15"/>
      <c r="I27" s="15"/>
      <c r="J27" s="15"/>
      <c r="K27" s="15"/>
      <c r="L27" s="15"/>
      <c r="M27" s="15"/>
      <c r="N27" s="15"/>
      <c r="O27" s="16"/>
    </row>
    <row r="28" spans="1:17" s="42" customFormat="1" x14ac:dyDescent="0.2">
      <c r="A28" s="33" t="s">
        <v>39</v>
      </c>
      <c r="B28" s="10">
        <v>4170.2421210000002</v>
      </c>
      <c r="C28" s="50"/>
      <c r="D28" s="15"/>
      <c r="E28" s="15"/>
      <c r="F28" s="15"/>
      <c r="G28" s="15"/>
      <c r="H28" s="15"/>
      <c r="I28" s="15"/>
      <c r="J28" s="15"/>
      <c r="K28" s="15"/>
      <c r="L28" s="15"/>
      <c r="M28" s="15"/>
      <c r="N28" s="15"/>
      <c r="O28" s="16"/>
    </row>
    <row r="29" spans="1:17" s="42" customFormat="1" x14ac:dyDescent="0.2">
      <c r="A29" s="33" t="s">
        <v>51</v>
      </c>
      <c r="B29" s="10">
        <v>6.5039099999999994</v>
      </c>
      <c r="C29" s="50"/>
      <c r="D29" s="15"/>
      <c r="E29" s="15"/>
      <c r="F29" s="15"/>
      <c r="G29" s="15"/>
      <c r="H29" s="15"/>
      <c r="I29" s="15"/>
      <c r="J29" s="15"/>
      <c r="K29" s="15"/>
      <c r="L29" s="15"/>
      <c r="M29" s="15"/>
      <c r="N29" s="15"/>
      <c r="Q29" s="6"/>
    </row>
    <row r="30" spans="1:17" s="42" customFormat="1" x14ac:dyDescent="0.2">
      <c r="A30" s="33" t="s">
        <v>52</v>
      </c>
      <c r="B30" s="10">
        <v>2.8533099999999996</v>
      </c>
      <c r="C30" s="50"/>
      <c r="D30" s="15"/>
      <c r="E30" s="15"/>
      <c r="F30" s="15"/>
      <c r="G30" s="15"/>
      <c r="H30" s="15"/>
      <c r="I30" s="15"/>
      <c r="J30" s="15"/>
      <c r="K30" s="15"/>
      <c r="L30" s="15"/>
      <c r="M30" s="15"/>
      <c r="N30" s="15"/>
    </row>
    <row r="31" spans="1:17" s="42" customFormat="1" x14ac:dyDescent="0.2">
      <c r="A31" s="33" t="s">
        <v>53</v>
      </c>
      <c r="B31" s="10">
        <v>6.8825999999999998E-2</v>
      </c>
      <c r="C31" s="50"/>
      <c r="D31" s="15"/>
      <c r="E31" s="15"/>
      <c r="F31" s="15"/>
      <c r="G31" s="15"/>
      <c r="H31" s="15"/>
      <c r="I31" s="15"/>
      <c r="J31" s="15"/>
      <c r="K31" s="15"/>
      <c r="L31" s="15"/>
      <c r="M31" s="15"/>
      <c r="N31" s="15"/>
    </row>
    <row r="32" spans="1:17" s="42" customFormat="1" x14ac:dyDescent="0.2">
      <c r="A32" s="33" t="s">
        <v>38</v>
      </c>
      <c r="B32" s="10">
        <v>15912.383360999997</v>
      </c>
      <c r="C32" s="50"/>
      <c r="D32" s="15"/>
      <c r="E32" s="15"/>
      <c r="F32" s="15"/>
      <c r="G32" s="15"/>
      <c r="H32" s="15"/>
      <c r="I32" s="15"/>
      <c r="J32" s="15"/>
      <c r="K32" s="15"/>
      <c r="L32" s="15"/>
      <c r="M32" s="15"/>
      <c r="N32" s="15"/>
    </row>
    <row r="33" spans="1:14" s="42" customFormat="1" x14ac:dyDescent="0.2">
      <c r="A33" s="33" t="s">
        <v>63</v>
      </c>
      <c r="B33" s="10">
        <v>95.094290000000001</v>
      </c>
      <c r="C33" s="50"/>
      <c r="D33" s="15"/>
      <c r="E33" s="15"/>
      <c r="F33" s="15"/>
      <c r="G33" s="15"/>
      <c r="H33" s="15"/>
      <c r="I33" s="15"/>
      <c r="J33" s="15"/>
      <c r="K33" s="15"/>
      <c r="L33" s="15"/>
      <c r="M33" s="15"/>
      <c r="N33" s="15"/>
    </row>
    <row r="34" spans="1:14" s="42" customFormat="1" x14ac:dyDescent="0.2">
      <c r="A34" s="33" t="s">
        <v>37</v>
      </c>
      <c r="B34" s="10">
        <v>9.0999999999999998E-2</v>
      </c>
      <c r="C34" s="50"/>
      <c r="D34" s="15"/>
      <c r="E34" s="15"/>
      <c r="F34" s="15"/>
      <c r="G34" s="15"/>
      <c r="H34" s="15"/>
      <c r="I34" s="15"/>
      <c r="J34" s="15"/>
      <c r="K34" s="15"/>
      <c r="L34" s="15"/>
      <c r="M34" s="15"/>
      <c r="N34" s="15"/>
    </row>
    <row r="35" spans="1:14" s="42" customFormat="1" x14ac:dyDescent="0.2">
      <c r="A35" s="33" t="s">
        <v>36</v>
      </c>
      <c r="B35" s="10">
        <v>263.58822900000001</v>
      </c>
      <c r="C35" s="50"/>
      <c r="D35" s="15"/>
      <c r="E35" s="15"/>
      <c r="F35" s="15"/>
      <c r="G35" s="15"/>
      <c r="H35" s="15"/>
      <c r="I35" s="15"/>
      <c r="J35" s="15"/>
      <c r="K35" s="15"/>
      <c r="L35" s="15"/>
      <c r="M35" s="15"/>
      <c r="N35" s="15"/>
    </row>
    <row r="36" spans="1:14" s="42" customFormat="1" x14ac:dyDescent="0.2">
      <c r="A36" s="33" t="s">
        <v>35</v>
      </c>
      <c r="B36" s="10">
        <v>43.581710000000001</v>
      </c>
      <c r="C36" s="50"/>
      <c r="D36" s="15"/>
      <c r="E36" s="15"/>
      <c r="F36" s="15"/>
      <c r="G36" s="15"/>
      <c r="H36" s="15"/>
      <c r="I36" s="15"/>
      <c r="J36" s="15"/>
      <c r="K36" s="15"/>
      <c r="L36" s="15"/>
      <c r="M36" s="15"/>
      <c r="N36" s="15"/>
    </row>
    <row r="37" spans="1:14" s="42" customFormat="1" x14ac:dyDescent="0.2">
      <c r="A37" s="33" t="s">
        <v>34</v>
      </c>
      <c r="B37" s="10">
        <v>793.75923999999998</v>
      </c>
      <c r="C37" s="50"/>
      <c r="D37" s="15"/>
      <c r="E37" s="15"/>
      <c r="F37" s="15"/>
      <c r="G37" s="15"/>
      <c r="H37" s="15"/>
      <c r="I37" s="15"/>
      <c r="J37" s="15"/>
      <c r="K37" s="15"/>
      <c r="L37" s="15"/>
      <c r="M37" s="15"/>
      <c r="N37" s="15"/>
    </row>
    <row r="38" spans="1:14" s="42" customFormat="1" x14ac:dyDescent="0.2">
      <c r="A38" s="33" t="s">
        <v>33</v>
      </c>
      <c r="B38" s="10">
        <v>1189.4753469999998</v>
      </c>
      <c r="C38" s="50"/>
      <c r="D38" s="15"/>
      <c r="E38" s="15"/>
      <c r="F38" s="15"/>
      <c r="G38" s="15"/>
      <c r="H38" s="15"/>
      <c r="I38" s="15"/>
      <c r="J38" s="15"/>
      <c r="K38" s="15"/>
      <c r="L38" s="15"/>
      <c r="M38" s="15"/>
      <c r="N38" s="15"/>
    </row>
    <row r="39" spans="1:14" s="42" customFormat="1" x14ac:dyDescent="0.2">
      <c r="A39" s="33" t="s">
        <v>3</v>
      </c>
      <c r="B39" s="10">
        <v>0</v>
      </c>
      <c r="C39" s="50"/>
      <c r="D39" s="15"/>
      <c r="E39" s="15"/>
      <c r="F39" s="15"/>
      <c r="G39" s="15"/>
      <c r="H39" s="15"/>
      <c r="I39" s="15"/>
      <c r="J39" s="15"/>
      <c r="K39" s="15"/>
      <c r="L39" s="15"/>
      <c r="M39" s="15"/>
      <c r="N39" s="15"/>
    </row>
    <row r="40" spans="1:14" s="42" customFormat="1" x14ac:dyDescent="0.2">
      <c r="A40" s="33" t="s">
        <v>32</v>
      </c>
      <c r="B40" s="10">
        <v>126.29995700000001</v>
      </c>
      <c r="C40" s="50"/>
      <c r="D40" s="15"/>
      <c r="E40" s="15"/>
      <c r="F40" s="15"/>
      <c r="G40" s="15"/>
      <c r="H40" s="15"/>
      <c r="I40" s="15"/>
      <c r="J40" s="15"/>
      <c r="K40" s="15"/>
      <c r="L40" s="15"/>
      <c r="M40" s="15"/>
      <c r="N40" s="15"/>
    </row>
    <row r="41" spans="1:14" s="42" customFormat="1" x14ac:dyDescent="0.2">
      <c r="A41" s="33" t="s">
        <v>31</v>
      </c>
      <c r="B41" s="10">
        <v>9655.0385119999992</v>
      </c>
      <c r="C41" s="50"/>
      <c r="D41" s="15"/>
      <c r="E41" s="15"/>
      <c r="F41" s="15"/>
      <c r="G41" s="15"/>
      <c r="H41" s="15"/>
      <c r="I41" s="15"/>
      <c r="J41" s="15"/>
      <c r="K41" s="15"/>
      <c r="L41" s="15"/>
      <c r="M41" s="15"/>
      <c r="N41" s="15"/>
    </row>
    <row r="42" spans="1:14" s="42" customFormat="1" x14ac:dyDescent="0.2">
      <c r="A42" s="2"/>
      <c r="B42" s="50"/>
      <c r="C42" s="50"/>
      <c r="D42" s="15"/>
      <c r="E42" s="15"/>
      <c r="F42" s="15"/>
      <c r="G42" s="15"/>
      <c r="H42" s="15"/>
      <c r="I42" s="15"/>
      <c r="J42" s="15"/>
      <c r="K42" s="15"/>
      <c r="L42" s="15"/>
      <c r="M42" s="15"/>
      <c r="N42" s="15"/>
    </row>
    <row r="43" spans="1:14" s="42" customFormat="1" x14ac:dyDescent="0.2">
      <c r="A43" s="2"/>
      <c r="B43" s="50"/>
      <c r="C43" s="50"/>
      <c r="D43" s="15"/>
      <c r="E43" s="15"/>
      <c r="F43" s="15"/>
      <c r="G43" s="15"/>
      <c r="H43" s="15"/>
      <c r="I43" s="15"/>
      <c r="J43" s="15"/>
      <c r="K43" s="15"/>
      <c r="L43" s="15"/>
      <c r="M43" s="15"/>
      <c r="N43" s="15"/>
    </row>
    <row r="44" spans="1:14" s="42" customFormat="1" x14ac:dyDescent="0.2">
      <c r="A44" s="14"/>
      <c r="B44" s="15"/>
      <c r="C44" s="15"/>
      <c r="D44" s="15"/>
      <c r="E44" s="15"/>
      <c r="F44" s="15"/>
      <c r="G44" s="15"/>
      <c r="H44" s="15"/>
      <c r="I44" s="15"/>
      <c r="J44" s="15"/>
      <c r="K44" s="15"/>
      <c r="L44" s="15"/>
      <c r="M44" s="15"/>
      <c r="N44" s="15"/>
    </row>
    <row r="45" spans="1:14" s="42" customFormat="1" x14ac:dyDescent="0.2">
      <c r="A45" s="2"/>
      <c r="B45" s="2"/>
      <c r="C45" s="2"/>
      <c r="D45" s="2"/>
      <c r="E45" s="2"/>
      <c r="F45" s="2"/>
      <c r="G45" s="2"/>
      <c r="H45" s="2"/>
      <c r="I45" s="2"/>
      <c r="J45" s="2"/>
      <c r="K45" s="2"/>
      <c r="L45" s="2"/>
      <c r="M45" s="2"/>
      <c r="N45" s="2"/>
    </row>
    <row r="47" spans="1:14" x14ac:dyDescent="0.2">
      <c r="B47" s="17"/>
    </row>
    <row r="48" spans="1:14" x14ac:dyDescent="0.2">
      <c r="B48" s="17"/>
    </row>
    <row r="49" spans="2:2" x14ac:dyDescent="0.2">
      <c r="B49" s="17"/>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N38"/>
  <sheetViews>
    <sheetView showGridLines="0" zoomScaleNormal="100" zoomScaleSheetLayoutView="100" workbookViewId="0">
      <selection activeCell="Q14" sqref="Q14"/>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4" ht="15.75" x14ac:dyDescent="0.25">
      <c r="A1" s="88" t="s">
        <v>110</v>
      </c>
      <c r="B1" s="42"/>
      <c r="C1" s="42"/>
      <c r="D1" s="42"/>
      <c r="E1" s="42"/>
      <c r="F1" s="42"/>
      <c r="G1" s="42"/>
      <c r="H1" s="42"/>
      <c r="I1" s="42"/>
      <c r="J1" s="42"/>
      <c r="K1" s="42"/>
      <c r="L1" s="42"/>
      <c r="M1" s="42"/>
      <c r="N1" s="73" t="str">
        <f>Titulní!A35</f>
        <v>I. čtvrtletí 2021</v>
      </c>
    </row>
    <row r="2" spans="1:14" ht="6" customHeight="1" x14ac:dyDescent="0.2">
      <c r="A2" s="42"/>
      <c r="B2" s="42"/>
      <c r="C2" s="42"/>
      <c r="D2" s="42"/>
      <c r="E2" s="42"/>
      <c r="F2" s="42"/>
      <c r="G2" s="42"/>
      <c r="H2" s="42"/>
      <c r="I2" s="42"/>
      <c r="J2" s="42"/>
      <c r="K2" s="42"/>
      <c r="L2" s="42"/>
      <c r="M2" s="42"/>
      <c r="N2" s="42"/>
    </row>
    <row r="3" spans="1:14" x14ac:dyDescent="0.2">
      <c r="A3" s="314"/>
      <c r="B3" s="325" t="s">
        <v>45</v>
      </c>
      <c r="C3" s="326"/>
      <c r="D3" s="327"/>
      <c r="E3" s="325" t="s">
        <v>46</v>
      </c>
      <c r="F3" s="326"/>
      <c r="G3" s="327"/>
      <c r="H3" s="325" t="s">
        <v>47</v>
      </c>
      <c r="I3" s="326"/>
      <c r="J3" s="327"/>
      <c r="K3" s="325" t="s">
        <v>48</v>
      </c>
      <c r="L3" s="326"/>
      <c r="M3" s="327"/>
      <c r="N3" s="313" t="s">
        <v>7</v>
      </c>
    </row>
    <row r="4" spans="1:14" x14ac:dyDescent="0.2">
      <c r="A4" s="330"/>
      <c r="B4" s="87" t="s">
        <v>8</v>
      </c>
      <c r="C4" s="86" t="s">
        <v>9</v>
      </c>
      <c r="D4" s="85" t="s">
        <v>10</v>
      </c>
      <c r="E4" s="87" t="s">
        <v>11</v>
      </c>
      <c r="F4" s="86" t="s">
        <v>12</v>
      </c>
      <c r="G4" s="85" t="s">
        <v>13</v>
      </c>
      <c r="H4" s="87" t="s">
        <v>14</v>
      </c>
      <c r="I4" s="86" t="s">
        <v>15</v>
      </c>
      <c r="J4" s="85" t="s">
        <v>16</v>
      </c>
      <c r="K4" s="87" t="s">
        <v>17</v>
      </c>
      <c r="L4" s="86" t="s">
        <v>18</v>
      </c>
      <c r="M4" s="85" t="s">
        <v>19</v>
      </c>
      <c r="N4" s="310"/>
    </row>
    <row r="5" spans="1:14" x14ac:dyDescent="0.2">
      <c r="A5" s="331" t="s">
        <v>112</v>
      </c>
      <c r="B5" s="319">
        <f>SUM(B6:D6)</f>
        <v>35360.944047999998</v>
      </c>
      <c r="C5" s="320"/>
      <c r="D5" s="321"/>
      <c r="E5" s="322">
        <f>SUM(E6:G6)</f>
        <v>0</v>
      </c>
      <c r="F5" s="323"/>
      <c r="G5" s="324"/>
      <c r="H5" s="322">
        <f>SUM(H6:J6)</f>
        <v>0</v>
      </c>
      <c r="I5" s="323"/>
      <c r="J5" s="324"/>
      <c r="K5" s="322">
        <f>SUM(K6:M6)</f>
        <v>0</v>
      </c>
      <c r="L5" s="323"/>
      <c r="M5" s="324"/>
      <c r="N5" s="328">
        <f>SUM(N7:N20)</f>
        <v>35360.944047999998</v>
      </c>
    </row>
    <row r="6" spans="1:14" x14ac:dyDescent="0.2">
      <c r="A6" s="332"/>
      <c r="B6" s="131">
        <f>SUM(B7:B20)</f>
        <v>12829.735926000001</v>
      </c>
      <c r="C6" s="132">
        <f t="shared" ref="C6:M6" si="0">SUM(C7:C20)</f>
        <v>11842.778085999998</v>
      </c>
      <c r="D6" s="133">
        <f t="shared" si="0"/>
        <v>10688.430036</v>
      </c>
      <c r="E6" s="263">
        <f t="shared" si="0"/>
        <v>0</v>
      </c>
      <c r="F6" s="264">
        <f t="shared" si="0"/>
        <v>0</v>
      </c>
      <c r="G6" s="265">
        <f t="shared" si="0"/>
        <v>0</v>
      </c>
      <c r="H6" s="263">
        <f t="shared" si="0"/>
        <v>0</v>
      </c>
      <c r="I6" s="264">
        <f t="shared" si="0"/>
        <v>0</v>
      </c>
      <c r="J6" s="265">
        <f t="shared" si="0"/>
        <v>0</v>
      </c>
      <c r="K6" s="263">
        <f t="shared" si="0"/>
        <v>0</v>
      </c>
      <c r="L6" s="264">
        <f t="shared" si="0"/>
        <v>0</v>
      </c>
      <c r="M6" s="265">
        <f t="shared" si="0"/>
        <v>0</v>
      </c>
      <c r="N6" s="329"/>
    </row>
    <row r="7" spans="1:14" x14ac:dyDescent="0.2">
      <c r="A7" s="84" t="s">
        <v>122</v>
      </c>
      <c r="B7" s="93">
        <v>645.62484499999982</v>
      </c>
      <c r="C7" s="79">
        <v>647.53388000000007</v>
      </c>
      <c r="D7" s="76">
        <v>499.84048600000006</v>
      </c>
      <c r="E7" s="266">
        <v>0</v>
      </c>
      <c r="F7" s="267">
        <v>0</v>
      </c>
      <c r="G7" s="268">
        <v>0</v>
      </c>
      <c r="H7" s="266">
        <v>0</v>
      </c>
      <c r="I7" s="267">
        <v>0</v>
      </c>
      <c r="J7" s="268">
        <v>0</v>
      </c>
      <c r="K7" s="266">
        <v>0</v>
      </c>
      <c r="L7" s="267">
        <v>0</v>
      </c>
      <c r="M7" s="268">
        <v>0</v>
      </c>
      <c r="N7" s="130">
        <f t="shared" ref="N7:N20" si="1">SUM(B7:M7)</f>
        <v>1792.9992109999998</v>
      </c>
    </row>
    <row r="8" spans="1:14" x14ac:dyDescent="0.2">
      <c r="A8" s="84" t="s">
        <v>91</v>
      </c>
      <c r="B8" s="74">
        <v>741.08192499999996</v>
      </c>
      <c r="C8" s="72">
        <v>631.78757699999994</v>
      </c>
      <c r="D8" s="95">
        <v>610.12674700000002</v>
      </c>
      <c r="E8" s="269">
        <v>0</v>
      </c>
      <c r="F8" s="270">
        <v>0</v>
      </c>
      <c r="G8" s="271">
        <v>0</v>
      </c>
      <c r="H8" s="269">
        <v>0</v>
      </c>
      <c r="I8" s="270">
        <v>0</v>
      </c>
      <c r="J8" s="271">
        <v>0</v>
      </c>
      <c r="K8" s="269">
        <v>0</v>
      </c>
      <c r="L8" s="270">
        <v>0</v>
      </c>
      <c r="M8" s="271">
        <v>0</v>
      </c>
      <c r="N8" s="130">
        <f t="shared" si="1"/>
        <v>1982.996249</v>
      </c>
    </row>
    <row r="9" spans="1:14" x14ac:dyDescent="0.2">
      <c r="A9" s="84" t="s">
        <v>92</v>
      </c>
      <c r="B9" s="75">
        <v>853.88551700000039</v>
      </c>
      <c r="C9" s="92">
        <v>776.65532899999994</v>
      </c>
      <c r="D9" s="94">
        <v>678.79190999999969</v>
      </c>
      <c r="E9" s="272">
        <v>0</v>
      </c>
      <c r="F9" s="273">
        <v>0</v>
      </c>
      <c r="G9" s="274">
        <v>0</v>
      </c>
      <c r="H9" s="272">
        <v>0</v>
      </c>
      <c r="I9" s="273">
        <v>0</v>
      </c>
      <c r="J9" s="274">
        <v>0</v>
      </c>
      <c r="K9" s="272">
        <v>0</v>
      </c>
      <c r="L9" s="273">
        <v>0</v>
      </c>
      <c r="M9" s="274">
        <v>0</v>
      </c>
      <c r="N9" s="130">
        <f t="shared" si="1"/>
        <v>2309.3327559999998</v>
      </c>
    </row>
    <row r="10" spans="1:14" x14ac:dyDescent="0.2">
      <c r="A10" s="84" t="s">
        <v>93</v>
      </c>
      <c r="B10" s="75">
        <v>459.58977499999997</v>
      </c>
      <c r="C10" s="92">
        <v>432.61322100000001</v>
      </c>
      <c r="D10" s="94">
        <v>380.87089999999995</v>
      </c>
      <c r="E10" s="272">
        <v>0</v>
      </c>
      <c r="F10" s="273">
        <v>0</v>
      </c>
      <c r="G10" s="274">
        <v>0</v>
      </c>
      <c r="H10" s="272">
        <v>0</v>
      </c>
      <c r="I10" s="273">
        <v>0</v>
      </c>
      <c r="J10" s="274">
        <v>0</v>
      </c>
      <c r="K10" s="272">
        <v>0</v>
      </c>
      <c r="L10" s="273">
        <v>0</v>
      </c>
      <c r="M10" s="274">
        <v>0</v>
      </c>
      <c r="N10" s="130">
        <f t="shared" si="1"/>
        <v>1273.0738959999999</v>
      </c>
    </row>
    <row r="11" spans="1:14" x14ac:dyDescent="0.2">
      <c r="A11" s="84" t="s">
        <v>121</v>
      </c>
      <c r="B11" s="75">
        <v>243.33151900000001</v>
      </c>
      <c r="C11" s="92">
        <v>215.323981</v>
      </c>
      <c r="D11" s="94">
        <v>199.64774</v>
      </c>
      <c r="E11" s="272">
        <v>0</v>
      </c>
      <c r="F11" s="273">
        <v>0</v>
      </c>
      <c r="G11" s="274">
        <v>0</v>
      </c>
      <c r="H11" s="272">
        <v>0</v>
      </c>
      <c r="I11" s="273">
        <v>0</v>
      </c>
      <c r="J11" s="274">
        <v>0</v>
      </c>
      <c r="K11" s="272">
        <v>0</v>
      </c>
      <c r="L11" s="273">
        <v>0</v>
      </c>
      <c r="M11" s="274">
        <v>0</v>
      </c>
      <c r="N11" s="130">
        <f t="shared" si="1"/>
        <v>658.30323999999996</v>
      </c>
    </row>
    <row r="12" spans="1:14" x14ac:dyDescent="0.2">
      <c r="A12" s="84" t="s">
        <v>94</v>
      </c>
      <c r="B12" s="75">
        <v>422.78143999999986</v>
      </c>
      <c r="C12" s="92">
        <v>391.35293699999994</v>
      </c>
      <c r="D12" s="94">
        <v>356.92726599999986</v>
      </c>
      <c r="E12" s="272">
        <v>0</v>
      </c>
      <c r="F12" s="273">
        <v>0</v>
      </c>
      <c r="G12" s="274">
        <v>0</v>
      </c>
      <c r="H12" s="272">
        <v>0</v>
      </c>
      <c r="I12" s="273">
        <v>0</v>
      </c>
      <c r="J12" s="274">
        <v>0</v>
      </c>
      <c r="K12" s="272">
        <v>0</v>
      </c>
      <c r="L12" s="273">
        <v>0</v>
      </c>
      <c r="M12" s="274">
        <v>0</v>
      </c>
      <c r="N12" s="130">
        <f t="shared" si="1"/>
        <v>1171.0616429999998</v>
      </c>
    </row>
    <row r="13" spans="1:14" x14ac:dyDescent="0.2">
      <c r="A13" s="84" t="s">
        <v>95</v>
      </c>
      <c r="B13" s="75">
        <v>303.54138800000004</v>
      </c>
      <c r="C13" s="92">
        <v>271.27657299999998</v>
      </c>
      <c r="D13" s="94">
        <v>243.91221400000003</v>
      </c>
      <c r="E13" s="272">
        <v>0</v>
      </c>
      <c r="F13" s="273">
        <v>0</v>
      </c>
      <c r="G13" s="274">
        <v>0</v>
      </c>
      <c r="H13" s="272">
        <v>0</v>
      </c>
      <c r="I13" s="273">
        <v>0</v>
      </c>
      <c r="J13" s="274">
        <v>0</v>
      </c>
      <c r="K13" s="272">
        <v>0</v>
      </c>
      <c r="L13" s="273">
        <v>0</v>
      </c>
      <c r="M13" s="274">
        <v>0</v>
      </c>
      <c r="N13" s="130">
        <f t="shared" si="1"/>
        <v>818.73017500000003</v>
      </c>
    </row>
    <row r="14" spans="1:14" x14ac:dyDescent="0.2">
      <c r="A14" s="84" t="s">
        <v>96</v>
      </c>
      <c r="B14" s="75">
        <v>2305.5131190000002</v>
      </c>
      <c r="C14" s="92">
        <v>2151.7047489999995</v>
      </c>
      <c r="D14" s="94">
        <v>1876.9621250000002</v>
      </c>
      <c r="E14" s="272">
        <v>0</v>
      </c>
      <c r="F14" s="273">
        <v>0</v>
      </c>
      <c r="G14" s="274">
        <v>0</v>
      </c>
      <c r="H14" s="272">
        <v>0</v>
      </c>
      <c r="I14" s="273">
        <v>0</v>
      </c>
      <c r="J14" s="274">
        <v>0</v>
      </c>
      <c r="K14" s="272">
        <v>0</v>
      </c>
      <c r="L14" s="273">
        <v>0</v>
      </c>
      <c r="M14" s="274">
        <v>0</v>
      </c>
      <c r="N14" s="130">
        <f t="shared" si="1"/>
        <v>6334.1799929999997</v>
      </c>
    </row>
    <row r="15" spans="1:14" x14ac:dyDescent="0.2">
      <c r="A15" s="84" t="s">
        <v>97</v>
      </c>
      <c r="B15" s="75">
        <v>506.45040099999994</v>
      </c>
      <c r="C15" s="92">
        <v>483.84758899999986</v>
      </c>
      <c r="D15" s="94">
        <v>419.04157600000008</v>
      </c>
      <c r="E15" s="272">
        <v>0</v>
      </c>
      <c r="F15" s="273">
        <v>0</v>
      </c>
      <c r="G15" s="274">
        <v>0</v>
      </c>
      <c r="H15" s="272">
        <v>0</v>
      </c>
      <c r="I15" s="273">
        <v>0</v>
      </c>
      <c r="J15" s="274">
        <v>0</v>
      </c>
      <c r="K15" s="272">
        <v>0</v>
      </c>
      <c r="L15" s="273">
        <v>0</v>
      </c>
      <c r="M15" s="274">
        <v>0</v>
      </c>
      <c r="N15" s="130">
        <f t="shared" si="1"/>
        <v>1409.3395659999999</v>
      </c>
    </row>
    <row r="16" spans="1:14" x14ac:dyDescent="0.2">
      <c r="A16" s="84" t="s">
        <v>98</v>
      </c>
      <c r="B16" s="75">
        <v>677.01496799999995</v>
      </c>
      <c r="C16" s="92">
        <v>627.0714959999998</v>
      </c>
      <c r="D16" s="94">
        <v>557.78117799999984</v>
      </c>
      <c r="E16" s="272">
        <v>0</v>
      </c>
      <c r="F16" s="273">
        <v>0</v>
      </c>
      <c r="G16" s="274">
        <v>0</v>
      </c>
      <c r="H16" s="272">
        <v>0</v>
      </c>
      <c r="I16" s="273">
        <v>0</v>
      </c>
      <c r="J16" s="274">
        <v>0</v>
      </c>
      <c r="K16" s="272">
        <v>0</v>
      </c>
      <c r="L16" s="273">
        <v>0</v>
      </c>
      <c r="M16" s="274">
        <v>0</v>
      </c>
      <c r="N16" s="130">
        <f t="shared" si="1"/>
        <v>1861.8676419999997</v>
      </c>
    </row>
    <row r="17" spans="1:14" x14ac:dyDescent="0.2">
      <c r="A17" s="84" t="s">
        <v>99</v>
      </c>
      <c r="B17" s="75">
        <v>627.70546999999999</v>
      </c>
      <c r="C17" s="92">
        <v>580.47471399999984</v>
      </c>
      <c r="D17" s="94">
        <v>518.81528000000003</v>
      </c>
      <c r="E17" s="272">
        <v>0</v>
      </c>
      <c r="F17" s="273">
        <v>0</v>
      </c>
      <c r="G17" s="274">
        <v>0</v>
      </c>
      <c r="H17" s="272">
        <v>0</v>
      </c>
      <c r="I17" s="273">
        <v>0</v>
      </c>
      <c r="J17" s="274">
        <v>0</v>
      </c>
      <c r="K17" s="272">
        <v>0</v>
      </c>
      <c r="L17" s="273">
        <v>0</v>
      </c>
      <c r="M17" s="274">
        <v>0</v>
      </c>
      <c r="N17" s="130">
        <f t="shared" si="1"/>
        <v>1726.9954639999999</v>
      </c>
    </row>
    <row r="18" spans="1:14" x14ac:dyDescent="0.2">
      <c r="A18" s="84" t="s">
        <v>100</v>
      </c>
      <c r="B18" s="75">
        <v>2882.3301529999999</v>
      </c>
      <c r="C18" s="92">
        <v>2558.4804979999999</v>
      </c>
      <c r="D18" s="94">
        <v>2443.8349109999999</v>
      </c>
      <c r="E18" s="272">
        <v>0</v>
      </c>
      <c r="F18" s="273">
        <v>0</v>
      </c>
      <c r="G18" s="274">
        <v>0</v>
      </c>
      <c r="H18" s="272">
        <v>0</v>
      </c>
      <c r="I18" s="273">
        <v>0</v>
      </c>
      <c r="J18" s="274">
        <v>0</v>
      </c>
      <c r="K18" s="272">
        <v>0</v>
      </c>
      <c r="L18" s="273">
        <v>0</v>
      </c>
      <c r="M18" s="274">
        <v>0</v>
      </c>
      <c r="N18" s="130">
        <f t="shared" si="1"/>
        <v>7884.6455619999997</v>
      </c>
    </row>
    <row r="19" spans="1:14" x14ac:dyDescent="0.2">
      <c r="A19" s="84" t="s">
        <v>101</v>
      </c>
      <c r="B19" s="75">
        <v>1601.3769040000004</v>
      </c>
      <c r="C19" s="92">
        <v>1530.4361200000003</v>
      </c>
      <c r="D19" s="94">
        <v>1411.4280170000004</v>
      </c>
      <c r="E19" s="272">
        <v>0</v>
      </c>
      <c r="F19" s="273">
        <v>0</v>
      </c>
      <c r="G19" s="274">
        <v>0</v>
      </c>
      <c r="H19" s="272">
        <v>0</v>
      </c>
      <c r="I19" s="273">
        <v>0</v>
      </c>
      <c r="J19" s="274">
        <v>0</v>
      </c>
      <c r="K19" s="272">
        <v>0</v>
      </c>
      <c r="L19" s="273">
        <v>0</v>
      </c>
      <c r="M19" s="274">
        <v>0</v>
      </c>
      <c r="N19" s="130">
        <f t="shared" si="1"/>
        <v>4543.2410410000011</v>
      </c>
    </row>
    <row r="20" spans="1:14" x14ac:dyDescent="0.2">
      <c r="A20" s="84" t="s">
        <v>102</v>
      </c>
      <c r="B20" s="93">
        <v>559.50850199999991</v>
      </c>
      <c r="C20" s="79">
        <v>544.21942200000001</v>
      </c>
      <c r="D20" s="76">
        <v>490.44968600000004</v>
      </c>
      <c r="E20" s="266">
        <v>0</v>
      </c>
      <c r="F20" s="267">
        <v>0</v>
      </c>
      <c r="G20" s="268">
        <v>0</v>
      </c>
      <c r="H20" s="266">
        <v>0</v>
      </c>
      <c r="I20" s="267">
        <v>0</v>
      </c>
      <c r="J20" s="268">
        <v>0</v>
      </c>
      <c r="K20" s="266">
        <v>0</v>
      </c>
      <c r="L20" s="267">
        <v>0</v>
      </c>
      <c r="M20" s="268">
        <v>0</v>
      </c>
      <c r="N20" s="130">
        <f t="shared" si="1"/>
        <v>1594.1776099999997</v>
      </c>
    </row>
    <row r="21" spans="1:14" x14ac:dyDescent="0.2">
      <c r="A21" s="42"/>
      <c r="B21" s="42"/>
      <c r="C21" s="42"/>
      <c r="D21" s="42"/>
      <c r="E21" s="42"/>
      <c r="F21" s="42"/>
      <c r="G21" s="42"/>
      <c r="H21" s="42"/>
      <c r="I21" s="42"/>
      <c r="J21" s="42"/>
      <c r="K21" s="42"/>
      <c r="L21" s="42"/>
      <c r="M21" s="42"/>
      <c r="N21" s="3" t="s">
        <v>65</v>
      </c>
    </row>
    <row r="22" spans="1:14" x14ac:dyDescent="0.2">
      <c r="A22" s="7" t="s">
        <v>122</v>
      </c>
      <c r="B22" s="10">
        <v>1792.9992109999998</v>
      </c>
    </row>
    <row r="23" spans="1:14" x14ac:dyDescent="0.2">
      <c r="A23" s="7" t="s">
        <v>91</v>
      </c>
      <c r="B23" s="10">
        <v>1982.996249</v>
      </c>
    </row>
    <row r="24" spans="1:14" x14ac:dyDescent="0.2">
      <c r="A24" s="7" t="s">
        <v>92</v>
      </c>
      <c r="B24" s="10">
        <v>2309.3327559999998</v>
      </c>
    </row>
    <row r="25" spans="1:14" x14ac:dyDescent="0.2">
      <c r="A25" s="7" t="s">
        <v>93</v>
      </c>
      <c r="B25" s="10">
        <v>1273.0738959999999</v>
      </c>
    </row>
    <row r="26" spans="1:14" x14ac:dyDescent="0.2">
      <c r="A26" s="7" t="s">
        <v>121</v>
      </c>
      <c r="B26" s="10">
        <v>658.30323999999996</v>
      </c>
    </row>
    <row r="27" spans="1:14" x14ac:dyDescent="0.2">
      <c r="A27" s="7" t="s">
        <v>94</v>
      </c>
      <c r="B27" s="10">
        <v>1171.0616429999998</v>
      </c>
    </row>
    <row r="28" spans="1:14" x14ac:dyDescent="0.2">
      <c r="A28" s="7" t="s">
        <v>95</v>
      </c>
      <c r="B28" s="10">
        <v>818.73017500000003</v>
      </c>
    </row>
    <row r="29" spans="1:14" x14ac:dyDescent="0.2">
      <c r="A29" s="7" t="s">
        <v>96</v>
      </c>
      <c r="B29" s="10">
        <v>6334.1799929999997</v>
      </c>
    </row>
    <row r="30" spans="1:14" x14ac:dyDescent="0.2">
      <c r="A30" s="7" t="s">
        <v>97</v>
      </c>
      <c r="B30" s="10">
        <v>1409.3395659999999</v>
      </c>
    </row>
    <row r="31" spans="1:14" x14ac:dyDescent="0.2">
      <c r="A31" s="7" t="s">
        <v>98</v>
      </c>
      <c r="B31" s="10">
        <v>1861.8676419999997</v>
      </c>
    </row>
    <row r="32" spans="1:14" x14ac:dyDescent="0.2">
      <c r="A32" s="7" t="s">
        <v>99</v>
      </c>
      <c r="B32" s="10">
        <v>1726.9954639999999</v>
      </c>
    </row>
    <row r="33" spans="1:2" x14ac:dyDescent="0.2">
      <c r="A33" s="7" t="s">
        <v>100</v>
      </c>
      <c r="B33" s="10">
        <v>7884.6455619999997</v>
      </c>
    </row>
    <row r="34" spans="1:2" x14ac:dyDescent="0.2">
      <c r="A34" s="7" t="s">
        <v>101</v>
      </c>
      <c r="B34" s="10">
        <v>4543.2410410000011</v>
      </c>
    </row>
    <row r="35" spans="1:2" x14ac:dyDescent="0.2">
      <c r="A35" s="7" t="s">
        <v>102</v>
      </c>
      <c r="B35" s="10">
        <v>1594.1776099999997</v>
      </c>
    </row>
    <row r="36" spans="1:2" x14ac:dyDescent="0.2">
      <c r="A36" s="42"/>
      <c r="B36" s="42"/>
    </row>
    <row r="37" spans="1:2" x14ac:dyDescent="0.2">
      <c r="A37" s="42"/>
      <c r="B37" s="42"/>
    </row>
    <row r="38" spans="1:2" x14ac:dyDescent="0.2">
      <c r="A38" s="42"/>
      <c r="B38" s="42"/>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S46"/>
  <sheetViews>
    <sheetView showGridLines="0" zoomScaleNormal="100" zoomScaleSheetLayoutView="100" workbookViewId="0"/>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16" s="20" customFormat="1" ht="15.75" x14ac:dyDescent="0.25">
      <c r="A1" s="88" t="s">
        <v>111</v>
      </c>
      <c r="B1" s="42"/>
      <c r="C1" s="42"/>
      <c r="D1" s="42"/>
      <c r="E1" s="42"/>
      <c r="G1" s="42"/>
      <c r="H1" s="42"/>
      <c r="I1" s="42"/>
      <c r="J1" s="42"/>
      <c r="K1" s="42"/>
      <c r="L1" s="42"/>
      <c r="M1" s="42"/>
      <c r="N1" s="42"/>
      <c r="P1" s="73" t="str">
        <f>Titulní!A35</f>
        <v>I. čtvrtletí 2021</v>
      </c>
    </row>
    <row r="2" spans="1:16" s="42" customFormat="1" ht="6" customHeight="1" x14ac:dyDescent="0.2">
      <c r="B2" s="1"/>
      <c r="C2" s="1"/>
      <c r="D2" s="1"/>
      <c r="E2" s="1"/>
      <c r="F2" s="1"/>
      <c r="G2" s="1"/>
      <c r="H2" s="1"/>
      <c r="I2" s="1"/>
      <c r="J2" s="1"/>
      <c r="K2" s="1"/>
      <c r="L2" s="1"/>
      <c r="M2" s="1"/>
      <c r="N2" s="1"/>
      <c r="O2" s="1"/>
    </row>
    <row r="3" spans="1:16" s="42" customFormat="1" ht="12" customHeight="1" x14ac:dyDescent="0.2">
      <c r="A3" s="229"/>
      <c r="B3" s="104" t="s">
        <v>78</v>
      </c>
      <c r="C3" s="104" t="s">
        <v>69</v>
      </c>
      <c r="D3" s="104" t="s">
        <v>70</v>
      </c>
      <c r="E3" s="104" t="s">
        <v>71</v>
      </c>
      <c r="F3" s="104" t="s">
        <v>81</v>
      </c>
      <c r="G3" s="104" t="s">
        <v>72</v>
      </c>
      <c r="H3" s="104" t="s">
        <v>73</v>
      </c>
      <c r="I3" s="104" t="s">
        <v>74</v>
      </c>
      <c r="J3" s="104" t="s">
        <v>75</v>
      </c>
      <c r="K3" s="104" t="s">
        <v>76</v>
      </c>
      <c r="L3" s="104" t="s">
        <v>77</v>
      </c>
      <c r="M3" s="104" t="s">
        <v>79</v>
      </c>
      <c r="N3" s="104" t="s">
        <v>80</v>
      </c>
      <c r="O3" s="104" t="s">
        <v>82</v>
      </c>
      <c r="P3" s="104" t="s">
        <v>7</v>
      </c>
    </row>
    <row r="4" spans="1:16" s="29" customFormat="1" ht="12" customHeight="1" x14ac:dyDescent="0.2">
      <c r="A4" s="134" t="s">
        <v>112</v>
      </c>
      <c r="B4" s="128">
        <f>SUM(B5:B20)</f>
        <v>1792.9992110000001</v>
      </c>
      <c r="C4" s="128">
        <f>SUM(C5:C20)</f>
        <v>1982.9962490000003</v>
      </c>
      <c r="D4" s="128">
        <f t="shared" ref="D4:P4" si="0">SUM(D5:D20)</f>
        <v>2309.3327559999993</v>
      </c>
      <c r="E4" s="128">
        <f t="shared" si="0"/>
        <v>1273.0738959999999</v>
      </c>
      <c r="F4" s="128">
        <f>SUM(F5:F20)</f>
        <v>658.30323999999996</v>
      </c>
      <c r="G4" s="128">
        <f t="shared" si="0"/>
        <v>1171.061643</v>
      </c>
      <c r="H4" s="128">
        <f t="shared" si="0"/>
        <v>818.73017499999992</v>
      </c>
      <c r="I4" s="128">
        <f t="shared" si="0"/>
        <v>6334.1799930000006</v>
      </c>
      <c r="J4" s="128">
        <f t="shared" si="0"/>
        <v>1409.3395659999999</v>
      </c>
      <c r="K4" s="128">
        <f t="shared" si="0"/>
        <v>1861.8676420000002</v>
      </c>
      <c r="L4" s="128">
        <f t="shared" si="0"/>
        <v>1726.9954639999996</v>
      </c>
      <c r="M4" s="128">
        <f t="shared" si="0"/>
        <v>7884.6455620000015</v>
      </c>
      <c r="N4" s="128">
        <f t="shared" si="0"/>
        <v>4543.2410410000002</v>
      </c>
      <c r="O4" s="132">
        <f t="shared" si="0"/>
        <v>1594.17761</v>
      </c>
      <c r="P4" s="128">
        <f t="shared" si="0"/>
        <v>35360.944048000005</v>
      </c>
    </row>
    <row r="5" spans="1:16" s="42" customFormat="1" ht="12" customHeight="1" x14ac:dyDescent="0.2">
      <c r="A5" s="91" t="s">
        <v>41</v>
      </c>
      <c r="B5" s="79">
        <v>0</v>
      </c>
      <c r="C5" s="79">
        <v>482.05078600000002</v>
      </c>
      <c r="D5" s="79">
        <v>181.01590999999999</v>
      </c>
      <c r="E5" s="79">
        <v>108.07033600000001</v>
      </c>
      <c r="F5" s="79">
        <v>261.44871999999998</v>
      </c>
      <c r="G5" s="79">
        <v>214.12418</v>
      </c>
      <c r="H5" s="79">
        <v>6.4838800000000001</v>
      </c>
      <c r="I5" s="79">
        <v>365.409537</v>
      </c>
      <c r="J5" s="79">
        <v>63.105426000000001</v>
      </c>
      <c r="K5" s="79">
        <v>17.149180999999995</v>
      </c>
      <c r="L5" s="79">
        <v>222.66926999999995</v>
      </c>
      <c r="M5" s="79">
        <v>479.61541099999994</v>
      </c>
      <c r="N5" s="79">
        <v>377.34300999999994</v>
      </c>
      <c r="O5" s="79">
        <v>130.836219</v>
      </c>
      <c r="P5" s="135">
        <f>SUM(B5:O5)</f>
        <v>2909.3218659999998</v>
      </c>
    </row>
    <row r="6" spans="1:16" s="42" customFormat="1" ht="12" customHeight="1" x14ac:dyDescent="0.2">
      <c r="A6" s="77" t="s">
        <v>40</v>
      </c>
      <c r="B6" s="92">
        <v>12.058999999999999</v>
      </c>
      <c r="C6" s="92">
        <v>31.084113999999996</v>
      </c>
      <c r="D6" s="92">
        <v>24.926559999999995</v>
      </c>
      <c r="E6" s="92">
        <v>2.39</v>
      </c>
      <c r="F6" s="92">
        <v>15.480877999999999</v>
      </c>
      <c r="G6" s="92">
        <v>20.182312</v>
      </c>
      <c r="H6" s="92">
        <v>3.11069</v>
      </c>
      <c r="I6" s="92">
        <v>0.49279199999999995</v>
      </c>
      <c r="J6" s="92">
        <v>17.557147000000001</v>
      </c>
      <c r="K6" s="92">
        <v>16.512774999999998</v>
      </c>
      <c r="L6" s="92">
        <v>23.733889999999995</v>
      </c>
      <c r="M6" s="92">
        <v>12.202389999999999</v>
      </c>
      <c r="N6" s="92">
        <v>9.3501010000000004</v>
      </c>
      <c r="O6" s="80">
        <v>3.55972</v>
      </c>
      <c r="P6" s="135">
        <f t="shared" ref="P6:P20" si="1">SUM(B6:O6)</f>
        <v>192.642369</v>
      </c>
    </row>
    <row r="7" spans="1:16" s="42" customFormat="1" ht="12" customHeight="1" x14ac:dyDescent="0.2">
      <c r="A7" s="77" t="s">
        <v>39</v>
      </c>
      <c r="B7" s="92">
        <v>0</v>
      </c>
      <c r="C7" s="92">
        <v>13</v>
      </c>
      <c r="D7" s="92">
        <v>0.93752000000000002</v>
      </c>
      <c r="E7" s="92">
        <v>0</v>
      </c>
      <c r="F7" s="92">
        <v>0</v>
      </c>
      <c r="G7" s="92">
        <v>25.973959999999998</v>
      </c>
      <c r="H7" s="92">
        <v>0</v>
      </c>
      <c r="I7" s="92">
        <v>3835.9170260000005</v>
      </c>
      <c r="J7" s="92">
        <v>210.432365</v>
      </c>
      <c r="K7" s="92">
        <v>8.8879999999999999</v>
      </c>
      <c r="L7" s="92">
        <v>0</v>
      </c>
      <c r="M7" s="92">
        <v>0</v>
      </c>
      <c r="N7" s="92">
        <v>0</v>
      </c>
      <c r="O7" s="80">
        <v>75.093249999999998</v>
      </c>
      <c r="P7" s="135">
        <f t="shared" si="1"/>
        <v>4170.2421210000011</v>
      </c>
    </row>
    <row r="8" spans="1:16" s="42" customFormat="1" ht="12" customHeight="1" x14ac:dyDescent="0.2">
      <c r="A8" s="77" t="s">
        <v>51</v>
      </c>
      <c r="B8" s="82">
        <v>0</v>
      </c>
      <c r="C8" s="82">
        <v>0</v>
      </c>
      <c r="D8" s="82">
        <v>0.124</v>
      </c>
      <c r="E8" s="82">
        <v>0</v>
      </c>
      <c r="F8" s="82">
        <v>0</v>
      </c>
      <c r="G8" s="82">
        <v>0</v>
      </c>
      <c r="H8" s="82">
        <v>0</v>
      </c>
      <c r="I8" s="82">
        <v>0.51</v>
      </c>
      <c r="J8" s="82">
        <v>0</v>
      </c>
      <c r="K8" s="82">
        <v>5.3540000000000001</v>
      </c>
      <c r="L8" s="82">
        <v>0.51591000000000009</v>
      </c>
      <c r="M8" s="82">
        <v>0</v>
      </c>
      <c r="N8" s="82">
        <v>0</v>
      </c>
      <c r="O8" s="80">
        <v>0</v>
      </c>
      <c r="P8" s="135">
        <f t="shared" si="1"/>
        <v>6.5039100000000003</v>
      </c>
    </row>
    <row r="9" spans="1:16" s="42" customFormat="1" ht="12" customHeight="1" x14ac:dyDescent="0.2">
      <c r="A9" s="77" t="s">
        <v>52</v>
      </c>
      <c r="B9" s="82">
        <v>0.49299999999999999</v>
      </c>
      <c r="C9" s="82">
        <v>0</v>
      </c>
      <c r="D9" s="82">
        <v>0.27400000000000002</v>
      </c>
      <c r="E9" s="82">
        <v>1.69231</v>
      </c>
      <c r="F9" s="82">
        <v>0</v>
      </c>
      <c r="G9" s="82">
        <v>0</v>
      </c>
      <c r="H9" s="82">
        <v>0</v>
      </c>
      <c r="I9" s="82">
        <v>0</v>
      </c>
      <c r="J9" s="82">
        <v>0</v>
      </c>
      <c r="K9" s="82">
        <v>0</v>
      </c>
      <c r="L9" s="82">
        <v>0</v>
      </c>
      <c r="M9" s="82">
        <v>0</v>
      </c>
      <c r="N9" s="82">
        <v>0.39400000000000002</v>
      </c>
      <c r="O9" s="80">
        <v>0</v>
      </c>
      <c r="P9" s="135">
        <f t="shared" si="1"/>
        <v>2.85331</v>
      </c>
    </row>
    <row r="10" spans="1:16" s="42" customFormat="1" ht="12" customHeight="1" x14ac:dyDescent="0.2">
      <c r="A10" s="77" t="s">
        <v>53</v>
      </c>
      <c r="B10" s="82">
        <v>0</v>
      </c>
      <c r="C10" s="82">
        <v>0</v>
      </c>
      <c r="D10" s="82">
        <v>2.3E-2</v>
      </c>
      <c r="E10" s="82">
        <v>1.2126E-2</v>
      </c>
      <c r="F10" s="82">
        <v>2.3700000000000002E-2</v>
      </c>
      <c r="G10" s="82">
        <v>0</v>
      </c>
      <c r="H10" s="82">
        <v>0</v>
      </c>
      <c r="I10" s="82">
        <v>0</v>
      </c>
      <c r="J10" s="82">
        <v>0</v>
      </c>
      <c r="K10" s="82">
        <v>0</v>
      </c>
      <c r="L10" s="82">
        <v>0</v>
      </c>
      <c r="M10" s="82">
        <v>0</v>
      </c>
      <c r="N10" s="82">
        <v>0.01</v>
      </c>
      <c r="O10" s="80">
        <v>0</v>
      </c>
      <c r="P10" s="135">
        <f t="shared" si="1"/>
        <v>6.8825999999999998E-2</v>
      </c>
    </row>
    <row r="11" spans="1:16" s="42" customFormat="1" ht="12" customHeight="1" x14ac:dyDescent="0.2">
      <c r="A11" s="77" t="s">
        <v>38</v>
      </c>
      <c r="B11" s="82">
        <v>0</v>
      </c>
      <c r="C11" s="82">
        <v>1082.6902050000001</v>
      </c>
      <c r="D11" s="82">
        <v>30.190600000000003</v>
      </c>
      <c r="E11" s="82">
        <v>754.74444499999993</v>
      </c>
      <c r="F11" s="82">
        <v>121.54244199999998</v>
      </c>
      <c r="G11" s="82">
        <v>463.12217000000004</v>
      </c>
      <c r="H11" s="82">
        <v>4.0629999999999997</v>
      </c>
      <c r="I11" s="82">
        <v>147.31727100000003</v>
      </c>
      <c r="J11" s="82">
        <v>577.00358800000004</v>
      </c>
      <c r="K11" s="82">
        <v>1610.0164410000002</v>
      </c>
      <c r="L11" s="82">
        <v>1122.2493229999998</v>
      </c>
      <c r="M11" s="82">
        <v>5414.6340540000001</v>
      </c>
      <c r="N11" s="82">
        <v>3704.7202990000001</v>
      </c>
      <c r="O11" s="80">
        <v>880.08952299999987</v>
      </c>
      <c r="P11" s="135">
        <f t="shared" si="1"/>
        <v>15912.383361000002</v>
      </c>
    </row>
    <row r="12" spans="1:16" s="42" customFormat="1" ht="12" customHeight="1" x14ac:dyDescent="0.2">
      <c r="A12" s="77" t="s">
        <v>63</v>
      </c>
      <c r="B12" s="82">
        <v>0</v>
      </c>
      <c r="C12" s="82">
        <v>78.511409999999998</v>
      </c>
      <c r="D12" s="82">
        <v>0</v>
      </c>
      <c r="E12" s="82">
        <v>0</v>
      </c>
      <c r="F12" s="82">
        <v>16.582879999999996</v>
      </c>
      <c r="G12" s="82">
        <v>0</v>
      </c>
      <c r="H12" s="82">
        <v>0</v>
      </c>
      <c r="I12" s="82">
        <v>0</v>
      </c>
      <c r="J12" s="82">
        <v>0</v>
      </c>
      <c r="K12" s="82">
        <v>0</v>
      </c>
      <c r="L12" s="82">
        <v>0</v>
      </c>
      <c r="M12" s="82">
        <v>0</v>
      </c>
      <c r="N12" s="82">
        <v>0</v>
      </c>
      <c r="O12" s="80">
        <v>0</v>
      </c>
      <c r="P12" s="135">
        <f t="shared" si="1"/>
        <v>95.094290000000001</v>
      </c>
    </row>
    <row r="13" spans="1:16" s="42" customFormat="1" ht="12" customHeight="1" x14ac:dyDescent="0.2">
      <c r="A13" s="77" t="s">
        <v>37</v>
      </c>
      <c r="B13" s="82">
        <v>0</v>
      </c>
      <c r="C13" s="82">
        <v>0</v>
      </c>
      <c r="D13" s="82">
        <v>0</v>
      </c>
      <c r="E13" s="82">
        <v>0</v>
      </c>
      <c r="F13" s="82">
        <v>0</v>
      </c>
      <c r="G13" s="82">
        <v>0</v>
      </c>
      <c r="H13" s="82">
        <v>0</v>
      </c>
      <c r="I13" s="82">
        <v>0</v>
      </c>
      <c r="J13" s="82">
        <v>0</v>
      </c>
      <c r="K13" s="82">
        <v>0</v>
      </c>
      <c r="L13" s="82">
        <v>0</v>
      </c>
      <c r="M13" s="82">
        <v>9.0999999999999998E-2</v>
      </c>
      <c r="N13" s="82">
        <v>0</v>
      </c>
      <c r="O13" s="80">
        <v>0</v>
      </c>
      <c r="P13" s="135">
        <f t="shared" si="1"/>
        <v>9.0999999999999998E-2</v>
      </c>
    </row>
    <row r="14" spans="1:16" s="42" customFormat="1" ht="12" customHeight="1" x14ac:dyDescent="0.2">
      <c r="A14" s="77" t="s">
        <v>36</v>
      </c>
      <c r="B14" s="82">
        <v>0</v>
      </c>
      <c r="C14" s="82">
        <v>0</v>
      </c>
      <c r="D14" s="82">
        <v>27.351559999999999</v>
      </c>
      <c r="E14" s="82">
        <v>0</v>
      </c>
      <c r="F14" s="82">
        <v>5.5432829999999997</v>
      </c>
      <c r="G14" s="82">
        <v>0</v>
      </c>
      <c r="H14" s="82">
        <v>1.0287999999999999</v>
      </c>
      <c r="I14" s="82">
        <v>192.67389</v>
      </c>
      <c r="J14" s="82">
        <v>0</v>
      </c>
      <c r="K14" s="82">
        <v>13.25</v>
      </c>
      <c r="L14" s="82">
        <v>0</v>
      </c>
      <c r="M14" s="82">
        <v>17.001695999999999</v>
      </c>
      <c r="N14" s="82">
        <v>2.3039999999999998</v>
      </c>
      <c r="O14" s="80">
        <v>4.4349999999999996</v>
      </c>
      <c r="P14" s="135">
        <f t="shared" si="1"/>
        <v>263.58822899999996</v>
      </c>
    </row>
    <row r="15" spans="1:16" s="42" customFormat="1" ht="12" customHeight="1" x14ac:dyDescent="0.2">
      <c r="A15" s="77" t="s">
        <v>35</v>
      </c>
      <c r="B15" s="82">
        <v>0</v>
      </c>
      <c r="C15" s="82">
        <v>10.952999999999999</v>
      </c>
      <c r="D15" s="82">
        <v>0</v>
      </c>
      <c r="E15" s="82">
        <v>0</v>
      </c>
      <c r="F15" s="82">
        <v>0</v>
      </c>
      <c r="G15" s="82">
        <v>0</v>
      </c>
      <c r="H15" s="82">
        <v>0</v>
      </c>
      <c r="I15" s="82">
        <v>0</v>
      </c>
      <c r="J15" s="82">
        <v>0</v>
      </c>
      <c r="K15" s="82">
        <v>0</v>
      </c>
      <c r="L15" s="82">
        <v>0</v>
      </c>
      <c r="M15" s="82">
        <v>8.6707099999999997</v>
      </c>
      <c r="N15" s="82">
        <v>0</v>
      </c>
      <c r="O15" s="80">
        <v>23.957999999999998</v>
      </c>
      <c r="P15" s="135">
        <f t="shared" si="1"/>
        <v>43.581710000000001</v>
      </c>
    </row>
    <row r="16" spans="1:16" s="42" customFormat="1" ht="12" customHeight="1" x14ac:dyDescent="0.2">
      <c r="A16" s="77" t="s">
        <v>34</v>
      </c>
      <c r="B16" s="82">
        <v>262.36700000000002</v>
      </c>
      <c r="C16" s="82">
        <v>2.7</v>
      </c>
      <c r="D16" s="82">
        <v>227.43899999999999</v>
      </c>
      <c r="E16" s="82">
        <v>0.77208600000000005</v>
      </c>
      <c r="F16" s="82">
        <v>2.7810000000000001</v>
      </c>
      <c r="G16" s="82">
        <v>0</v>
      </c>
      <c r="H16" s="82">
        <v>189.71199999999999</v>
      </c>
      <c r="I16" s="82">
        <v>3.95</v>
      </c>
      <c r="J16" s="82">
        <v>0</v>
      </c>
      <c r="K16" s="82">
        <v>0</v>
      </c>
      <c r="L16" s="82">
        <v>74.131484</v>
      </c>
      <c r="M16" s="82">
        <v>20.625400000000003</v>
      </c>
      <c r="N16" s="82">
        <v>2.6352699999999998</v>
      </c>
      <c r="O16" s="80">
        <v>6.6459999999999999</v>
      </c>
      <c r="P16" s="135">
        <f t="shared" si="1"/>
        <v>793.75923999999998</v>
      </c>
    </row>
    <row r="17" spans="1:19" s="42" customFormat="1" ht="12" customHeight="1" x14ac:dyDescent="0.2">
      <c r="A17" s="77" t="s">
        <v>33</v>
      </c>
      <c r="B17" s="82">
        <v>0</v>
      </c>
      <c r="C17" s="82">
        <v>0.33808899999999997</v>
      </c>
      <c r="D17" s="82">
        <v>0</v>
      </c>
      <c r="E17" s="82">
        <v>0</v>
      </c>
      <c r="F17" s="82">
        <v>0</v>
      </c>
      <c r="G17" s="82">
        <v>0</v>
      </c>
      <c r="H17" s="82">
        <v>0</v>
      </c>
      <c r="I17" s="82">
        <v>976.63448799999992</v>
      </c>
      <c r="J17" s="82">
        <v>0</v>
      </c>
      <c r="K17" s="82">
        <v>0</v>
      </c>
      <c r="L17" s="82">
        <v>9.9000000000000005E-2</v>
      </c>
      <c r="M17" s="82">
        <v>173.19476999999998</v>
      </c>
      <c r="N17" s="82">
        <v>2.5659999999999998</v>
      </c>
      <c r="O17" s="80">
        <v>36.643000000000001</v>
      </c>
      <c r="P17" s="135">
        <f t="shared" si="1"/>
        <v>1189.4753470000001</v>
      </c>
    </row>
    <row r="18" spans="1:19" s="42" customFormat="1" ht="12" customHeight="1" x14ac:dyDescent="0.2">
      <c r="A18" s="77" t="s">
        <v>3</v>
      </c>
      <c r="B18" s="82">
        <v>0</v>
      </c>
      <c r="C18" s="82">
        <v>0</v>
      </c>
      <c r="D18" s="82">
        <v>0</v>
      </c>
      <c r="E18" s="82">
        <v>0</v>
      </c>
      <c r="F18" s="82">
        <v>0</v>
      </c>
      <c r="G18" s="82">
        <v>0</v>
      </c>
      <c r="H18" s="82">
        <v>0</v>
      </c>
      <c r="I18" s="82">
        <v>0</v>
      </c>
      <c r="J18" s="82">
        <v>0</v>
      </c>
      <c r="K18" s="82">
        <v>0</v>
      </c>
      <c r="L18" s="82">
        <v>0</v>
      </c>
      <c r="M18" s="82">
        <v>0</v>
      </c>
      <c r="N18" s="82">
        <v>0</v>
      </c>
      <c r="O18" s="80">
        <v>0</v>
      </c>
      <c r="P18" s="135">
        <f t="shared" si="1"/>
        <v>0</v>
      </c>
    </row>
    <row r="19" spans="1:19" s="42" customFormat="1" ht="12" customHeight="1" x14ac:dyDescent="0.2">
      <c r="A19" s="77" t="s">
        <v>32</v>
      </c>
      <c r="B19" s="82">
        <v>0</v>
      </c>
      <c r="C19" s="82">
        <v>1.2402719999999996</v>
      </c>
      <c r="D19" s="82">
        <v>6.1316000000000002E-2</v>
      </c>
      <c r="E19" s="82">
        <v>0</v>
      </c>
      <c r="F19" s="82">
        <v>0.36921900000000002</v>
      </c>
      <c r="G19" s="82">
        <v>0.85385800000000001</v>
      </c>
      <c r="H19" s="82">
        <v>18.044854000000001</v>
      </c>
      <c r="I19" s="82">
        <v>1.5135420000000002</v>
      </c>
      <c r="J19" s="82">
        <v>86.861451000000002</v>
      </c>
      <c r="K19" s="82">
        <v>0</v>
      </c>
      <c r="L19" s="82">
        <v>0.263712</v>
      </c>
      <c r="M19" s="82">
        <v>11.862184000000001</v>
      </c>
      <c r="N19" s="82">
        <v>4.3040190000000003</v>
      </c>
      <c r="O19" s="80">
        <v>0.92552999999999996</v>
      </c>
      <c r="P19" s="135">
        <f t="shared" si="1"/>
        <v>126.29995699999999</v>
      </c>
    </row>
    <row r="20" spans="1:19" s="42" customFormat="1" ht="12" customHeight="1" x14ac:dyDescent="0.2">
      <c r="A20" s="91" t="s">
        <v>31</v>
      </c>
      <c r="B20" s="78">
        <v>1518.080211</v>
      </c>
      <c r="C20" s="78">
        <v>280.42837300000008</v>
      </c>
      <c r="D20" s="78">
        <v>1816.9892899999995</v>
      </c>
      <c r="E20" s="78">
        <v>405.39259299999992</v>
      </c>
      <c r="F20" s="78">
        <v>234.53111800000002</v>
      </c>
      <c r="G20" s="78">
        <v>446.80516299999988</v>
      </c>
      <c r="H20" s="78">
        <v>596.28695099999993</v>
      </c>
      <c r="I20" s="78">
        <v>809.76144700000066</v>
      </c>
      <c r="J20" s="78">
        <v>454.37958899999984</v>
      </c>
      <c r="K20" s="78">
        <v>190.69724500000007</v>
      </c>
      <c r="L20" s="78">
        <v>283.33287499999994</v>
      </c>
      <c r="M20" s="78">
        <v>1746.7479470000005</v>
      </c>
      <c r="N20" s="78">
        <v>439.61434199999997</v>
      </c>
      <c r="O20" s="79">
        <v>431.99136800000002</v>
      </c>
      <c r="P20" s="135">
        <f t="shared" si="1"/>
        <v>9655.0385120000028</v>
      </c>
    </row>
    <row r="21" spans="1:19" s="4" customFormat="1" ht="11.25" x14ac:dyDescent="0.2">
      <c r="A21" s="11"/>
      <c r="P21" s="3" t="s">
        <v>65</v>
      </c>
    </row>
    <row r="22" spans="1:19" s="42" customFormat="1" x14ac:dyDescent="0.2">
      <c r="A22" s="14"/>
      <c r="B22" s="15"/>
      <c r="C22" s="15"/>
      <c r="D22" s="15"/>
      <c r="E22" s="15"/>
      <c r="F22" s="15"/>
      <c r="G22" s="15"/>
      <c r="H22" s="15"/>
      <c r="I22" s="15"/>
      <c r="J22" s="15"/>
      <c r="K22" s="15"/>
      <c r="L22" s="15"/>
      <c r="M22" s="15"/>
      <c r="N22" s="15"/>
      <c r="O22" s="15"/>
      <c r="P22" s="14"/>
    </row>
    <row r="23" spans="1:19" s="42" customFormat="1" x14ac:dyDescent="0.2">
      <c r="A23" s="14"/>
      <c r="B23" s="15"/>
      <c r="C23" s="15"/>
      <c r="D23" s="15"/>
      <c r="E23" s="15"/>
      <c r="F23" s="15"/>
      <c r="G23" s="15"/>
      <c r="H23" s="15"/>
      <c r="I23" s="15"/>
      <c r="J23" s="15"/>
      <c r="K23" s="15"/>
      <c r="L23" s="15"/>
      <c r="M23" s="15"/>
      <c r="N23" s="15"/>
      <c r="O23" s="15"/>
      <c r="P23" s="15"/>
    </row>
    <row r="24" spans="1:19" s="42" customFormat="1" x14ac:dyDescent="0.2">
      <c r="A24" s="14"/>
      <c r="B24" s="15"/>
      <c r="C24" s="15"/>
      <c r="D24" s="15"/>
      <c r="E24" s="15"/>
      <c r="F24" s="15"/>
      <c r="G24" s="15"/>
      <c r="H24" s="15"/>
      <c r="I24" s="15"/>
      <c r="J24" s="15"/>
      <c r="K24" s="15"/>
      <c r="L24" s="15"/>
      <c r="M24" s="15"/>
      <c r="N24" s="15"/>
      <c r="O24" s="15"/>
      <c r="P24" s="15"/>
      <c r="Q24" s="16"/>
    </row>
    <row r="25" spans="1:19" s="42" customFormat="1" x14ac:dyDescent="0.2">
      <c r="A25" s="14"/>
      <c r="B25" s="15"/>
      <c r="C25" s="15"/>
      <c r="D25" s="15"/>
      <c r="E25" s="15"/>
      <c r="F25" s="15"/>
      <c r="G25" s="15"/>
      <c r="H25" s="15"/>
      <c r="I25" s="15"/>
      <c r="J25" s="15"/>
      <c r="K25" s="15"/>
      <c r="L25" s="15"/>
      <c r="M25" s="15"/>
      <c r="N25" s="15"/>
      <c r="O25" s="15"/>
      <c r="P25" s="15"/>
      <c r="Q25" s="16"/>
    </row>
    <row r="26" spans="1:19" s="42" customFormat="1" x14ac:dyDescent="0.2">
      <c r="A26" s="14"/>
      <c r="B26" s="15"/>
      <c r="C26" s="15"/>
      <c r="D26" s="15"/>
      <c r="E26" s="15"/>
      <c r="F26" s="15"/>
      <c r="G26" s="15"/>
      <c r="H26" s="15"/>
      <c r="I26" s="15"/>
      <c r="J26" s="15"/>
      <c r="K26" s="15"/>
      <c r="L26" s="15"/>
      <c r="M26" s="15"/>
      <c r="N26" s="15"/>
      <c r="O26" s="15"/>
      <c r="P26" s="15"/>
      <c r="S26" s="6"/>
    </row>
    <row r="27" spans="1:19" s="42" customFormat="1" x14ac:dyDescent="0.2">
      <c r="A27" s="14"/>
      <c r="B27" s="15"/>
      <c r="C27" s="15"/>
      <c r="D27" s="15"/>
      <c r="E27" s="15"/>
      <c r="F27" s="15"/>
      <c r="G27" s="15"/>
      <c r="H27" s="15"/>
      <c r="I27" s="15"/>
      <c r="J27" s="15"/>
      <c r="K27" s="15"/>
      <c r="L27" s="15"/>
      <c r="M27" s="15"/>
      <c r="N27" s="15"/>
      <c r="O27" s="15"/>
      <c r="P27" s="15"/>
    </row>
    <row r="28" spans="1:19" s="42" customFormat="1" x14ac:dyDescent="0.2">
      <c r="A28" s="14"/>
      <c r="B28" s="15"/>
      <c r="C28" s="15"/>
      <c r="D28" s="15"/>
      <c r="E28" s="15"/>
      <c r="F28" s="15"/>
      <c r="G28" s="15"/>
      <c r="H28" s="15"/>
      <c r="I28" s="15"/>
      <c r="J28" s="15"/>
      <c r="K28" s="15"/>
      <c r="L28" s="15"/>
      <c r="M28" s="15"/>
      <c r="N28" s="15"/>
      <c r="O28" s="15"/>
      <c r="P28" s="15"/>
    </row>
    <row r="29" spans="1:19" s="42" customFormat="1" x14ac:dyDescent="0.2">
      <c r="A29" s="14"/>
      <c r="B29" s="15"/>
      <c r="C29" s="15"/>
      <c r="D29" s="15"/>
      <c r="E29" s="15"/>
      <c r="F29" s="15"/>
      <c r="G29" s="15"/>
      <c r="H29" s="15"/>
      <c r="I29" s="15"/>
      <c r="J29" s="15"/>
      <c r="K29" s="15"/>
      <c r="L29" s="15"/>
      <c r="M29" s="15"/>
      <c r="N29" s="15"/>
      <c r="O29" s="15"/>
      <c r="P29" s="15"/>
    </row>
    <row r="30" spans="1:19" s="42" customFormat="1" x14ac:dyDescent="0.2">
      <c r="A30" s="14"/>
      <c r="B30" s="15"/>
      <c r="C30" s="15"/>
      <c r="D30" s="15"/>
      <c r="E30" s="15"/>
      <c r="F30" s="15"/>
      <c r="G30" s="15"/>
      <c r="H30" s="15"/>
      <c r="I30" s="15"/>
      <c r="J30" s="15"/>
      <c r="K30" s="15"/>
      <c r="L30" s="15"/>
      <c r="M30" s="15"/>
      <c r="N30" s="15"/>
      <c r="O30" s="15"/>
      <c r="P30" s="15"/>
    </row>
    <row r="31" spans="1:19" s="42" customFormat="1" x14ac:dyDescent="0.2">
      <c r="A31" s="14"/>
      <c r="B31" s="15"/>
      <c r="C31" s="15"/>
      <c r="D31" s="15"/>
      <c r="E31" s="15"/>
      <c r="F31" s="15"/>
      <c r="G31" s="15"/>
      <c r="H31" s="15"/>
      <c r="I31" s="15"/>
      <c r="J31" s="15"/>
      <c r="K31" s="15"/>
      <c r="L31" s="15"/>
      <c r="M31" s="15"/>
      <c r="N31" s="15"/>
      <c r="O31" s="15"/>
      <c r="P31" s="15"/>
    </row>
    <row r="32" spans="1:19"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showGridLines="0" zoomScaleNormal="100" zoomScaleSheetLayoutView="100" workbookViewId="0">
      <selection activeCell="O39" sqref="O39"/>
    </sheetView>
  </sheetViews>
  <sheetFormatPr defaultRowHeight="12" x14ac:dyDescent="0.2"/>
  <cols>
    <col min="1" max="1" width="31.28515625" style="5" customWidth="1"/>
    <col min="2" max="4" width="10.140625" style="5" customWidth="1"/>
    <col min="5" max="14" width="9.140625" style="5" customWidth="1"/>
    <col min="15" max="16384" width="9.140625" style="5"/>
  </cols>
  <sheetData>
    <row r="1" spans="1:14" s="42" customFormat="1" ht="15.75" x14ac:dyDescent="0.25">
      <c r="A1" s="88" t="s">
        <v>171</v>
      </c>
      <c r="B1" s="19"/>
      <c r="C1" s="19"/>
      <c r="D1" s="19"/>
      <c r="M1" s="175" t="str">
        <f>Titulní!A35</f>
        <v>I. čtvrtletí 2021</v>
      </c>
      <c r="N1" s="73"/>
    </row>
    <row r="2" spans="1:14" ht="6" customHeight="1" x14ac:dyDescent="0.2"/>
    <row r="3" spans="1:14" ht="12" customHeight="1" x14ac:dyDescent="0.2">
      <c r="A3" s="334"/>
      <c r="B3" s="325" t="s">
        <v>294</v>
      </c>
      <c r="C3" s="326"/>
      <c r="D3" s="335"/>
    </row>
    <row r="4" spans="1:14" x14ac:dyDescent="0.2">
      <c r="A4" s="334"/>
      <c r="B4" s="87" t="s">
        <v>8</v>
      </c>
      <c r="C4" s="86" t="s">
        <v>9</v>
      </c>
      <c r="D4" s="86" t="s">
        <v>10</v>
      </c>
    </row>
    <row r="5" spans="1:14" s="42" customFormat="1" ht="12.75" customHeight="1" x14ac:dyDescent="0.2">
      <c r="A5" s="333" t="s">
        <v>66</v>
      </c>
      <c r="B5" s="319">
        <f>+B6+C6+D6</f>
        <v>20082625.481999997</v>
      </c>
      <c r="C5" s="320"/>
      <c r="D5" s="320"/>
    </row>
    <row r="6" spans="1:14" x14ac:dyDescent="0.2">
      <c r="A6" s="333"/>
      <c r="B6" s="131">
        <f>SUM(B7:B14)</f>
        <v>7273607.3509999979</v>
      </c>
      <c r="C6" s="132">
        <f>SUM(C7:C14)</f>
        <v>6762393.0120000001</v>
      </c>
      <c r="D6" s="132">
        <f>SUM(D7:D14)</f>
        <v>6046625.1189999999</v>
      </c>
    </row>
    <row r="7" spans="1:14" x14ac:dyDescent="0.2">
      <c r="A7" s="110" t="s">
        <v>54</v>
      </c>
      <c r="B7" s="93">
        <v>98704.72</v>
      </c>
      <c r="C7" s="79">
        <v>101809.39</v>
      </c>
      <c r="D7" s="79">
        <v>60153.65</v>
      </c>
      <c r="E7" s="8">
        <f>+SUM(B7:D7)/$B$5</f>
        <v>1.2979765032895513E-2</v>
      </c>
    </row>
    <row r="8" spans="1:14" x14ac:dyDescent="0.2">
      <c r="A8" s="110" t="s">
        <v>55</v>
      </c>
      <c r="B8" s="75">
        <v>1371057.621</v>
      </c>
      <c r="C8" s="92">
        <v>1323310.4430000002</v>
      </c>
      <c r="D8" s="80">
        <v>1103466.1240000001</v>
      </c>
      <c r="E8" s="8">
        <f t="shared" ref="E8:E14" si="0">+SUM(B8:D8)/$B$5</f>
        <v>0.1891104423275726</v>
      </c>
    </row>
    <row r="9" spans="1:14" x14ac:dyDescent="0.2">
      <c r="A9" s="110" t="s">
        <v>56</v>
      </c>
      <c r="B9" s="75">
        <v>40497.546000000002</v>
      </c>
      <c r="C9" s="92">
        <v>31743.773000000001</v>
      </c>
      <c r="D9" s="80">
        <v>39498.853999999999</v>
      </c>
      <c r="E9" s="8">
        <f t="shared" si="0"/>
        <v>5.5640221494023491E-3</v>
      </c>
    </row>
    <row r="10" spans="1:14" x14ac:dyDescent="0.2">
      <c r="A10" s="110" t="s">
        <v>57</v>
      </c>
      <c r="B10" s="75">
        <v>527985.12</v>
      </c>
      <c r="C10" s="92">
        <v>463825.68200000003</v>
      </c>
      <c r="D10" s="80">
        <v>459416.87200000003</v>
      </c>
      <c r="E10" s="8">
        <f t="shared" si="0"/>
        <v>7.2262846075615533E-2</v>
      </c>
      <c r="F10" s="20"/>
      <c r="G10" s="20"/>
      <c r="H10" s="20"/>
      <c r="I10" s="20"/>
      <c r="J10" s="20"/>
    </row>
    <row r="11" spans="1:14" x14ac:dyDescent="0.2">
      <c r="A11" s="84" t="s">
        <v>58</v>
      </c>
      <c r="B11" s="75">
        <v>5235149.3439999977</v>
      </c>
      <c r="C11" s="92">
        <v>4841453.7239999995</v>
      </c>
      <c r="D11" s="80">
        <v>4383896.6189999999</v>
      </c>
      <c r="E11" s="8">
        <f t="shared" si="0"/>
        <v>0.7200502593627961</v>
      </c>
      <c r="F11" s="20"/>
      <c r="G11" s="20"/>
      <c r="H11" s="20"/>
      <c r="I11" s="20"/>
      <c r="J11" s="20"/>
    </row>
    <row r="12" spans="1:14" x14ac:dyDescent="0.2">
      <c r="A12" s="84" t="s">
        <v>59</v>
      </c>
      <c r="B12" s="75">
        <v>213</v>
      </c>
      <c r="C12" s="92">
        <v>250</v>
      </c>
      <c r="D12" s="80">
        <v>193</v>
      </c>
      <c r="E12" s="8">
        <f t="shared" si="0"/>
        <v>3.2665051717862834E-5</v>
      </c>
      <c r="F12" s="20"/>
      <c r="G12" s="20"/>
      <c r="H12" s="20"/>
      <c r="I12" s="20"/>
      <c r="J12" s="20"/>
    </row>
    <row r="13" spans="1:14" x14ac:dyDescent="0.2">
      <c r="A13" s="84" t="s">
        <v>60</v>
      </c>
      <c r="B13" s="75">
        <v>0</v>
      </c>
      <c r="C13" s="92">
        <v>0</v>
      </c>
      <c r="D13" s="80">
        <v>0</v>
      </c>
      <c r="E13" s="8">
        <f t="shared" si="0"/>
        <v>0</v>
      </c>
      <c r="F13" s="20"/>
      <c r="G13" s="20"/>
      <c r="H13" s="20"/>
      <c r="I13" s="20"/>
      <c r="J13" s="20"/>
    </row>
    <row r="14" spans="1:14" x14ac:dyDescent="0.2">
      <c r="A14" s="84" t="s">
        <v>61</v>
      </c>
      <c r="B14" s="93">
        <v>0</v>
      </c>
      <c r="C14" s="79">
        <v>0</v>
      </c>
      <c r="D14" s="79">
        <v>0</v>
      </c>
      <c r="E14" s="8">
        <f t="shared" si="0"/>
        <v>0</v>
      </c>
      <c r="F14" s="20"/>
      <c r="G14" s="20"/>
      <c r="H14" s="20"/>
      <c r="I14" s="20"/>
      <c r="J14" s="20"/>
    </row>
    <row r="15" spans="1:14" s="42" customFormat="1" x14ac:dyDescent="0.2">
      <c r="A15" s="9"/>
      <c r="B15" s="6"/>
      <c r="C15" s="6"/>
      <c r="D15" s="3" t="s">
        <v>65</v>
      </c>
      <c r="E15" s="8"/>
      <c r="F15" s="20"/>
      <c r="G15" s="20"/>
      <c r="H15" s="20"/>
      <c r="I15" s="20"/>
      <c r="J15" s="20"/>
    </row>
    <row r="16" spans="1:14" s="42" customFormat="1" x14ac:dyDescent="0.2">
      <c r="A16" s="9"/>
      <c r="B16" s="6"/>
      <c r="C16" s="6"/>
      <c r="D16" s="3"/>
      <c r="E16" s="8"/>
      <c r="F16" s="20"/>
      <c r="G16" s="20"/>
      <c r="H16" s="20"/>
      <c r="I16" s="20"/>
      <c r="J16" s="20"/>
    </row>
    <row r="17" spans="1:16" s="42" customFormat="1" x14ac:dyDescent="0.2">
      <c r="A17" s="9"/>
      <c r="B17" s="6"/>
      <c r="C17" s="6"/>
      <c r="D17" s="3"/>
      <c r="E17" s="8"/>
      <c r="F17" s="20"/>
      <c r="G17" s="20"/>
      <c r="H17" s="20"/>
      <c r="I17" s="20"/>
      <c r="J17" s="20"/>
    </row>
    <row r="18" spans="1:16" s="42" customFormat="1" x14ac:dyDescent="0.2">
      <c r="A18" s="9"/>
      <c r="B18" s="6"/>
      <c r="C18" s="6"/>
      <c r="D18" s="3"/>
      <c r="E18" s="8"/>
      <c r="F18" s="20"/>
      <c r="G18" s="20"/>
      <c r="H18" s="20"/>
      <c r="I18" s="20"/>
      <c r="J18" s="20"/>
    </row>
    <row r="19" spans="1:16" s="42" customFormat="1" x14ac:dyDescent="0.2">
      <c r="A19" s="9"/>
      <c r="B19" s="6"/>
      <c r="C19" s="6"/>
      <c r="D19" s="6"/>
      <c r="E19" s="8"/>
      <c r="F19" s="20"/>
      <c r="G19" s="20"/>
      <c r="H19" s="20"/>
      <c r="I19" s="20"/>
      <c r="J19" s="20"/>
    </row>
    <row r="20" spans="1:16" s="42" customFormat="1" x14ac:dyDescent="0.2">
      <c r="A20" s="334"/>
      <c r="B20" s="325" t="s">
        <v>294</v>
      </c>
      <c r="C20" s="326"/>
      <c r="D20" s="335"/>
      <c r="E20" s="8"/>
      <c r="F20" s="20"/>
      <c r="G20" s="20"/>
      <c r="H20" s="20"/>
      <c r="I20" s="20"/>
      <c r="J20" s="20"/>
    </row>
    <row r="21" spans="1:16" s="42" customFormat="1" x14ac:dyDescent="0.2">
      <c r="A21" s="334"/>
      <c r="B21" s="87" t="str">
        <f>+B4</f>
        <v>Leden</v>
      </c>
      <c r="C21" s="86" t="str">
        <f>+C4</f>
        <v>Únor</v>
      </c>
      <c r="D21" s="86" t="str">
        <f>+D4</f>
        <v>Březen</v>
      </c>
      <c r="E21" s="8"/>
      <c r="F21" s="20"/>
      <c r="G21" s="20"/>
      <c r="H21" s="20"/>
      <c r="I21" s="20"/>
      <c r="J21" s="20"/>
    </row>
    <row r="22" spans="1:16" s="42" customFormat="1" ht="12.75" customHeight="1" x14ac:dyDescent="0.2">
      <c r="A22" s="333" t="s">
        <v>68</v>
      </c>
      <c r="B22" s="319">
        <f>+B23+C23+D23</f>
        <v>2909321.8660000004</v>
      </c>
      <c r="C22" s="320"/>
      <c r="D22" s="320"/>
      <c r="E22" s="8"/>
      <c r="F22" s="20"/>
      <c r="G22" s="20"/>
      <c r="H22" s="20"/>
      <c r="I22" s="20"/>
      <c r="J22" s="20"/>
    </row>
    <row r="23" spans="1:16" x14ac:dyDescent="0.2">
      <c r="A23" s="333"/>
      <c r="B23" s="131">
        <f>SUM(B24:B30)</f>
        <v>1053766.0549999999</v>
      </c>
      <c r="C23" s="132">
        <f>SUM(C24:C30)</f>
        <v>891404.13</v>
      </c>
      <c r="D23" s="132">
        <f>SUM(D24:D30)</f>
        <v>964151.68100000022</v>
      </c>
    </row>
    <row r="24" spans="1:16" x14ac:dyDescent="0.2">
      <c r="A24" s="110" t="s">
        <v>20</v>
      </c>
      <c r="B24" s="93">
        <v>118759.89099999999</v>
      </c>
      <c r="C24" s="79">
        <v>113417.45000000001</v>
      </c>
      <c r="D24" s="79">
        <v>115961.13000000002</v>
      </c>
      <c r="E24" s="8">
        <f>+SUM(B24:D24)/$B$22</f>
        <v>0.11966309918079032</v>
      </c>
      <c r="K24" s="20"/>
      <c r="L24" s="20"/>
      <c r="M24" s="20"/>
      <c r="N24" s="20"/>
      <c r="O24" s="20"/>
      <c r="P24" s="20"/>
    </row>
    <row r="25" spans="1:16" x14ac:dyDescent="0.2">
      <c r="A25" s="110" t="s">
        <v>44</v>
      </c>
      <c r="B25" s="75">
        <v>82704.7</v>
      </c>
      <c r="C25" s="92">
        <v>78461.789999999994</v>
      </c>
      <c r="D25" s="80">
        <v>80694.66</v>
      </c>
      <c r="E25" s="8">
        <f t="shared" ref="E25:E30" si="1">+SUM(B25:D25)/$B$22</f>
        <v>8.3133170250609859E-2</v>
      </c>
      <c r="K25" s="20"/>
      <c r="L25" s="20"/>
      <c r="M25" s="20"/>
      <c r="N25" s="20"/>
      <c r="O25" s="20"/>
      <c r="P25" s="20"/>
    </row>
    <row r="26" spans="1:16" x14ac:dyDescent="0.2">
      <c r="A26" s="110" t="s">
        <v>21</v>
      </c>
      <c r="B26" s="75">
        <v>0</v>
      </c>
      <c r="C26" s="92">
        <v>0</v>
      </c>
      <c r="D26" s="80">
        <v>0</v>
      </c>
      <c r="E26" s="8">
        <f t="shared" si="1"/>
        <v>0</v>
      </c>
      <c r="K26" s="20"/>
      <c r="L26" s="20"/>
      <c r="M26" s="20"/>
      <c r="N26" s="20"/>
      <c r="O26" s="20"/>
      <c r="P26" s="20"/>
    </row>
    <row r="27" spans="1:16" x14ac:dyDescent="0.2">
      <c r="A27" s="110" t="s">
        <v>22</v>
      </c>
      <c r="B27" s="75">
        <v>0</v>
      </c>
      <c r="C27" s="92">
        <v>0</v>
      </c>
      <c r="D27" s="80">
        <v>0</v>
      </c>
      <c r="E27" s="8">
        <f t="shared" si="1"/>
        <v>0</v>
      </c>
      <c r="K27" s="20"/>
      <c r="L27" s="20"/>
      <c r="M27" s="20"/>
      <c r="N27" s="20"/>
      <c r="O27" s="20"/>
      <c r="P27" s="20"/>
    </row>
    <row r="28" spans="1:16" x14ac:dyDescent="0.2">
      <c r="A28" s="84" t="s">
        <v>23</v>
      </c>
      <c r="B28" s="75">
        <v>1</v>
      </c>
      <c r="C28" s="92">
        <v>0</v>
      </c>
      <c r="D28" s="80">
        <v>0</v>
      </c>
      <c r="E28" s="8">
        <f t="shared" si="1"/>
        <v>3.4372271135984368E-7</v>
      </c>
    </row>
    <row r="29" spans="1:16" x14ac:dyDescent="0.2">
      <c r="A29" s="84" t="s">
        <v>24</v>
      </c>
      <c r="B29" s="75">
        <v>806074.52899999998</v>
      </c>
      <c r="C29" s="92">
        <v>661663.59</v>
      </c>
      <c r="D29" s="80">
        <v>726826.66700000013</v>
      </c>
      <c r="E29" s="8">
        <f t="shared" si="1"/>
        <v>0.75432175849875527</v>
      </c>
    </row>
    <row r="30" spans="1:16" x14ac:dyDescent="0.2">
      <c r="A30" s="84" t="s">
        <v>108</v>
      </c>
      <c r="B30" s="93">
        <v>46225.934999999998</v>
      </c>
      <c r="C30" s="79">
        <v>37861.300000000003</v>
      </c>
      <c r="D30" s="79">
        <v>40669.224000000002</v>
      </c>
      <c r="E30" s="8">
        <f t="shared" si="1"/>
        <v>4.2881628347133174E-2</v>
      </c>
    </row>
    <row r="31" spans="1:16" s="42" customFormat="1" x14ac:dyDescent="0.2">
      <c r="A31" s="9"/>
      <c r="B31" s="6"/>
      <c r="C31" s="6"/>
      <c r="D31" s="3" t="s">
        <v>65</v>
      </c>
      <c r="E31" s="8"/>
    </row>
    <row r="32" spans="1:16" s="42" customFormat="1" x14ac:dyDescent="0.2">
      <c r="A32" s="9"/>
      <c r="B32" s="6"/>
      <c r="C32" s="6"/>
      <c r="D32" s="6"/>
      <c r="E32" s="8"/>
    </row>
    <row r="33" spans="1:20" s="42" customFormat="1" x14ac:dyDescent="0.2">
      <c r="A33" s="9"/>
      <c r="B33" s="6"/>
      <c r="C33" s="6"/>
      <c r="D33" s="6"/>
      <c r="E33" s="8"/>
    </row>
    <row r="34" spans="1:20" s="42" customFormat="1" x14ac:dyDescent="0.2">
      <c r="A34" s="9"/>
      <c r="B34" s="6"/>
      <c r="C34" s="6"/>
      <c r="D34" s="6"/>
      <c r="E34" s="8"/>
    </row>
    <row r="35" spans="1:20" s="42" customFormat="1" x14ac:dyDescent="0.2">
      <c r="A35" s="334"/>
      <c r="B35" s="325" t="s">
        <v>294</v>
      </c>
      <c r="C35" s="326"/>
      <c r="D35" s="335"/>
      <c r="E35" s="8"/>
    </row>
    <row r="36" spans="1:20" s="42" customFormat="1" x14ac:dyDescent="0.2">
      <c r="A36" s="334"/>
      <c r="B36" s="87" t="str">
        <f>+B21</f>
        <v>Leden</v>
      </c>
      <c r="C36" s="86" t="str">
        <f>+C21</f>
        <v>Únor</v>
      </c>
      <c r="D36" s="86" t="str">
        <f>+D21</f>
        <v>Březen</v>
      </c>
      <c r="E36" s="8"/>
    </row>
    <row r="37" spans="1:20" s="42" customFormat="1" ht="12.75" customHeight="1" x14ac:dyDescent="0.2">
      <c r="A37" s="333" t="s">
        <v>67</v>
      </c>
      <c r="B37" s="319">
        <f>+B38+C38+D38</f>
        <v>192642.36900000001</v>
      </c>
      <c r="C37" s="320"/>
      <c r="D37" s="320"/>
      <c r="E37" s="8"/>
    </row>
    <row r="38" spans="1:20" x14ac:dyDescent="0.2">
      <c r="A38" s="333"/>
      <c r="B38" s="131">
        <f>SUM(B39:B41)</f>
        <v>69445.364000000001</v>
      </c>
      <c r="C38" s="132">
        <f>SUM(C39:C41)</f>
        <v>60549.63700000001</v>
      </c>
      <c r="D38" s="132">
        <f>SUM(D39:D41)</f>
        <v>62647.368000000002</v>
      </c>
      <c r="E38" s="20"/>
      <c r="F38" s="20"/>
      <c r="G38" s="20"/>
      <c r="H38" s="20"/>
      <c r="I38" s="20"/>
      <c r="J38" s="20"/>
    </row>
    <row r="39" spans="1:20" x14ac:dyDescent="0.2">
      <c r="A39" s="110" t="s">
        <v>27</v>
      </c>
      <c r="B39" s="93">
        <v>4509</v>
      </c>
      <c r="C39" s="79">
        <v>3831</v>
      </c>
      <c r="D39" s="79">
        <v>4282</v>
      </c>
      <c r="E39" s="31">
        <f>+SUM(B39:D39)/$B$37</f>
        <v>6.5520373661933112E-2</v>
      </c>
      <c r="F39" s="20"/>
      <c r="G39" s="20"/>
      <c r="H39" s="20"/>
      <c r="I39" s="20"/>
      <c r="J39" s="20"/>
    </row>
    <row r="40" spans="1:20" x14ac:dyDescent="0.2">
      <c r="A40" s="84" t="s">
        <v>28</v>
      </c>
      <c r="B40" s="75">
        <v>440.572</v>
      </c>
      <c r="C40" s="92">
        <v>403.47699999999998</v>
      </c>
      <c r="D40" s="80">
        <v>449.24099999999999</v>
      </c>
      <c r="E40" s="31">
        <f>+SUM(B40:D40)/$B$37</f>
        <v>6.7134245011283055E-3</v>
      </c>
      <c r="F40" s="20"/>
      <c r="G40" s="20"/>
      <c r="H40" s="20"/>
      <c r="I40" s="20"/>
      <c r="J40" s="20"/>
    </row>
    <row r="41" spans="1:20" x14ac:dyDescent="0.2">
      <c r="A41" s="84" t="s">
        <v>29</v>
      </c>
      <c r="B41" s="93">
        <v>64495.792000000001</v>
      </c>
      <c r="C41" s="79">
        <v>56315.160000000011</v>
      </c>
      <c r="D41" s="79">
        <v>57916.127</v>
      </c>
      <c r="E41" s="31">
        <f>+SUM(B41:D41)/$B$37</f>
        <v>0.9277662018369387</v>
      </c>
      <c r="F41" s="20"/>
      <c r="G41" s="20"/>
      <c r="H41" s="20"/>
      <c r="I41" s="20"/>
      <c r="J41" s="20"/>
    </row>
    <row r="42" spans="1:20" x14ac:dyDescent="0.2">
      <c r="A42" s="11"/>
      <c r="B42" s="4"/>
      <c r="C42" s="4"/>
      <c r="D42" s="3" t="s">
        <v>65</v>
      </c>
      <c r="E42" s="4"/>
      <c r="F42" s="4"/>
      <c r="G42" s="4"/>
      <c r="H42" s="4"/>
      <c r="I42" s="4"/>
      <c r="J42" s="4"/>
      <c r="K42" s="4"/>
      <c r="L42" s="4"/>
      <c r="M42" s="4"/>
      <c r="O42" s="21"/>
      <c r="P42" s="21"/>
      <c r="Q42" s="21"/>
      <c r="R42" s="21"/>
      <c r="S42" s="21"/>
      <c r="T42" s="21"/>
    </row>
    <row r="43" spans="1:20" x14ac:dyDescent="0.2">
      <c r="A43" s="7"/>
      <c r="B43" s="7"/>
      <c r="C43" s="7"/>
      <c r="D43" s="7"/>
      <c r="E43" s="7"/>
      <c r="F43" s="7"/>
      <c r="G43" s="7"/>
      <c r="H43" s="7"/>
      <c r="I43" s="7"/>
      <c r="J43" s="7"/>
    </row>
    <row r="44" spans="1:20" x14ac:dyDescent="0.2">
      <c r="A44" s="7"/>
      <c r="B44" s="7"/>
      <c r="C44" s="7"/>
      <c r="D44" s="7"/>
      <c r="E44" s="7"/>
      <c r="F44" s="7"/>
      <c r="G44" s="7"/>
      <c r="H44" s="7"/>
      <c r="I44" s="7"/>
      <c r="J44" s="7"/>
    </row>
    <row r="45" spans="1:20" x14ac:dyDescent="0.2">
      <c r="A45" s="7"/>
      <c r="B45" s="7"/>
      <c r="C45" s="7"/>
      <c r="D45" s="7"/>
      <c r="E45" s="7"/>
      <c r="F45" s="7"/>
      <c r="G45" s="7"/>
      <c r="H45" s="7"/>
      <c r="I45" s="7"/>
      <c r="J45" s="7"/>
    </row>
    <row r="46" spans="1:20" x14ac:dyDescent="0.2">
      <c r="A46" s="7"/>
      <c r="B46" s="7"/>
      <c r="C46" s="7"/>
      <c r="D46" s="7"/>
      <c r="E46" s="7"/>
      <c r="F46" s="7"/>
      <c r="G46" s="7"/>
      <c r="H46" s="7"/>
      <c r="I46" s="7"/>
      <c r="J46" s="7"/>
    </row>
    <row r="47" spans="1:20" x14ac:dyDescent="0.2">
      <c r="A47" s="7"/>
      <c r="B47" s="7"/>
      <c r="C47" s="7"/>
      <c r="D47" s="7"/>
      <c r="E47" s="7"/>
      <c r="F47" s="7"/>
      <c r="G47" s="7"/>
      <c r="H47" s="7"/>
      <c r="I47" s="7"/>
      <c r="J47" s="7"/>
    </row>
    <row r="48" spans="1:20" x14ac:dyDescent="0.2">
      <c r="A48" s="7"/>
      <c r="B48" s="7"/>
      <c r="C48" s="7"/>
      <c r="D48" s="7"/>
      <c r="E48" s="7"/>
      <c r="F48" s="7"/>
      <c r="G48" s="7"/>
      <c r="H48" s="7"/>
      <c r="I48" s="7"/>
      <c r="J48" s="7"/>
    </row>
    <row r="49" spans="1:10" x14ac:dyDescent="0.2">
      <c r="A49" s="7"/>
      <c r="B49" s="7"/>
      <c r="C49" s="7"/>
      <c r="D49" s="7"/>
      <c r="E49" s="7"/>
      <c r="F49" s="7"/>
      <c r="G49" s="7"/>
      <c r="H49" s="7"/>
      <c r="I49" s="7"/>
      <c r="J49" s="7"/>
    </row>
    <row r="50" spans="1:10" x14ac:dyDescent="0.2">
      <c r="A50" s="7"/>
      <c r="B50" s="7"/>
      <c r="C50" s="7"/>
      <c r="D50" s="7"/>
      <c r="E50" s="7"/>
      <c r="F50" s="7"/>
      <c r="G50" s="7"/>
      <c r="H50" s="7"/>
      <c r="I50" s="7"/>
      <c r="J50" s="7"/>
    </row>
    <row r="51" spans="1:10" x14ac:dyDescent="0.2">
      <c r="A51" s="20"/>
      <c r="B51" s="20"/>
      <c r="C51" s="20"/>
      <c r="D51" s="20"/>
      <c r="E51" s="20"/>
      <c r="F51" s="20"/>
      <c r="G51" s="20"/>
      <c r="H51" s="20"/>
      <c r="I51" s="20"/>
      <c r="J51" s="20"/>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M46"/>
  <sheetViews>
    <sheetView showGridLines="0" topLeftCell="A16" workbookViewId="0">
      <selection activeCell="P12" sqref="P12"/>
    </sheetView>
  </sheetViews>
  <sheetFormatPr defaultRowHeight="12" x14ac:dyDescent="0.2"/>
  <cols>
    <col min="1" max="1" width="24" style="5" customWidth="1"/>
    <col min="2" max="13" width="10" style="5" customWidth="1"/>
    <col min="14" max="14" width="9.140625" style="5" customWidth="1"/>
    <col min="15" max="16384" width="9.140625" style="5"/>
  </cols>
  <sheetData>
    <row r="1" spans="1:13" ht="20.25" x14ac:dyDescent="0.35">
      <c r="A1" s="43" t="s">
        <v>198</v>
      </c>
      <c r="B1" s="42"/>
      <c r="C1" s="42"/>
      <c r="D1" s="42"/>
      <c r="E1" s="42"/>
      <c r="F1" s="42"/>
      <c r="G1" s="42"/>
      <c r="H1" s="42"/>
      <c r="I1" s="42"/>
      <c r="J1" s="42"/>
      <c r="K1" s="42"/>
      <c r="L1" s="42"/>
      <c r="M1" s="73" t="str">
        <f>Titulní!A35</f>
        <v>I. čtvrtletí 2021</v>
      </c>
    </row>
    <row r="2" spans="1:13" ht="6" customHeight="1" x14ac:dyDescent="0.2">
      <c r="A2" s="42"/>
      <c r="B2" s="42"/>
      <c r="C2" s="42"/>
      <c r="D2" s="42"/>
      <c r="E2" s="42"/>
      <c r="F2" s="42"/>
      <c r="G2" s="42"/>
      <c r="H2" s="42"/>
      <c r="I2" s="42"/>
      <c r="J2" s="42"/>
      <c r="K2" s="42"/>
      <c r="L2" s="42"/>
      <c r="M2" s="42"/>
    </row>
    <row r="3" spans="1:13" x14ac:dyDescent="0.2">
      <c r="A3" s="314"/>
      <c r="B3" s="325" t="s">
        <v>45</v>
      </c>
      <c r="C3" s="326"/>
      <c r="D3" s="327"/>
      <c r="E3" s="325" t="s">
        <v>46</v>
      </c>
      <c r="F3" s="326"/>
      <c r="G3" s="327"/>
      <c r="H3" s="325" t="s">
        <v>47</v>
      </c>
      <c r="I3" s="326"/>
      <c r="J3" s="327"/>
      <c r="K3" s="325" t="s">
        <v>48</v>
      </c>
      <c r="L3" s="326"/>
      <c r="M3" s="335"/>
    </row>
    <row r="4" spans="1:13" x14ac:dyDescent="0.2">
      <c r="A4" s="330"/>
      <c r="B4" s="111" t="s">
        <v>8</v>
      </c>
      <c r="C4" s="112" t="s">
        <v>9</v>
      </c>
      <c r="D4" s="113" t="s">
        <v>10</v>
      </c>
      <c r="E4" s="111" t="s">
        <v>11</v>
      </c>
      <c r="F4" s="112" t="s">
        <v>12</v>
      </c>
      <c r="G4" s="113" t="s">
        <v>13</v>
      </c>
      <c r="H4" s="111" t="s">
        <v>14</v>
      </c>
      <c r="I4" s="112" t="s">
        <v>15</v>
      </c>
      <c r="J4" s="113" t="s">
        <v>16</v>
      </c>
      <c r="K4" s="111" t="s">
        <v>17</v>
      </c>
      <c r="L4" s="112" t="s">
        <v>18</v>
      </c>
      <c r="M4" s="112" t="s">
        <v>19</v>
      </c>
    </row>
    <row r="5" spans="1:13" x14ac:dyDescent="0.2">
      <c r="A5" s="336" t="s">
        <v>150</v>
      </c>
      <c r="B5" s="338">
        <f>D6</f>
        <v>39648.58036</v>
      </c>
      <c r="C5" s="339"/>
      <c r="D5" s="340"/>
      <c r="E5" s="341">
        <f>G6</f>
        <v>0</v>
      </c>
      <c r="F5" s="342"/>
      <c r="G5" s="343"/>
      <c r="H5" s="341">
        <f>J6</f>
        <v>0</v>
      </c>
      <c r="I5" s="342"/>
      <c r="J5" s="343"/>
      <c r="K5" s="341">
        <f>M6</f>
        <v>0</v>
      </c>
      <c r="L5" s="342"/>
      <c r="M5" s="342"/>
    </row>
    <row r="6" spans="1:13" x14ac:dyDescent="0.2">
      <c r="A6" s="337"/>
      <c r="B6" s="131">
        <f>SUM(B7:B20)</f>
        <v>39670.555359999991</v>
      </c>
      <c r="C6" s="132">
        <f t="shared" ref="C6:M6" si="0">SUM(C7:C20)</f>
        <v>39659.495359999986</v>
      </c>
      <c r="D6" s="133">
        <f t="shared" si="0"/>
        <v>39648.58036</v>
      </c>
      <c r="E6" s="263">
        <f t="shared" si="0"/>
        <v>0</v>
      </c>
      <c r="F6" s="264">
        <f t="shared" si="0"/>
        <v>0</v>
      </c>
      <c r="G6" s="265">
        <f t="shared" si="0"/>
        <v>0</v>
      </c>
      <c r="H6" s="263">
        <f t="shared" si="0"/>
        <v>0</v>
      </c>
      <c r="I6" s="264">
        <f t="shared" si="0"/>
        <v>0</v>
      </c>
      <c r="J6" s="265">
        <f t="shared" si="0"/>
        <v>0</v>
      </c>
      <c r="K6" s="263">
        <f t="shared" si="0"/>
        <v>0</v>
      </c>
      <c r="L6" s="264">
        <f t="shared" si="0"/>
        <v>0</v>
      </c>
      <c r="M6" s="264">
        <f t="shared" si="0"/>
        <v>0</v>
      </c>
    </row>
    <row r="7" spans="1:13" x14ac:dyDescent="0.2">
      <c r="A7" s="84" t="s">
        <v>119</v>
      </c>
      <c r="B7" s="79">
        <v>2080.4699999999989</v>
      </c>
      <c r="C7" s="79">
        <v>2081.329999999999</v>
      </c>
      <c r="D7" s="79">
        <v>2081.2759999999989</v>
      </c>
      <c r="E7" s="266">
        <v>0</v>
      </c>
      <c r="F7" s="267">
        <v>0</v>
      </c>
      <c r="G7" s="268">
        <v>0</v>
      </c>
      <c r="H7" s="266">
        <v>0</v>
      </c>
      <c r="I7" s="267">
        <v>0</v>
      </c>
      <c r="J7" s="268">
        <v>0</v>
      </c>
      <c r="K7" s="267">
        <v>0</v>
      </c>
      <c r="L7" s="267">
        <v>0</v>
      </c>
      <c r="M7" s="267">
        <v>0</v>
      </c>
    </row>
    <row r="8" spans="1:13" x14ac:dyDescent="0.2">
      <c r="A8" s="84" t="s">
        <v>146</v>
      </c>
      <c r="B8" s="114">
        <v>2210.5060000000008</v>
      </c>
      <c r="C8" s="72">
        <v>2211.2670000000007</v>
      </c>
      <c r="D8" s="115">
        <v>2212.023000000001</v>
      </c>
      <c r="E8" s="269">
        <v>0</v>
      </c>
      <c r="F8" s="270">
        <v>0</v>
      </c>
      <c r="G8" s="271">
        <v>0</v>
      </c>
      <c r="H8" s="269">
        <v>0</v>
      </c>
      <c r="I8" s="270">
        <v>0</v>
      </c>
      <c r="J8" s="271">
        <v>0</v>
      </c>
      <c r="K8" s="275">
        <v>0</v>
      </c>
      <c r="L8" s="270">
        <v>0</v>
      </c>
      <c r="M8" s="276">
        <v>0</v>
      </c>
    </row>
    <row r="9" spans="1:13" x14ac:dyDescent="0.2">
      <c r="A9" s="84" t="s">
        <v>147</v>
      </c>
      <c r="B9" s="109">
        <v>1925.2259999999985</v>
      </c>
      <c r="C9" s="92">
        <v>1925.2159999999988</v>
      </c>
      <c r="D9" s="80">
        <v>1926.8699999999988</v>
      </c>
      <c r="E9" s="272">
        <v>0</v>
      </c>
      <c r="F9" s="273">
        <v>0</v>
      </c>
      <c r="G9" s="274">
        <v>0</v>
      </c>
      <c r="H9" s="272">
        <v>0</v>
      </c>
      <c r="I9" s="273">
        <v>0</v>
      </c>
      <c r="J9" s="274">
        <v>0</v>
      </c>
      <c r="K9" s="277">
        <v>0</v>
      </c>
      <c r="L9" s="273">
        <v>0</v>
      </c>
      <c r="M9" s="278">
        <v>0</v>
      </c>
    </row>
    <row r="10" spans="1:13" x14ac:dyDescent="0.2">
      <c r="A10" s="84" t="s">
        <v>148</v>
      </c>
      <c r="B10" s="109">
        <v>2833.7089999999994</v>
      </c>
      <c r="C10" s="92">
        <v>2820.9089999999992</v>
      </c>
      <c r="D10" s="80">
        <v>2822.9089999999992</v>
      </c>
      <c r="E10" s="272">
        <v>0</v>
      </c>
      <c r="F10" s="273">
        <v>0</v>
      </c>
      <c r="G10" s="274">
        <v>0</v>
      </c>
      <c r="H10" s="272">
        <v>0</v>
      </c>
      <c r="I10" s="273">
        <v>0</v>
      </c>
      <c r="J10" s="274">
        <v>0</v>
      </c>
      <c r="K10" s="277">
        <v>0</v>
      </c>
      <c r="L10" s="273">
        <v>0</v>
      </c>
      <c r="M10" s="278">
        <v>0</v>
      </c>
    </row>
    <row r="11" spans="1:13" x14ac:dyDescent="0.2">
      <c r="A11" s="84" t="s">
        <v>120</v>
      </c>
      <c r="B11" s="109">
        <v>604.60400000000038</v>
      </c>
      <c r="C11" s="92">
        <v>604.60400000000038</v>
      </c>
      <c r="D11" s="80">
        <v>604.60400000000038</v>
      </c>
      <c r="E11" s="272">
        <v>0</v>
      </c>
      <c r="F11" s="273">
        <v>0</v>
      </c>
      <c r="G11" s="274">
        <v>0</v>
      </c>
      <c r="H11" s="272">
        <v>0</v>
      </c>
      <c r="I11" s="273">
        <v>0</v>
      </c>
      <c r="J11" s="274">
        <v>0</v>
      </c>
      <c r="K11" s="277">
        <v>0</v>
      </c>
      <c r="L11" s="273">
        <v>0</v>
      </c>
      <c r="M11" s="278">
        <v>0</v>
      </c>
    </row>
    <row r="12" spans="1:13" x14ac:dyDescent="0.2">
      <c r="A12" s="84" t="s">
        <v>137</v>
      </c>
      <c r="B12" s="109">
        <v>1068.6644999999999</v>
      </c>
      <c r="C12" s="92">
        <v>1068.6644999999999</v>
      </c>
      <c r="D12" s="80">
        <v>1068.9174999999998</v>
      </c>
      <c r="E12" s="272">
        <v>0</v>
      </c>
      <c r="F12" s="273">
        <v>0</v>
      </c>
      <c r="G12" s="274">
        <v>0</v>
      </c>
      <c r="H12" s="272">
        <v>0</v>
      </c>
      <c r="I12" s="273">
        <v>0</v>
      </c>
      <c r="J12" s="274">
        <v>0</v>
      </c>
      <c r="K12" s="277">
        <v>0</v>
      </c>
      <c r="L12" s="273">
        <v>0</v>
      </c>
      <c r="M12" s="278">
        <v>0</v>
      </c>
    </row>
    <row r="13" spans="1:13" x14ac:dyDescent="0.2">
      <c r="A13" s="84" t="s">
        <v>138</v>
      </c>
      <c r="B13" s="109">
        <v>471.21399999999994</v>
      </c>
      <c r="C13" s="92">
        <v>471.21399999999994</v>
      </c>
      <c r="D13" s="80">
        <v>471.21399999999994</v>
      </c>
      <c r="E13" s="272">
        <v>0</v>
      </c>
      <c r="F13" s="273">
        <v>0</v>
      </c>
      <c r="G13" s="274">
        <v>0</v>
      </c>
      <c r="H13" s="272">
        <v>0</v>
      </c>
      <c r="I13" s="273">
        <v>0</v>
      </c>
      <c r="J13" s="274">
        <v>0</v>
      </c>
      <c r="K13" s="277">
        <v>0</v>
      </c>
      <c r="L13" s="273">
        <v>0</v>
      </c>
      <c r="M13" s="278">
        <v>0</v>
      </c>
    </row>
    <row r="14" spans="1:13" x14ac:dyDescent="0.2">
      <c r="A14" s="84" t="s">
        <v>139</v>
      </c>
      <c r="B14" s="109">
        <v>6592.123999999998</v>
      </c>
      <c r="C14" s="92">
        <v>6592.123999999998</v>
      </c>
      <c r="D14" s="80">
        <v>6583.0239999999976</v>
      </c>
      <c r="E14" s="272">
        <v>0</v>
      </c>
      <c r="F14" s="273">
        <v>0</v>
      </c>
      <c r="G14" s="274">
        <v>0</v>
      </c>
      <c r="H14" s="272">
        <v>0</v>
      </c>
      <c r="I14" s="273">
        <v>0</v>
      </c>
      <c r="J14" s="274">
        <v>0</v>
      </c>
      <c r="K14" s="277">
        <v>0</v>
      </c>
      <c r="L14" s="273">
        <v>0</v>
      </c>
      <c r="M14" s="278">
        <v>0</v>
      </c>
    </row>
    <row r="15" spans="1:13" x14ac:dyDescent="0.2">
      <c r="A15" s="84" t="s">
        <v>140</v>
      </c>
      <c r="B15" s="109">
        <v>1273.2349999999999</v>
      </c>
      <c r="C15" s="92">
        <v>1273.2349999999999</v>
      </c>
      <c r="D15" s="80">
        <v>1267.1899999999998</v>
      </c>
      <c r="E15" s="272">
        <v>0</v>
      </c>
      <c r="F15" s="273">
        <v>0</v>
      </c>
      <c r="G15" s="274">
        <v>0</v>
      </c>
      <c r="H15" s="272">
        <v>0</v>
      </c>
      <c r="I15" s="273">
        <v>0</v>
      </c>
      <c r="J15" s="274">
        <v>0</v>
      </c>
      <c r="K15" s="277">
        <v>0</v>
      </c>
      <c r="L15" s="273">
        <v>0</v>
      </c>
      <c r="M15" s="278">
        <v>0</v>
      </c>
    </row>
    <row r="16" spans="1:13" x14ac:dyDescent="0.2">
      <c r="A16" s="84" t="s">
        <v>141</v>
      </c>
      <c r="B16" s="109">
        <v>3715.9059999999986</v>
      </c>
      <c r="C16" s="92">
        <v>3715.9489999999983</v>
      </c>
      <c r="D16" s="80">
        <v>3716.8759999999984</v>
      </c>
      <c r="E16" s="272">
        <v>0</v>
      </c>
      <c r="F16" s="273">
        <v>0</v>
      </c>
      <c r="G16" s="274">
        <v>0</v>
      </c>
      <c r="H16" s="272">
        <v>0</v>
      </c>
      <c r="I16" s="273">
        <v>0</v>
      </c>
      <c r="J16" s="274">
        <v>0</v>
      </c>
      <c r="K16" s="277">
        <v>0</v>
      </c>
      <c r="L16" s="273">
        <v>0</v>
      </c>
      <c r="M16" s="278">
        <v>0</v>
      </c>
    </row>
    <row r="17" spans="1:13" x14ac:dyDescent="0.2">
      <c r="A17" s="84" t="s">
        <v>142</v>
      </c>
      <c r="B17" s="109">
        <v>1136.5809999999997</v>
      </c>
      <c r="C17" s="92">
        <v>1136.5809999999997</v>
      </c>
      <c r="D17" s="80">
        <v>1136.5489999999995</v>
      </c>
      <c r="E17" s="272">
        <v>0</v>
      </c>
      <c r="F17" s="273">
        <v>0</v>
      </c>
      <c r="G17" s="274">
        <v>0</v>
      </c>
      <c r="H17" s="272">
        <v>0</v>
      </c>
      <c r="I17" s="273">
        <v>0</v>
      </c>
      <c r="J17" s="274">
        <v>0</v>
      </c>
      <c r="K17" s="277">
        <v>0</v>
      </c>
      <c r="L17" s="273">
        <v>0</v>
      </c>
      <c r="M17" s="278">
        <v>0</v>
      </c>
    </row>
    <row r="18" spans="1:13" x14ac:dyDescent="0.2">
      <c r="A18" s="84" t="s">
        <v>143</v>
      </c>
      <c r="B18" s="109">
        <v>4311.7489999999998</v>
      </c>
      <c r="C18" s="92">
        <v>4311.83</v>
      </c>
      <c r="D18" s="80">
        <v>4311.83</v>
      </c>
      <c r="E18" s="272">
        <v>0</v>
      </c>
      <c r="F18" s="273">
        <v>0</v>
      </c>
      <c r="G18" s="274">
        <v>0</v>
      </c>
      <c r="H18" s="272">
        <v>0</v>
      </c>
      <c r="I18" s="273">
        <v>0</v>
      </c>
      <c r="J18" s="274">
        <v>0</v>
      </c>
      <c r="K18" s="277">
        <v>0</v>
      </c>
      <c r="L18" s="273">
        <v>0</v>
      </c>
      <c r="M18" s="278">
        <v>0</v>
      </c>
    </row>
    <row r="19" spans="1:13" x14ac:dyDescent="0.2">
      <c r="A19" s="84" t="s">
        <v>144</v>
      </c>
      <c r="B19" s="109">
        <v>10114.30286</v>
      </c>
      <c r="C19" s="92">
        <v>10114.30286</v>
      </c>
      <c r="D19" s="80">
        <v>10114.30286</v>
      </c>
      <c r="E19" s="272">
        <v>0</v>
      </c>
      <c r="F19" s="273">
        <v>0</v>
      </c>
      <c r="G19" s="274">
        <v>0</v>
      </c>
      <c r="H19" s="272">
        <v>0</v>
      </c>
      <c r="I19" s="273">
        <v>0</v>
      </c>
      <c r="J19" s="274">
        <v>0</v>
      </c>
      <c r="K19" s="277">
        <v>0</v>
      </c>
      <c r="L19" s="273">
        <v>0</v>
      </c>
      <c r="M19" s="278">
        <v>0</v>
      </c>
    </row>
    <row r="20" spans="1:13" x14ac:dyDescent="0.2">
      <c r="A20" s="84" t="s">
        <v>145</v>
      </c>
      <c r="B20" s="79">
        <v>1332.2639999999997</v>
      </c>
      <c r="C20" s="79">
        <v>1332.2689999999998</v>
      </c>
      <c r="D20" s="79">
        <v>1330.9949999999999</v>
      </c>
      <c r="E20" s="266">
        <v>0</v>
      </c>
      <c r="F20" s="267">
        <v>0</v>
      </c>
      <c r="G20" s="268">
        <v>0</v>
      </c>
      <c r="H20" s="266">
        <v>0</v>
      </c>
      <c r="I20" s="267">
        <v>0</v>
      </c>
      <c r="J20" s="268">
        <v>0</v>
      </c>
      <c r="K20" s="267">
        <v>0</v>
      </c>
      <c r="L20" s="267">
        <v>0</v>
      </c>
      <c r="M20" s="267">
        <v>0</v>
      </c>
    </row>
    <row r="21" spans="1:13" x14ac:dyDescent="0.2">
      <c r="A21" s="42"/>
      <c r="B21" s="42"/>
      <c r="C21" s="42"/>
      <c r="D21" s="42"/>
      <c r="E21" s="42"/>
      <c r="F21" s="42"/>
      <c r="G21" s="42"/>
      <c r="H21" s="42"/>
      <c r="I21" s="42"/>
      <c r="J21" s="42"/>
      <c r="K21" s="42"/>
      <c r="L21" s="42"/>
      <c r="M21" s="3" t="s">
        <v>65</v>
      </c>
    </row>
    <row r="22" spans="1:13" x14ac:dyDescent="0.2">
      <c r="A22" s="42"/>
      <c r="B22" s="42"/>
      <c r="C22" s="42"/>
      <c r="D22" s="42"/>
      <c r="E22" s="42"/>
      <c r="F22" s="42"/>
      <c r="G22" s="42"/>
      <c r="H22" s="42"/>
    </row>
    <row r="23" spans="1:13" x14ac:dyDescent="0.2">
      <c r="A23" s="7" t="s">
        <v>78</v>
      </c>
      <c r="B23" s="7">
        <v>2081.2759999999989</v>
      </c>
      <c r="C23" s="42"/>
      <c r="D23" s="42"/>
      <c r="E23" s="42"/>
      <c r="F23" s="42"/>
      <c r="G23" s="42"/>
      <c r="H23" s="42"/>
    </row>
    <row r="24" spans="1:13" x14ac:dyDescent="0.2">
      <c r="A24" s="7" t="s">
        <v>69</v>
      </c>
      <c r="B24" s="7">
        <v>2212.023000000001</v>
      </c>
      <c r="C24" s="42"/>
      <c r="D24" s="42"/>
      <c r="E24" s="42"/>
      <c r="F24" s="42"/>
      <c r="G24" s="42"/>
      <c r="H24" s="42"/>
    </row>
    <row r="25" spans="1:13" x14ac:dyDescent="0.2">
      <c r="A25" s="7" t="s">
        <v>70</v>
      </c>
      <c r="B25" s="7">
        <v>1926.8699999999988</v>
      </c>
      <c r="C25" s="42"/>
      <c r="D25" s="42"/>
      <c r="E25" s="42"/>
      <c r="F25" s="42"/>
      <c r="G25" s="42"/>
      <c r="H25" s="42"/>
    </row>
    <row r="26" spans="1:13" x14ac:dyDescent="0.2">
      <c r="A26" s="7" t="s">
        <v>71</v>
      </c>
      <c r="B26" s="7">
        <v>2822.9089999999992</v>
      </c>
      <c r="C26" s="42"/>
      <c r="D26" s="42"/>
      <c r="E26" s="42"/>
      <c r="F26" s="42"/>
      <c r="G26" s="42"/>
      <c r="H26" s="42"/>
    </row>
    <row r="27" spans="1:13" x14ac:dyDescent="0.2">
      <c r="A27" s="7" t="s">
        <v>81</v>
      </c>
      <c r="B27" s="7">
        <v>604.60400000000038</v>
      </c>
      <c r="C27" s="42"/>
      <c r="D27" s="42"/>
      <c r="E27" s="42"/>
      <c r="F27" s="42"/>
      <c r="G27" s="42"/>
      <c r="H27" s="42"/>
    </row>
    <row r="28" spans="1:13" x14ac:dyDescent="0.2">
      <c r="A28" s="7" t="s">
        <v>72</v>
      </c>
      <c r="B28" s="7">
        <v>1068.9174999999998</v>
      </c>
      <c r="C28" s="42"/>
      <c r="D28" s="42"/>
      <c r="E28" s="42"/>
      <c r="F28" s="42"/>
      <c r="G28" s="42"/>
      <c r="H28" s="42"/>
    </row>
    <row r="29" spans="1:13" x14ac:dyDescent="0.2">
      <c r="A29" s="7" t="s">
        <v>73</v>
      </c>
      <c r="B29" s="7">
        <v>471.21399999999994</v>
      </c>
      <c r="C29" s="42"/>
      <c r="D29" s="42"/>
      <c r="E29" s="42"/>
      <c r="F29" s="42"/>
      <c r="G29" s="42"/>
      <c r="H29" s="42"/>
    </row>
    <row r="30" spans="1:13" x14ac:dyDescent="0.2">
      <c r="A30" s="7" t="s">
        <v>74</v>
      </c>
      <c r="B30" s="7">
        <v>6583.0239999999976</v>
      </c>
      <c r="C30" s="42"/>
      <c r="D30" s="42"/>
      <c r="E30" s="42"/>
      <c r="F30" s="42"/>
      <c r="G30" s="42"/>
      <c r="H30" s="42"/>
    </row>
    <row r="31" spans="1:13" x14ac:dyDescent="0.2">
      <c r="A31" s="7" t="s">
        <v>75</v>
      </c>
      <c r="B31" s="7">
        <v>1267.1899999999998</v>
      </c>
      <c r="C31" s="42"/>
      <c r="D31" s="42"/>
      <c r="E31" s="42"/>
      <c r="F31" s="42"/>
      <c r="G31" s="42"/>
      <c r="H31" s="42"/>
    </row>
    <row r="32" spans="1:13" x14ac:dyDescent="0.2">
      <c r="A32" s="7" t="s">
        <v>76</v>
      </c>
      <c r="B32" s="7">
        <v>3716.8759999999984</v>
      </c>
      <c r="C32" s="42"/>
      <c r="D32" s="42"/>
      <c r="E32" s="42"/>
      <c r="F32" s="42"/>
      <c r="G32" s="42"/>
      <c r="H32" s="42"/>
    </row>
    <row r="33" spans="1:8" x14ac:dyDescent="0.2">
      <c r="A33" s="7" t="s">
        <v>77</v>
      </c>
      <c r="B33" s="7">
        <v>1136.5489999999995</v>
      </c>
      <c r="C33" s="42"/>
      <c r="D33" s="42"/>
      <c r="E33" s="42"/>
      <c r="F33" s="42"/>
      <c r="G33" s="42"/>
      <c r="H33" s="42"/>
    </row>
    <row r="34" spans="1:8" x14ac:dyDescent="0.2">
      <c r="A34" s="7" t="s">
        <v>79</v>
      </c>
      <c r="B34" s="7">
        <v>4311.83</v>
      </c>
      <c r="C34" s="42"/>
      <c r="D34" s="42"/>
      <c r="E34" s="42"/>
      <c r="F34" s="42"/>
      <c r="G34" s="42"/>
      <c r="H34" s="42"/>
    </row>
    <row r="35" spans="1:8" x14ac:dyDescent="0.2">
      <c r="A35" s="7" t="s">
        <v>80</v>
      </c>
      <c r="B35" s="7">
        <v>10114.30286</v>
      </c>
      <c r="C35" s="42"/>
      <c r="D35" s="42"/>
      <c r="E35" s="42"/>
      <c r="F35" s="42"/>
      <c r="G35" s="42"/>
      <c r="H35" s="42"/>
    </row>
    <row r="36" spans="1:8" x14ac:dyDescent="0.2">
      <c r="A36" s="7" t="s">
        <v>82</v>
      </c>
      <c r="B36" s="7">
        <v>1330.9949999999999</v>
      </c>
      <c r="C36" s="42"/>
      <c r="D36" s="42"/>
      <c r="E36" s="42"/>
      <c r="F36" s="42"/>
      <c r="G36" s="42"/>
      <c r="H36" s="42"/>
    </row>
    <row r="37" spans="1:8" x14ac:dyDescent="0.2">
      <c r="A37" s="42"/>
      <c r="B37" s="42"/>
      <c r="C37" s="42"/>
      <c r="D37" s="42"/>
      <c r="E37" s="42"/>
      <c r="F37" s="42"/>
      <c r="G37" s="42"/>
      <c r="H37" s="42"/>
    </row>
    <row r="38" spans="1:8" x14ac:dyDescent="0.2">
      <c r="A38" s="42"/>
      <c r="B38" s="42"/>
      <c r="C38" s="42"/>
      <c r="D38" s="42"/>
      <c r="E38" s="42"/>
      <c r="F38" s="42"/>
      <c r="G38" s="42"/>
      <c r="H38" s="42"/>
    </row>
    <row r="39" spans="1:8" x14ac:dyDescent="0.2">
      <c r="A39" s="42"/>
      <c r="B39" s="42"/>
      <c r="C39" s="42"/>
      <c r="D39" s="42"/>
      <c r="E39" s="42"/>
      <c r="F39" s="42"/>
      <c r="G39" s="42"/>
      <c r="H39" s="42"/>
    </row>
    <row r="40" spans="1:8" x14ac:dyDescent="0.2">
      <c r="A40" s="42"/>
      <c r="B40" s="42"/>
      <c r="C40" s="42"/>
      <c r="D40" s="42"/>
      <c r="E40" s="42"/>
      <c r="F40" s="42"/>
      <c r="G40" s="42"/>
      <c r="H40" s="42"/>
    </row>
    <row r="41" spans="1:8" x14ac:dyDescent="0.2">
      <c r="A41" s="42"/>
      <c r="B41" s="42"/>
      <c r="C41" s="42"/>
      <c r="D41" s="42"/>
      <c r="E41" s="42"/>
      <c r="F41" s="42"/>
      <c r="G41" s="42"/>
      <c r="H41" s="42"/>
    </row>
    <row r="42" spans="1:8" x14ac:dyDescent="0.2">
      <c r="A42" s="42"/>
      <c r="B42" s="42"/>
      <c r="C42" s="42"/>
      <c r="D42" s="42"/>
      <c r="E42" s="42"/>
      <c r="F42" s="42"/>
      <c r="G42" s="42"/>
      <c r="H42" s="42"/>
    </row>
    <row r="43" spans="1:8" x14ac:dyDescent="0.2">
      <c r="A43" s="42"/>
      <c r="B43" s="42"/>
      <c r="C43" s="42"/>
      <c r="D43" s="42"/>
      <c r="E43" s="42"/>
      <c r="F43" s="42"/>
      <c r="G43" s="42"/>
      <c r="H43" s="42"/>
    </row>
    <row r="44" spans="1:8" x14ac:dyDescent="0.2">
      <c r="A44" s="42"/>
      <c r="B44" s="42"/>
      <c r="C44" s="42"/>
      <c r="D44" s="42"/>
      <c r="E44" s="42"/>
      <c r="F44" s="42"/>
      <c r="G44" s="42"/>
      <c r="H44" s="42"/>
    </row>
    <row r="45" spans="1:8" x14ac:dyDescent="0.2">
      <c r="A45" s="42"/>
      <c r="B45" s="42"/>
      <c r="C45" s="42"/>
      <c r="D45" s="42"/>
      <c r="E45" s="42"/>
      <c r="F45" s="42"/>
      <c r="G45" s="42"/>
      <c r="H45" s="42"/>
    </row>
    <row r="46" spans="1:8" x14ac:dyDescent="0.2">
      <c r="A46" s="42"/>
      <c r="B46" s="42"/>
      <c r="C46" s="42"/>
      <c r="D46" s="42"/>
      <c r="E46" s="42"/>
      <c r="F46" s="42"/>
      <c r="G46" s="42"/>
      <c r="H46" s="42"/>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Q30"/>
  <sheetViews>
    <sheetView showGridLines="0" zoomScaleNormal="100" workbookViewId="0">
      <selection activeCell="B14" sqref="B14:D14"/>
    </sheetView>
  </sheetViews>
  <sheetFormatPr defaultRowHeight="12" x14ac:dyDescent="0.2"/>
  <cols>
    <col min="1" max="1" width="31.5703125" style="5" customWidth="1"/>
    <col min="2" max="13" width="8.5703125" style="5" customWidth="1"/>
    <col min="14" max="14" width="9.7109375" style="5" customWidth="1"/>
    <col min="15" max="16384" width="9.140625" style="5"/>
  </cols>
  <sheetData>
    <row r="1" spans="1:17" s="42" customFormat="1" ht="18.75" x14ac:dyDescent="0.3">
      <c r="A1" s="105" t="s">
        <v>199</v>
      </c>
      <c r="N1" s="73" t="str">
        <f>Titulní!A35</f>
        <v>I. čtvrtletí 2021</v>
      </c>
    </row>
    <row r="2" spans="1:17" ht="15.75" x14ac:dyDescent="0.25">
      <c r="A2" s="88" t="s">
        <v>113</v>
      </c>
      <c r="B2" s="42"/>
      <c r="C2" s="42"/>
      <c r="D2" s="42"/>
      <c r="E2" s="42"/>
      <c r="F2" s="42"/>
      <c r="G2" s="42"/>
      <c r="H2" s="42"/>
      <c r="I2" s="42"/>
      <c r="J2" s="42"/>
      <c r="K2" s="42"/>
      <c r="L2" s="42"/>
      <c r="M2" s="42"/>
      <c r="N2" s="42"/>
    </row>
    <row r="3" spans="1:17" ht="6" customHeight="1" x14ac:dyDescent="0.2">
      <c r="A3" s="42"/>
      <c r="B3" s="42"/>
      <c r="C3" s="42"/>
      <c r="D3" s="42"/>
      <c r="E3" s="42"/>
      <c r="F3" s="42"/>
      <c r="G3" s="42"/>
      <c r="H3" s="42"/>
      <c r="I3" s="42"/>
      <c r="J3" s="42"/>
      <c r="K3" s="42"/>
      <c r="L3" s="42"/>
      <c r="M3" s="42"/>
      <c r="N3" s="42"/>
    </row>
    <row r="4" spans="1:17" x14ac:dyDescent="0.2">
      <c r="A4" s="314"/>
      <c r="B4" s="325" t="s">
        <v>45</v>
      </c>
      <c r="C4" s="326"/>
      <c r="D4" s="327"/>
      <c r="E4" s="325" t="s">
        <v>46</v>
      </c>
      <c r="F4" s="326"/>
      <c r="G4" s="327"/>
      <c r="H4" s="325" t="s">
        <v>47</v>
      </c>
      <c r="I4" s="326"/>
      <c r="J4" s="327"/>
      <c r="K4" s="325" t="s">
        <v>48</v>
      </c>
      <c r="L4" s="326"/>
      <c r="M4" s="327"/>
      <c r="N4" s="312" t="s">
        <v>7</v>
      </c>
    </row>
    <row r="5" spans="1:17" x14ac:dyDescent="0.2">
      <c r="A5" s="330"/>
      <c r="B5" s="111" t="s">
        <v>8</v>
      </c>
      <c r="C5" s="112" t="s">
        <v>9</v>
      </c>
      <c r="D5" s="113" t="s">
        <v>10</v>
      </c>
      <c r="E5" s="111" t="s">
        <v>11</v>
      </c>
      <c r="F5" s="112" t="s">
        <v>12</v>
      </c>
      <c r="G5" s="113" t="s">
        <v>13</v>
      </c>
      <c r="H5" s="111" t="s">
        <v>14</v>
      </c>
      <c r="I5" s="112" t="s">
        <v>15</v>
      </c>
      <c r="J5" s="113" t="s">
        <v>16</v>
      </c>
      <c r="K5" s="111" t="s">
        <v>17</v>
      </c>
      <c r="L5" s="112" t="s">
        <v>18</v>
      </c>
      <c r="M5" s="113" t="s">
        <v>19</v>
      </c>
      <c r="N5" s="312"/>
    </row>
    <row r="6" spans="1:17" ht="12" customHeight="1" x14ac:dyDescent="0.2">
      <c r="A6" s="331" t="s">
        <v>149</v>
      </c>
      <c r="B6" s="319">
        <f>SUM(B7:D7)</f>
        <v>32718.816644999988</v>
      </c>
      <c r="C6" s="320"/>
      <c r="D6" s="321"/>
      <c r="E6" s="322">
        <f>SUM(E7:G7)</f>
        <v>0</v>
      </c>
      <c r="F6" s="323"/>
      <c r="G6" s="324"/>
      <c r="H6" s="322">
        <f>SUM(H7:J7)</f>
        <v>0</v>
      </c>
      <c r="I6" s="323"/>
      <c r="J6" s="324"/>
      <c r="K6" s="322">
        <f>SUM(K7:M7)</f>
        <v>0</v>
      </c>
      <c r="L6" s="323"/>
      <c r="M6" s="324"/>
      <c r="N6" s="328">
        <f>SUM(B7:M7)</f>
        <v>32718.816644999988</v>
      </c>
    </row>
    <row r="7" spans="1:17" x14ac:dyDescent="0.2">
      <c r="A7" s="332"/>
      <c r="B7" s="131">
        <f t="shared" ref="B7:M7" si="0">SUM(B8:B15)</f>
        <v>11830.465782999991</v>
      </c>
      <c r="C7" s="132">
        <f t="shared" si="0"/>
        <v>10974.839764999997</v>
      </c>
      <c r="D7" s="133">
        <f t="shared" si="0"/>
        <v>9913.5110969999987</v>
      </c>
      <c r="E7" s="263">
        <f t="shared" si="0"/>
        <v>0</v>
      </c>
      <c r="F7" s="264">
        <f t="shared" si="0"/>
        <v>0</v>
      </c>
      <c r="G7" s="265">
        <f t="shared" si="0"/>
        <v>0</v>
      </c>
      <c r="H7" s="263">
        <f t="shared" si="0"/>
        <v>0</v>
      </c>
      <c r="I7" s="264">
        <f t="shared" si="0"/>
        <v>0</v>
      </c>
      <c r="J7" s="265">
        <f t="shared" si="0"/>
        <v>0</v>
      </c>
      <c r="K7" s="263">
        <f t="shared" si="0"/>
        <v>0</v>
      </c>
      <c r="L7" s="264">
        <f t="shared" si="0"/>
        <v>0</v>
      </c>
      <c r="M7" s="265">
        <f t="shared" si="0"/>
        <v>0</v>
      </c>
      <c r="N7" s="329"/>
    </row>
    <row r="8" spans="1:17" x14ac:dyDescent="0.2">
      <c r="A8" s="84" t="s">
        <v>26</v>
      </c>
      <c r="B8" s="116">
        <v>2646.7523340000002</v>
      </c>
      <c r="C8" s="117">
        <v>2520.388097</v>
      </c>
      <c r="D8" s="118">
        <v>2429.55926</v>
      </c>
      <c r="E8" s="279">
        <v>0</v>
      </c>
      <c r="F8" s="280">
        <v>0</v>
      </c>
      <c r="G8" s="281">
        <v>0</v>
      </c>
      <c r="H8" s="279">
        <v>0</v>
      </c>
      <c r="I8" s="280">
        <v>0</v>
      </c>
      <c r="J8" s="281">
        <v>0</v>
      </c>
      <c r="K8" s="279">
        <v>0</v>
      </c>
      <c r="L8" s="280">
        <v>0</v>
      </c>
      <c r="M8" s="281">
        <v>0</v>
      </c>
      <c r="N8" s="130">
        <f t="shared" ref="N8:N13" si="1">SUM(B8:M8)</f>
        <v>7596.6996909999998</v>
      </c>
      <c r="P8" s="12"/>
      <c r="Q8" s="36"/>
    </row>
    <row r="9" spans="1:17" x14ac:dyDescent="0.2">
      <c r="A9" s="84" t="s">
        <v>0</v>
      </c>
      <c r="B9" s="75">
        <v>314.96614400000004</v>
      </c>
      <c r="C9" s="92">
        <v>295.77568499999995</v>
      </c>
      <c r="D9" s="94">
        <v>275.77866199999994</v>
      </c>
      <c r="E9" s="272">
        <v>0</v>
      </c>
      <c r="F9" s="273">
        <v>0</v>
      </c>
      <c r="G9" s="274">
        <v>0</v>
      </c>
      <c r="H9" s="272">
        <v>0</v>
      </c>
      <c r="I9" s="273">
        <v>0</v>
      </c>
      <c r="J9" s="274">
        <v>0</v>
      </c>
      <c r="K9" s="272">
        <v>0</v>
      </c>
      <c r="L9" s="273">
        <v>0</v>
      </c>
      <c r="M9" s="274">
        <v>0</v>
      </c>
      <c r="N9" s="130">
        <f t="shared" si="1"/>
        <v>886.52049099999999</v>
      </c>
      <c r="P9" s="12"/>
      <c r="Q9" s="36"/>
    </row>
    <row r="10" spans="1:17" x14ac:dyDescent="0.2">
      <c r="A10" s="84" t="s">
        <v>1</v>
      </c>
      <c r="B10" s="75">
        <v>126.321275</v>
      </c>
      <c r="C10" s="92">
        <v>117.780361</v>
      </c>
      <c r="D10" s="94">
        <v>95.461456999999996</v>
      </c>
      <c r="E10" s="272">
        <v>0</v>
      </c>
      <c r="F10" s="273">
        <v>0</v>
      </c>
      <c r="G10" s="274">
        <v>0</v>
      </c>
      <c r="H10" s="272">
        <v>0</v>
      </c>
      <c r="I10" s="273">
        <v>0</v>
      </c>
      <c r="J10" s="274">
        <v>0</v>
      </c>
      <c r="K10" s="272">
        <v>0</v>
      </c>
      <c r="L10" s="273">
        <v>0</v>
      </c>
      <c r="M10" s="274">
        <v>0</v>
      </c>
      <c r="N10" s="130">
        <f t="shared" si="1"/>
        <v>339.56309299999998</v>
      </c>
      <c r="P10" s="12"/>
      <c r="Q10" s="36"/>
    </row>
    <row r="11" spans="1:17" x14ac:dyDescent="0.2">
      <c r="A11" s="84" t="s">
        <v>2</v>
      </c>
      <c r="B11" s="75">
        <v>35.292500000000004</v>
      </c>
      <c r="C11" s="92">
        <v>33.770898999999993</v>
      </c>
      <c r="D11" s="94">
        <v>35.319977000000002</v>
      </c>
      <c r="E11" s="272">
        <v>0</v>
      </c>
      <c r="F11" s="273">
        <v>0</v>
      </c>
      <c r="G11" s="274">
        <v>0</v>
      </c>
      <c r="H11" s="272">
        <v>0</v>
      </c>
      <c r="I11" s="273">
        <v>0</v>
      </c>
      <c r="J11" s="274">
        <v>0</v>
      </c>
      <c r="K11" s="272">
        <v>0</v>
      </c>
      <c r="L11" s="273">
        <v>0</v>
      </c>
      <c r="M11" s="274">
        <v>0</v>
      </c>
      <c r="N11" s="130">
        <f t="shared" si="1"/>
        <v>104.383376</v>
      </c>
      <c r="P11" s="12"/>
      <c r="Q11" s="36"/>
    </row>
    <row r="12" spans="1:17" x14ac:dyDescent="0.2">
      <c r="A12" s="84" t="s">
        <v>6</v>
      </c>
      <c r="B12" s="75">
        <v>52.293570999999993</v>
      </c>
      <c r="C12" s="92">
        <v>51.833668999999993</v>
      </c>
      <c r="D12" s="94">
        <v>53.085067000000009</v>
      </c>
      <c r="E12" s="272">
        <v>0</v>
      </c>
      <c r="F12" s="273">
        <v>0</v>
      </c>
      <c r="G12" s="274">
        <v>0</v>
      </c>
      <c r="H12" s="272">
        <v>0</v>
      </c>
      <c r="I12" s="273">
        <v>0</v>
      </c>
      <c r="J12" s="274">
        <v>0</v>
      </c>
      <c r="K12" s="272">
        <v>0</v>
      </c>
      <c r="L12" s="273">
        <v>0</v>
      </c>
      <c r="M12" s="274">
        <v>0</v>
      </c>
      <c r="N12" s="130">
        <f t="shared" si="1"/>
        <v>157.21230700000001</v>
      </c>
      <c r="P12" s="12"/>
      <c r="Q12" s="36"/>
    </row>
    <row r="13" spans="1:17" x14ac:dyDescent="0.2">
      <c r="A13" s="84" t="s">
        <v>25</v>
      </c>
      <c r="B13" s="75">
        <v>5204.8706969999921</v>
      </c>
      <c r="C13" s="92">
        <v>4734.0509189999984</v>
      </c>
      <c r="D13" s="94">
        <v>4180.4194800000023</v>
      </c>
      <c r="E13" s="272">
        <v>0</v>
      </c>
      <c r="F13" s="273">
        <v>0</v>
      </c>
      <c r="G13" s="274">
        <v>0</v>
      </c>
      <c r="H13" s="272">
        <v>0</v>
      </c>
      <c r="I13" s="273">
        <v>0</v>
      </c>
      <c r="J13" s="274">
        <v>0</v>
      </c>
      <c r="K13" s="272">
        <v>0</v>
      </c>
      <c r="L13" s="273">
        <v>0</v>
      </c>
      <c r="M13" s="274">
        <v>0</v>
      </c>
      <c r="N13" s="130">
        <f t="shared" si="1"/>
        <v>14119.341095999993</v>
      </c>
      <c r="P13" s="12"/>
      <c r="Q13" s="36"/>
    </row>
    <row r="14" spans="1:17" x14ac:dyDescent="0.2">
      <c r="A14" s="84" t="s">
        <v>5</v>
      </c>
      <c r="B14" s="75">
        <v>3171.6081799999997</v>
      </c>
      <c r="C14" s="92">
        <v>2968.7298529999989</v>
      </c>
      <c r="D14" s="94">
        <v>2621.9839279999983</v>
      </c>
      <c r="E14" s="272">
        <v>0</v>
      </c>
      <c r="F14" s="273">
        <v>0</v>
      </c>
      <c r="G14" s="274">
        <v>0</v>
      </c>
      <c r="H14" s="272">
        <v>0</v>
      </c>
      <c r="I14" s="273">
        <v>0</v>
      </c>
      <c r="J14" s="274">
        <v>0</v>
      </c>
      <c r="K14" s="272">
        <v>0</v>
      </c>
      <c r="L14" s="273">
        <v>0</v>
      </c>
      <c r="M14" s="274">
        <v>0</v>
      </c>
      <c r="N14" s="130">
        <f>SUM(B14:M14)</f>
        <v>8762.321960999996</v>
      </c>
      <c r="P14" s="12"/>
      <c r="Q14" s="36"/>
    </row>
    <row r="15" spans="1:17" x14ac:dyDescent="0.2">
      <c r="A15" s="84" t="s">
        <v>3</v>
      </c>
      <c r="B15" s="93">
        <v>278.36108199999995</v>
      </c>
      <c r="C15" s="79">
        <v>252.51028199999996</v>
      </c>
      <c r="D15" s="76">
        <v>221.90326600000006</v>
      </c>
      <c r="E15" s="266">
        <v>0</v>
      </c>
      <c r="F15" s="267">
        <v>0</v>
      </c>
      <c r="G15" s="268">
        <v>0</v>
      </c>
      <c r="H15" s="266">
        <v>0</v>
      </c>
      <c r="I15" s="267">
        <v>0</v>
      </c>
      <c r="J15" s="268">
        <v>0</v>
      </c>
      <c r="K15" s="266">
        <v>0</v>
      </c>
      <c r="L15" s="267">
        <v>0</v>
      </c>
      <c r="M15" s="268">
        <v>0</v>
      </c>
      <c r="N15" s="130">
        <f>SUM(B15:M15)</f>
        <v>752.77462999999989</v>
      </c>
      <c r="P15" s="12"/>
      <c r="Q15" s="36"/>
    </row>
    <row r="16" spans="1:17" x14ac:dyDescent="0.2">
      <c r="A16" s="35" t="s">
        <v>158</v>
      </c>
      <c r="B16" s="42"/>
      <c r="C16" s="42"/>
      <c r="D16" s="42"/>
      <c r="E16" s="42"/>
      <c r="F16" s="42"/>
      <c r="G16" s="42"/>
      <c r="H16" s="42"/>
      <c r="I16" s="42"/>
      <c r="J16" s="42"/>
      <c r="K16" s="42"/>
      <c r="L16" s="42"/>
      <c r="M16" s="42"/>
      <c r="N16" s="3" t="s">
        <v>65</v>
      </c>
    </row>
    <row r="17" spans="2:2" x14ac:dyDescent="0.2">
      <c r="B17" s="6"/>
    </row>
    <row r="18" spans="2:2" x14ac:dyDescent="0.2">
      <c r="B18" s="6"/>
    </row>
    <row r="19" spans="2:2" x14ac:dyDescent="0.2">
      <c r="B19" s="6"/>
    </row>
    <row r="20" spans="2:2" x14ac:dyDescent="0.2">
      <c r="B20" s="6"/>
    </row>
    <row r="21" spans="2:2" x14ac:dyDescent="0.2">
      <c r="B21" s="6"/>
    </row>
    <row r="22" spans="2:2" x14ac:dyDescent="0.2">
      <c r="B22" s="6"/>
    </row>
    <row r="23" spans="2:2" x14ac:dyDescent="0.2">
      <c r="B23" s="6"/>
    </row>
    <row r="24" spans="2:2" x14ac:dyDescent="0.2">
      <c r="B24" s="6"/>
    </row>
    <row r="25" spans="2:2" x14ac:dyDescent="0.2">
      <c r="B25" s="6"/>
    </row>
    <row r="26" spans="2:2" x14ac:dyDescent="0.2">
      <c r="B26" s="6"/>
    </row>
    <row r="27" spans="2:2" x14ac:dyDescent="0.2">
      <c r="B27" s="6"/>
    </row>
    <row r="28" spans="2:2" x14ac:dyDescent="0.2">
      <c r="B28" s="6"/>
    </row>
    <row r="29" spans="2:2" x14ac:dyDescent="0.2">
      <c r="B29" s="6"/>
    </row>
    <row r="30" spans="2:2" x14ac:dyDescent="0.2">
      <c r="B30" s="6"/>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J19"/>
  <sheetViews>
    <sheetView showGridLines="0" topLeftCell="A10" workbookViewId="0">
      <selection activeCell="L36" sqref="L36"/>
    </sheetView>
  </sheetViews>
  <sheetFormatPr defaultRowHeight="12" x14ac:dyDescent="0.2"/>
  <cols>
    <col min="1" max="1" width="28.28515625" style="5" customWidth="1"/>
    <col min="2" max="7" width="12" style="5" customWidth="1"/>
    <col min="8" max="8" width="16.5703125" style="5" customWidth="1"/>
    <col min="9" max="9" width="12" style="5" customWidth="1"/>
    <col min="10" max="10" width="15.28515625" style="5" customWidth="1"/>
    <col min="11" max="11" width="9.140625" style="5" bestFit="1" customWidth="1"/>
    <col min="12" max="13" width="9.140625" style="5" customWidth="1"/>
    <col min="14" max="14" width="10.5703125" style="5" customWidth="1"/>
    <col min="15" max="15" width="12.7109375" style="5" customWidth="1"/>
    <col min="16" max="16384" width="9.140625" style="5"/>
  </cols>
  <sheetData>
    <row r="1" spans="1:10" ht="15.75" x14ac:dyDescent="0.25">
      <c r="A1" s="88" t="s">
        <v>114</v>
      </c>
      <c r="B1" s="39"/>
      <c r="C1" s="29"/>
      <c r="D1" s="29"/>
      <c r="E1" s="29"/>
      <c r="F1" s="29"/>
      <c r="G1" s="29"/>
      <c r="H1" s="29"/>
      <c r="I1" s="29"/>
      <c r="J1" s="73" t="str">
        <f>Titulní!A35</f>
        <v>I. čtvrtletí 2021</v>
      </c>
    </row>
    <row r="2" spans="1:10" ht="6" customHeight="1" x14ac:dyDescent="0.2">
      <c r="A2" s="29"/>
      <c r="B2" s="29"/>
      <c r="C2" s="29"/>
      <c r="D2" s="29"/>
      <c r="E2" s="29"/>
      <c r="F2" s="29"/>
      <c r="G2" s="29"/>
      <c r="H2" s="29"/>
      <c r="I2" s="29"/>
      <c r="J2" s="29"/>
    </row>
    <row r="3" spans="1:10" ht="24" x14ac:dyDescent="0.2">
      <c r="A3" s="136"/>
      <c r="B3" s="137" t="s">
        <v>26</v>
      </c>
      <c r="C3" s="137" t="s">
        <v>0</v>
      </c>
      <c r="D3" s="137" t="s">
        <v>1</v>
      </c>
      <c r="E3" s="137" t="s">
        <v>2</v>
      </c>
      <c r="F3" s="137" t="s">
        <v>6</v>
      </c>
      <c r="G3" s="137" t="s">
        <v>25</v>
      </c>
      <c r="H3" s="137" t="s">
        <v>5</v>
      </c>
      <c r="I3" s="137" t="s">
        <v>3</v>
      </c>
      <c r="J3" s="137" t="s">
        <v>4</v>
      </c>
    </row>
    <row r="4" spans="1:10" ht="12" customHeight="1" x14ac:dyDescent="0.2">
      <c r="A4" s="138" t="s">
        <v>151</v>
      </c>
      <c r="B4" s="132">
        <f>SUM(B5:B18)</f>
        <v>7596.6996910000007</v>
      </c>
      <c r="C4" s="132">
        <f t="shared" ref="C4:I4" si="0">SUM(C5:C18)</f>
        <v>886.52049099999999</v>
      </c>
      <c r="D4" s="132">
        <f t="shared" si="0"/>
        <v>339.56309299999998</v>
      </c>
      <c r="E4" s="132">
        <f t="shared" si="0"/>
        <v>104.383376</v>
      </c>
      <c r="F4" s="132">
        <f t="shared" si="0"/>
        <v>157.21230699999998</v>
      </c>
      <c r="G4" s="132">
        <f t="shared" si="0"/>
        <v>14119.341095999998</v>
      </c>
      <c r="H4" s="132">
        <f t="shared" si="0"/>
        <v>8762.3219609999996</v>
      </c>
      <c r="I4" s="132">
        <f t="shared" si="0"/>
        <v>752.77462999999989</v>
      </c>
      <c r="J4" s="132">
        <f>SUM(B4:I4)</f>
        <v>32718.816644999999</v>
      </c>
    </row>
    <row r="5" spans="1:10" x14ac:dyDescent="0.2">
      <c r="A5" s="91" t="s">
        <v>122</v>
      </c>
      <c r="B5" s="139">
        <v>139.187544</v>
      </c>
      <c r="C5" s="139">
        <v>11.553642</v>
      </c>
      <c r="D5" s="139">
        <v>132.406598</v>
      </c>
      <c r="E5" s="139">
        <v>18.547110999999997</v>
      </c>
      <c r="F5" s="139">
        <v>2.5437479999999999</v>
      </c>
      <c r="G5" s="139">
        <v>2745.6994519999998</v>
      </c>
      <c r="H5" s="139">
        <v>1862.4190239999991</v>
      </c>
      <c r="I5" s="139">
        <v>46.379243000000002</v>
      </c>
      <c r="J5" s="79">
        <f t="shared" ref="J5:J18" si="1">SUM(B5:I5)</f>
        <v>4958.7363619999996</v>
      </c>
    </row>
    <row r="6" spans="1:10" x14ac:dyDescent="0.2">
      <c r="A6" s="140" t="s">
        <v>91</v>
      </c>
      <c r="B6" s="141">
        <v>350.05963099999991</v>
      </c>
      <c r="C6" s="141">
        <v>22.518259999999998</v>
      </c>
      <c r="D6" s="141">
        <v>25.699170000000002</v>
      </c>
      <c r="E6" s="141">
        <v>2.2326670000000002</v>
      </c>
      <c r="F6" s="141">
        <v>7.5099749999999998</v>
      </c>
      <c r="G6" s="141">
        <v>866.0965359999999</v>
      </c>
      <c r="H6" s="141">
        <v>515.31996399999991</v>
      </c>
      <c r="I6" s="141">
        <v>50.867187000000008</v>
      </c>
      <c r="J6" s="80">
        <f t="shared" si="1"/>
        <v>1840.3033899999998</v>
      </c>
    </row>
    <row r="7" spans="1:10" x14ac:dyDescent="0.2">
      <c r="A7" s="140" t="s">
        <v>92</v>
      </c>
      <c r="B7" s="141">
        <v>208.27113800000004</v>
      </c>
      <c r="C7" s="141">
        <v>1.8775199999999999</v>
      </c>
      <c r="D7" s="141">
        <v>0.27600000000000002</v>
      </c>
      <c r="E7" s="141">
        <v>0.27</v>
      </c>
      <c r="F7" s="141">
        <v>19.249167</v>
      </c>
      <c r="G7" s="141">
        <v>1231.4171969999998</v>
      </c>
      <c r="H7" s="141">
        <v>351.02213</v>
      </c>
      <c r="I7" s="141">
        <v>330.11892499999988</v>
      </c>
      <c r="J7" s="80">
        <f t="shared" si="1"/>
        <v>2142.5020769999996</v>
      </c>
    </row>
    <row r="8" spans="1:10" x14ac:dyDescent="0.2">
      <c r="A8" s="140" t="s">
        <v>93</v>
      </c>
      <c r="B8" s="141">
        <v>70.77743599999998</v>
      </c>
      <c r="C8" s="141">
        <v>49.544319999999999</v>
      </c>
      <c r="D8" s="141">
        <v>5.041417</v>
      </c>
      <c r="E8" s="141">
        <v>5.8771409999999999</v>
      </c>
      <c r="F8" s="141">
        <v>2.5922899999999998</v>
      </c>
      <c r="G8" s="141">
        <v>667.70153500000004</v>
      </c>
      <c r="H8" s="141">
        <v>270.04969200000005</v>
      </c>
      <c r="I8" s="141">
        <v>59.175483000000007</v>
      </c>
      <c r="J8" s="80">
        <f t="shared" si="1"/>
        <v>1130.7593139999999</v>
      </c>
    </row>
    <row r="9" spans="1:10" x14ac:dyDescent="0.2">
      <c r="A9" s="140" t="s">
        <v>121</v>
      </c>
      <c r="B9" s="141">
        <v>49.821156999999992</v>
      </c>
      <c r="C9" s="141">
        <v>16.582879999999996</v>
      </c>
      <c r="D9" s="141">
        <v>1.83525</v>
      </c>
      <c r="E9" s="141">
        <v>1.66164</v>
      </c>
      <c r="F9" s="141">
        <v>27.010109</v>
      </c>
      <c r="G9" s="141">
        <v>372.82043199999987</v>
      </c>
      <c r="H9" s="141">
        <v>140.60197000000005</v>
      </c>
      <c r="I9" s="141">
        <v>3.5175499999999995</v>
      </c>
      <c r="J9" s="80">
        <f t="shared" si="1"/>
        <v>613.85098799999992</v>
      </c>
    </row>
    <row r="10" spans="1:10" x14ac:dyDescent="0.2">
      <c r="A10" s="140" t="s">
        <v>94</v>
      </c>
      <c r="B10" s="141">
        <v>266.50149800000008</v>
      </c>
      <c r="C10" s="141">
        <v>3.3138000000000001</v>
      </c>
      <c r="D10" s="141">
        <v>7.8276000000000003</v>
      </c>
      <c r="E10" s="141">
        <v>3.3858000000000001</v>
      </c>
      <c r="F10" s="141">
        <v>1.1712459999999998</v>
      </c>
      <c r="G10" s="141">
        <v>688.3865199999999</v>
      </c>
      <c r="H10" s="141">
        <v>428.56212299999981</v>
      </c>
      <c r="I10" s="141">
        <v>20.195087000000004</v>
      </c>
      <c r="J10" s="80">
        <f t="shared" si="1"/>
        <v>1419.3436739999997</v>
      </c>
    </row>
    <row r="11" spans="1:10" x14ac:dyDescent="0.2">
      <c r="A11" s="140" t="s">
        <v>95</v>
      </c>
      <c r="B11" s="141">
        <v>73.417599999999993</v>
      </c>
      <c r="C11" s="141">
        <v>2.9289999999999998</v>
      </c>
      <c r="D11" s="141">
        <v>3.0819999999999999</v>
      </c>
      <c r="E11" s="141">
        <v>1.0204</v>
      </c>
      <c r="F11" s="141">
        <v>3.11069</v>
      </c>
      <c r="G11" s="141">
        <v>424.9692300000001</v>
      </c>
      <c r="H11" s="141">
        <v>231.03284000000002</v>
      </c>
      <c r="I11" s="141">
        <v>6.4482940000000006</v>
      </c>
      <c r="J11" s="80">
        <f t="shared" si="1"/>
        <v>746.01005400000008</v>
      </c>
    </row>
    <row r="12" spans="1:10" x14ac:dyDescent="0.2">
      <c r="A12" s="140" t="s">
        <v>96</v>
      </c>
      <c r="B12" s="141">
        <v>1932.816824</v>
      </c>
      <c r="C12" s="141">
        <v>264.82060799999999</v>
      </c>
      <c r="D12" s="141">
        <v>25.660477999999998</v>
      </c>
      <c r="E12" s="141">
        <v>25.584334999999996</v>
      </c>
      <c r="F12" s="141">
        <v>0</v>
      </c>
      <c r="G12" s="141">
        <v>1782.7325450000005</v>
      </c>
      <c r="H12" s="141">
        <v>2266.1564060000005</v>
      </c>
      <c r="I12" s="141">
        <v>25.282314000000007</v>
      </c>
      <c r="J12" s="80">
        <f t="shared" si="1"/>
        <v>6323.0535100000016</v>
      </c>
    </row>
    <row r="13" spans="1:10" x14ac:dyDescent="0.2">
      <c r="A13" s="140" t="s">
        <v>97</v>
      </c>
      <c r="B13" s="141">
        <v>233.08466300000003</v>
      </c>
      <c r="C13" s="141">
        <v>28.962969000000001</v>
      </c>
      <c r="D13" s="141">
        <v>0.76735999999999993</v>
      </c>
      <c r="E13" s="141">
        <v>10.003288000000001</v>
      </c>
      <c r="F13" s="141">
        <v>2.8233060000000001</v>
      </c>
      <c r="G13" s="141">
        <v>650.67707099999984</v>
      </c>
      <c r="H13" s="141">
        <v>302.16530299999994</v>
      </c>
      <c r="I13" s="141">
        <v>7.0482000000000005</v>
      </c>
      <c r="J13" s="80">
        <f t="shared" si="1"/>
        <v>1235.5321599999997</v>
      </c>
    </row>
    <row r="14" spans="1:10" x14ac:dyDescent="0.2">
      <c r="A14" s="140" t="s">
        <v>98</v>
      </c>
      <c r="B14" s="141">
        <v>210.230805</v>
      </c>
      <c r="C14" s="141">
        <v>21.967879999999997</v>
      </c>
      <c r="D14" s="141">
        <v>31.420600000000004</v>
      </c>
      <c r="E14" s="141">
        <v>14.273589000000001</v>
      </c>
      <c r="F14" s="141">
        <v>15.28481</v>
      </c>
      <c r="G14" s="141">
        <v>573.552595</v>
      </c>
      <c r="H14" s="141">
        <v>363.95266200000003</v>
      </c>
      <c r="I14" s="141">
        <v>99.701532999999998</v>
      </c>
      <c r="J14" s="80">
        <f t="shared" si="1"/>
        <v>1330.384474</v>
      </c>
    </row>
    <row r="15" spans="1:10" x14ac:dyDescent="0.2">
      <c r="A15" s="140" t="s">
        <v>99</v>
      </c>
      <c r="B15" s="141">
        <v>332.54713700000002</v>
      </c>
      <c r="C15" s="141">
        <v>0.76478999999999997</v>
      </c>
      <c r="D15" s="141">
        <v>16.092390000000002</v>
      </c>
      <c r="E15" s="141">
        <v>2.3178209999999999</v>
      </c>
      <c r="F15" s="141">
        <v>19.834919999999997</v>
      </c>
      <c r="G15" s="141">
        <v>834.03868899999975</v>
      </c>
      <c r="H15" s="141">
        <v>496.26222800000005</v>
      </c>
      <c r="I15" s="141">
        <v>22.7761</v>
      </c>
      <c r="J15" s="80">
        <f t="shared" si="1"/>
        <v>1724.6340749999999</v>
      </c>
    </row>
    <row r="16" spans="1:10" x14ac:dyDescent="0.2">
      <c r="A16" s="140" t="s">
        <v>100</v>
      </c>
      <c r="B16" s="141">
        <v>1784.2241970000002</v>
      </c>
      <c r="C16" s="141">
        <v>216.93865</v>
      </c>
      <c r="D16" s="141">
        <v>13.198</v>
      </c>
      <c r="E16" s="141">
        <v>0.63419199999999998</v>
      </c>
      <c r="F16" s="141">
        <v>4.2176660000000004</v>
      </c>
      <c r="G16" s="141">
        <v>1102.7766709999999</v>
      </c>
      <c r="H16" s="141">
        <v>500.15222599999998</v>
      </c>
      <c r="I16" s="141">
        <v>8.7928840000000008</v>
      </c>
      <c r="J16" s="80">
        <f t="shared" si="1"/>
        <v>3630.9344860000006</v>
      </c>
    </row>
    <row r="17" spans="1:10" x14ac:dyDescent="0.2">
      <c r="A17" s="140" t="s">
        <v>101</v>
      </c>
      <c r="B17" s="141">
        <v>1241.3595030000001</v>
      </c>
      <c r="C17" s="141">
        <v>244.12407000000002</v>
      </c>
      <c r="D17" s="141">
        <v>65.782800000000009</v>
      </c>
      <c r="E17" s="141">
        <v>10.030051000000002</v>
      </c>
      <c r="F17" s="141">
        <v>47.678739999999991</v>
      </c>
      <c r="G17" s="141">
        <v>1611.02763</v>
      </c>
      <c r="H17" s="141">
        <v>751.71413100000041</v>
      </c>
      <c r="I17" s="141">
        <v>70.421400000000006</v>
      </c>
      <c r="J17" s="80">
        <f t="shared" si="1"/>
        <v>4042.1383250000008</v>
      </c>
    </row>
    <row r="18" spans="1:10" x14ac:dyDescent="0.2">
      <c r="A18" s="91" t="s">
        <v>102</v>
      </c>
      <c r="B18" s="139">
        <v>704.40055800000005</v>
      </c>
      <c r="C18" s="139">
        <v>0.62210200000000004</v>
      </c>
      <c r="D18" s="139">
        <v>10.47343</v>
      </c>
      <c r="E18" s="139">
        <v>8.5453410000000005</v>
      </c>
      <c r="F18" s="139">
        <v>4.1856400000000002</v>
      </c>
      <c r="G18" s="139">
        <v>567.44499300000018</v>
      </c>
      <c r="H18" s="139">
        <v>282.91126200000002</v>
      </c>
      <c r="I18" s="139">
        <v>2.05043</v>
      </c>
      <c r="J18" s="79">
        <f t="shared" si="1"/>
        <v>1580.6337560000004</v>
      </c>
    </row>
    <row r="19" spans="1:10" x14ac:dyDescent="0.2">
      <c r="A19" s="35" t="s">
        <v>158</v>
      </c>
      <c r="B19" s="42"/>
      <c r="C19" s="42"/>
      <c r="D19" s="42"/>
      <c r="E19" s="42"/>
      <c r="F19" s="42"/>
      <c r="G19" s="42"/>
      <c r="H19" s="42"/>
      <c r="I19" s="42"/>
      <c r="J19" s="3" t="s">
        <v>65</v>
      </c>
    </row>
  </sheetData>
  <sortState ref="A5:J18">
    <sortCondition ref="A5"/>
  </sortState>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7"/>
  <sheetViews>
    <sheetView showGridLines="0" zoomScaleNormal="100" zoomScaleSheetLayoutView="100" workbookViewId="0">
      <selection activeCell="M30" sqref="M30"/>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8.75" x14ac:dyDescent="0.3">
      <c r="A1" s="119" t="s">
        <v>270</v>
      </c>
      <c r="I1" s="121" t="str">
        <f>Titulní!A35</f>
        <v>I. čtvrtletí 2021</v>
      </c>
    </row>
    <row r="2" spans="1:15" ht="15.75" x14ac:dyDescent="0.25">
      <c r="A2" s="120" t="s">
        <v>127</v>
      </c>
    </row>
    <row r="3" spans="1:15" ht="1.5" customHeight="1" x14ac:dyDescent="0.2">
      <c r="F3" s="26"/>
      <c r="G3" s="26"/>
      <c r="H3" s="26"/>
      <c r="I3" s="26"/>
      <c r="J3" s="26"/>
    </row>
    <row r="4" spans="1:15" ht="5.0999999999999996" customHeight="1" x14ac:dyDescent="0.2">
      <c r="F4" s="26"/>
      <c r="G4" s="26"/>
      <c r="H4" s="26"/>
      <c r="I4" s="26"/>
      <c r="J4" s="26"/>
    </row>
    <row r="5" spans="1:15" ht="5.0999999999999996" customHeight="1" x14ac:dyDescent="0.2">
      <c r="A5" s="5"/>
      <c r="B5" s="39"/>
      <c r="C5" s="39"/>
      <c r="D5" s="39"/>
      <c r="E5" s="39"/>
      <c r="F5" s="28"/>
      <c r="J5" s="28"/>
      <c r="K5" s="37"/>
    </row>
    <row r="6" spans="1:15" ht="12.75" customHeight="1" x14ac:dyDescent="0.2">
      <c r="A6" s="122"/>
      <c r="B6" s="344" t="s">
        <v>8</v>
      </c>
      <c r="C6" s="345"/>
      <c r="D6" s="344" t="s">
        <v>9</v>
      </c>
      <c r="E6" s="345"/>
      <c r="F6" s="344" t="s">
        <v>10</v>
      </c>
      <c r="G6" s="345"/>
      <c r="H6" s="344" t="s">
        <v>7</v>
      </c>
      <c r="I6" s="346"/>
    </row>
    <row r="7" spans="1:15" x14ac:dyDescent="0.2">
      <c r="A7" s="123"/>
      <c r="B7" s="142" t="s">
        <v>167</v>
      </c>
      <c r="C7" s="143" t="s">
        <v>49</v>
      </c>
      <c r="D7" s="142" t="s">
        <v>167</v>
      </c>
      <c r="E7" s="143" t="s">
        <v>49</v>
      </c>
      <c r="F7" s="142" t="s">
        <v>167</v>
      </c>
      <c r="G7" s="143" t="s">
        <v>49</v>
      </c>
      <c r="H7" s="142" t="s">
        <v>167</v>
      </c>
      <c r="I7" s="144" t="s">
        <v>49</v>
      </c>
      <c r="J7" s="28"/>
      <c r="O7" s="28"/>
    </row>
    <row r="8" spans="1:15" ht="13.5" x14ac:dyDescent="0.2">
      <c r="A8" s="125" t="s">
        <v>285</v>
      </c>
      <c r="B8" s="145">
        <v>2080.4699999999989</v>
      </c>
      <c r="C8" s="146">
        <v>5.2443682250482099E-2</v>
      </c>
      <c r="D8" s="145">
        <v>2081.329999999999</v>
      </c>
      <c r="E8" s="146">
        <v>5.2479992019747165E-2</v>
      </c>
      <c r="F8" s="145">
        <v>2081.2759999999989</v>
      </c>
      <c r="G8" s="146">
        <v>5.2493077459583447E-2</v>
      </c>
      <c r="H8" s="145">
        <v>2081.2759999999989</v>
      </c>
      <c r="I8" s="155">
        <v>5.2493077459583447E-2</v>
      </c>
      <c r="J8" s="30"/>
      <c r="O8" s="13"/>
    </row>
    <row r="9" spans="1:15" x14ac:dyDescent="0.2">
      <c r="A9" s="125" t="s">
        <v>168</v>
      </c>
      <c r="B9" s="145">
        <v>796676.23899999983</v>
      </c>
      <c r="C9" s="146">
        <v>3.9884029045545805E-2</v>
      </c>
      <c r="D9" s="145">
        <v>787545.39900000009</v>
      </c>
      <c r="E9" s="146">
        <v>4.3775370706815302E-2</v>
      </c>
      <c r="F9" s="145">
        <v>629771.04700000014</v>
      </c>
      <c r="G9" s="146">
        <v>3.6978877511796654E-2</v>
      </c>
      <c r="H9" s="145">
        <v>2213992.6850000001</v>
      </c>
      <c r="I9" s="155">
        <v>4.0257351364162954E-2</v>
      </c>
      <c r="J9" s="30"/>
      <c r="O9" s="13"/>
    </row>
    <row r="10" spans="1:15" x14ac:dyDescent="0.2">
      <c r="A10" s="125" t="s">
        <v>169</v>
      </c>
      <c r="B10" s="145">
        <v>645624.84500000009</v>
      </c>
      <c r="C10" s="147">
        <v>5.0322535765651592E-2</v>
      </c>
      <c r="D10" s="145">
        <v>647533.88000000012</v>
      </c>
      <c r="E10" s="147">
        <v>5.4677532188624374E-2</v>
      </c>
      <c r="F10" s="145">
        <v>499840.48600000003</v>
      </c>
      <c r="G10" s="147">
        <v>4.6764630943597271E-2</v>
      </c>
      <c r="H10" s="145">
        <v>1792999.2110000001</v>
      </c>
      <c r="I10" s="156">
        <v>5.0705637512565557E-2</v>
      </c>
      <c r="J10" s="25"/>
      <c r="K10" s="26"/>
      <c r="L10" s="26" t="str">
        <f>+B6</f>
        <v>Leden</v>
      </c>
      <c r="M10" s="26" t="str">
        <f>+D6</f>
        <v>Únor</v>
      </c>
      <c r="N10" s="26" t="str">
        <f>+F6</f>
        <v>Březen</v>
      </c>
      <c r="O10" s="27"/>
    </row>
    <row r="11" spans="1:15" x14ac:dyDescent="0.2">
      <c r="A11" s="124" t="s">
        <v>41</v>
      </c>
      <c r="B11" s="148">
        <v>0</v>
      </c>
      <c r="C11" s="149">
        <v>0</v>
      </c>
      <c r="D11" s="153">
        <v>0</v>
      </c>
      <c r="E11" s="151">
        <v>0</v>
      </c>
      <c r="F11" s="153">
        <v>0</v>
      </c>
      <c r="G11" s="151">
        <v>0</v>
      </c>
      <c r="H11" s="153">
        <v>0</v>
      </c>
      <c r="I11" s="157">
        <v>0</v>
      </c>
      <c r="J11" s="25"/>
      <c r="K11" s="26" t="str">
        <f>+A11</f>
        <v>Biomasa</v>
      </c>
      <c r="L11" s="23">
        <f>+B11</f>
        <v>0</v>
      </c>
      <c r="M11" s="23">
        <f>+D11</f>
        <v>0</v>
      </c>
      <c r="N11" s="23">
        <f>+F11</f>
        <v>0</v>
      </c>
      <c r="O11" s="40"/>
    </row>
    <row r="12" spans="1:15" x14ac:dyDescent="0.2">
      <c r="A12" s="124" t="s">
        <v>40</v>
      </c>
      <c r="B12" s="148">
        <v>4195</v>
      </c>
      <c r="C12" s="150">
        <v>6.0407200112018999E-2</v>
      </c>
      <c r="D12" s="154">
        <v>3582</v>
      </c>
      <c r="E12" s="152">
        <v>5.9158075547174609E-2</v>
      </c>
      <c r="F12" s="154">
        <v>4282</v>
      </c>
      <c r="G12" s="151">
        <v>6.835083638310234E-2</v>
      </c>
      <c r="H12" s="154">
        <v>12059</v>
      </c>
      <c r="I12" s="157">
        <v>6.2597859767806338E-2</v>
      </c>
      <c r="J12" s="25"/>
      <c r="K12" s="26" t="str">
        <f t="shared" ref="K12:L27" si="0">+A12</f>
        <v>Bioplyn</v>
      </c>
      <c r="L12" s="23">
        <f t="shared" si="0"/>
        <v>4195</v>
      </c>
      <c r="M12" s="23">
        <f t="shared" ref="M12:M26" si="1">+D12</f>
        <v>3582</v>
      </c>
      <c r="N12" s="23">
        <f t="shared" ref="N12:N26" si="2">+F12</f>
        <v>4282</v>
      </c>
      <c r="O12" s="40"/>
    </row>
    <row r="13" spans="1:15" x14ac:dyDescent="0.2">
      <c r="A13" s="124" t="s">
        <v>39</v>
      </c>
      <c r="B13" s="148">
        <v>0</v>
      </c>
      <c r="C13" s="150">
        <v>0</v>
      </c>
      <c r="D13" s="154">
        <v>0</v>
      </c>
      <c r="E13" s="152">
        <v>0</v>
      </c>
      <c r="F13" s="154">
        <v>0</v>
      </c>
      <c r="G13" s="151">
        <v>0</v>
      </c>
      <c r="H13" s="154">
        <v>0</v>
      </c>
      <c r="I13" s="157">
        <v>0</v>
      </c>
      <c r="J13" s="25"/>
      <c r="K13" s="26" t="str">
        <f t="shared" si="0"/>
        <v>Černé uhlí</v>
      </c>
      <c r="L13" s="23">
        <f t="shared" si="0"/>
        <v>0</v>
      </c>
      <c r="M13" s="23">
        <f t="shared" si="1"/>
        <v>0</v>
      </c>
      <c r="N13" s="23">
        <f t="shared" si="2"/>
        <v>0</v>
      </c>
      <c r="O13" s="40"/>
    </row>
    <row r="14" spans="1:15" x14ac:dyDescent="0.2">
      <c r="A14" s="124" t="s">
        <v>51</v>
      </c>
      <c r="B14" s="148">
        <v>0</v>
      </c>
      <c r="C14" s="150">
        <v>0</v>
      </c>
      <c r="D14" s="154">
        <v>0</v>
      </c>
      <c r="E14" s="152">
        <v>0</v>
      </c>
      <c r="F14" s="154">
        <v>0</v>
      </c>
      <c r="G14" s="151">
        <v>0</v>
      </c>
      <c r="H14" s="154">
        <v>0</v>
      </c>
      <c r="I14" s="157">
        <v>0</v>
      </c>
      <c r="J14" s="25"/>
      <c r="K14" s="26" t="str">
        <f t="shared" si="0"/>
        <v>Elektrická energie</v>
      </c>
      <c r="L14" s="23">
        <f t="shared" si="0"/>
        <v>0</v>
      </c>
      <c r="M14" s="23">
        <f t="shared" si="1"/>
        <v>0</v>
      </c>
      <c r="N14" s="23">
        <f t="shared" si="2"/>
        <v>0</v>
      </c>
      <c r="O14" s="40"/>
    </row>
    <row r="15" spans="1:15" x14ac:dyDescent="0.2">
      <c r="A15" s="124" t="s">
        <v>52</v>
      </c>
      <c r="B15" s="148">
        <v>269</v>
      </c>
      <c r="C15" s="150">
        <v>0.22946149056137027</v>
      </c>
      <c r="D15" s="154">
        <v>224</v>
      </c>
      <c r="E15" s="152">
        <v>0.2295646470443552</v>
      </c>
      <c r="F15" s="154">
        <v>0</v>
      </c>
      <c r="G15" s="151">
        <v>0</v>
      </c>
      <c r="H15" s="154">
        <v>493</v>
      </c>
      <c r="I15" s="157">
        <v>0.17278178676694789</v>
      </c>
      <c r="J15" s="25"/>
      <c r="K15" s="26" t="str">
        <f t="shared" si="0"/>
        <v>Energie prostředí (tepelné čerpadlo)</v>
      </c>
      <c r="L15" s="23">
        <f t="shared" si="0"/>
        <v>269</v>
      </c>
      <c r="M15" s="23">
        <f t="shared" si="1"/>
        <v>224</v>
      </c>
      <c r="N15" s="23">
        <f t="shared" si="2"/>
        <v>0</v>
      </c>
      <c r="O15" s="40"/>
    </row>
    <row r="16" spans="1:15" x14ac:dyDescent="0.2">
      <c r="A16" s="124" t="s">
        <v>53</v>
      </c>
      <c r="B16" s="148">
        <v>0</v>
      </c>
      <c r="C16" s="150">
        <v>0</v>
      </c>
      <c r="D16" s="154">
        <v>0</v>
      </c>
      <c r="E16" s="152">
        <v>0</v>
      </c>
      <c r="F16" s="154">
        <v>0</v>
      </c>
      <c r="G16" s="151">
        <v>0</v>
      </c>
      <c r="H16" s="154">
        <v>0</v>
      </c>
      <c r="I16" s="157">
        <v>0</v>
      </c>
      <c r="J16" s="25"/>
      <c r="K16" s="26" t="str">
        <f t="shared" si="0"/>
        <v>Energie Slunce (solární kolektor)</v>
      </c>
      <c r="L16" s="23">
        <f t="shared" si="0"/>
        <v>0</v>
      </c>
      <c r="M16" s="23">
        <f t="shared" si="1"/>
        <v>0</v>
      </c>
      <c r="N16" s="23">
        <f t="shared" si="2"/>
        <v>0</v>
      </c>
      <c r="O16" s="40"/>
    </row>
    <row r="17" spans="1:18" x14ac:dyDescent="0.2">
      <c r="A17" s="124" t="s">
        <v>38</v>
      </c>
      <c r="B17" s="148">
        <v>0</v>
      </c>
      <c r="C17" s="150">
        <v>0</v>
      </c>
      <c r="D17" s="154">
        <v>0</v>
      </c>
      <c r="E17" s="152">
        <v>0</v>
      </c>
      <c r="F17" s="154">
        <v>0</v>
      </c>
      <c r="G17" s="151">
        <v>0</v>
      </c>
      <c r="H17" s="154">
        <v>0</v>
      </c>
      <c r="I17" s="157">
        <v>0</v>
      </c>
      <c r="J17" s="25"/>
      <c r="K17" s="26" t="str">
        <f t="shared" si="0"/>
        <v>Hnědé uhlí</v>
      </c>
      <c r="L17" s="23">
        <f t="shared" si="0"/>
        <v>0</v>
      </c>
      <c r="M17" s="23">
        <f t="shared" si="1"/>
        <v>0</v>
      </c>
      <c r="N17" s="23">
        <f t="shared" si="2"/>
        <v>0</v>
      </c>
      <c r="O17" s="40"/>
    </row>
    <row r="18" spans="1:18" x14ac:dyDescent="0.2">
      <c r="A18" s="124" t="s">
        <v>63</v>
      </c>
      <c r="B18" s="148">
        <v>0</v>
      </c>
      <c r="C18" s="150">
        <v>0</v>
      </c>
      <c r="D18" s="154">
        <v>0</v>
      </c>
      <c r="E18" s="152">
        <v>0</v>
      </c>
      <c r="F18" s="154">
        <v>0</v>
      </c>
      <c r="G18" s="151">
        <v>0</v>
      </c>
      <c r="H18" s="154">
        <v>0</v>
      </c>
      <c r="I18" s="157">
        <v>0</v>
      </c>
      <c r="J18" s="25"/>
      <c r="K18" s="26" t="str">
        <f t="shared" si="0"/>
        <v>Jaderné palivo</v>
      </c>
      <c r="L18" s="23">
        <f t="shared" si="0"/>
        <v>0</v>
      </c>
      <c r="M18" s="23">
        <f t="shared" si="1"/>
        <v>0</v>
      </c>
      <c r="N18" s="23">
        <f t="shared" si="2"/>
        <v>0</v>
      </c>
      <c r="O18" s="40"/>
    </row>
    <row r="19" spans="1:18" x14ac:dyDescent="0.2">
      <c r="A19" s="124" t="s">
        <v>37</v>
      </c>
      <c r="B19" s="148">
        <v>0</v>
      </c>
      <c r="C19" s="150">
        <v>0</v>
      </c>
      <c r="D19" s="154">
        <v>0</v>
      </c>
      <c r="E19" s="152">
        <v>0</v>
      </c>
      <c r="F19" s="154">
        <v>0</v>
      </c>
      <c r="G19" s="151">
        <v>0</v>
      </c>
      <c r="H19" s="154">
        <v>0</v>
      </c>
      <c r="I19" s="157">
        <v>0</v>
      </c>
      <c r="J19" s="25"/>
      <c r="K19" s="26" t="str">
        <f t="shared" si="0"/>
        <v>Koks</v>
      </c>
      <c r="L19" s="23">
        <f t="shared" si="0"/>
        <v>0</v>
      </c>
      <c r="M19" s="23">
        <f t="shared" si="1"/>
        <v>0</v>
      </c>
      <c r="N19" s="23">
        <f t="shared" si="2"/>
        <v>0</v>
      </c>
      <c r="O19" s="40"/>
    </row>
    <row r="20" spans="1:18" x14ac:dyDescent="0.2">
      <c r="A20" s="124" t="s">
        <v>36</v>
      </c>
      <c r="B20" s="148">
        <v>0</v>
      </c>
      <c r="C20" s="150">
        <v>0</v>
      </c>
      <c r="D20" s="154">
        <v>0</v>
      </c>
      <c r="E20" s="152">
        <v>0</v>
      </c>
      <c r="F20" s="154">
        <v>0</v>
      </c>
      <c r="G20" s="151">
        <v>0</v>
      </c>
      <c r="H20" s="154">
        <v>0</v>
      </c>
      <c r="I20" s="157">
        <v>0</v>
      </c>
      <c r="J20" s="25"/>
      <c r="K20" s="26" t="str">
        <f t="shared" si="0"/>
        <v>Odpadní teplo</v>
      </c>
      <c r="L20" s="23">
        <f t="shared" si="0"/>
        <v>0</v>
      </c>
      <c r="M20" s="23">
        <f t="shared" si="1"/>
        <v>0</v>
      </c>
      <c r="N20" s="23">
        <f t="shared" si="2"/>
        <v>0</v>
      </c>
      <c r="O20" s="40"/>
    </row>
    <row r="21" spans="1:18" x14ac:dyDescent="0.2">
      <c r="A21" s="124" t="s">
        <v>35</v>
      </c>
      <c r="B21" s="148">
        <v>0</v>
      </c>
      <c r="C21" s="150">
        <v>0</v>
      </c>
      <c r="D21" s="154">
        <v>0</v>
      </c>
      <c r="E21" s="152">
        <v>0</v>
      </c>
      <c r="F21" s="154">
        <v>0</v>
      </c>
      <c r="G21" s="151">
        <v>0</v>
      </c>
      <c r="H21" s="154">
        <v>0</v>
      </c>
      <c r="I21" s="157">
        <v>0</v>
      </c>
      <c r="J21" s="25"/>
      <c r="K21" s="26" t="str">
        <f t="shared" si="0"/>
        <v>Ostatní kapalná paliva</v>
      </c>
      <c r="L21" s="23">
        <f t="shared" si="0"/>
        <v>0</v>
      </c>
      <c r="M21" s="23">
        <f t="shared" si="1"/>
        <v>0</v>
      </c>
      <c r="N21" s="23">
        <f t="shared" si="2"/>
        <v>0</v>
      </c>
      <c r="O21" s="40"/>
    </row>
    <row r="22" spans="1:18" x14ac:dyDescent="0.2">
      <c r="A22" s="124" t="s">
        <v>34</v>
      </c>
      <c r="B22" s="148">
        <v>99645</v>
      </c>
      <c r="C22" s="150">
        <v>0.3336338767027005</v>
      </c>
      <c r="D22" s="154">
        <v>84431</v>
      </c>
      <c r="E22" s="152">
        <v>0.33381836782519625</v>
      </c>
      <c r="F22" s="154">
        <v>78291</v>
      </c>
      <c r="G22" s="151">
        <v>0.32329134982089625</v>
      </c>
      <c r="H22" s="154">
        <v>262367</v>
      </c>
      <c r="I22" s="157">
        <v>0.33053725459624256</v>
      </c>
      <c r="J22" s="25"/>
      <c r="K22" s="26" t="str">
        <f t="shared" si="0"/>
        <v>Ostatní pevná paliva</v>
      </c>
      <c r="L22" s="23">
        <f t="shared" si="0"/>
        <v>99645</v>
      </c>
      <c r="M22" s="23">
        <f t="shared" si="1"/>
        <v>84431</v>
      </c>
      <c r="N22" s="23">
        <f t="shared" si="2"/>
        <v>78291</v>
      </c>
      <c r="O22" s="40"/>
    </row>
    <row r="23" spans="1:18" x14ac:dyDescent="0.2">
      <c r="A23" s="124" t="s">
        <v>33</v>
      </c>
      <c r="B23" s="148">
        <v>0</v>
      </c>
      <c r="C23" s="150">
        <v>0</v>
      </c>
      <c r="D23" s="154">
        <v>0</v>
      </c>
      <c r="E23" s="152">
        <v>0</v>
      </c>
      <c r="F23" s="154">
        <v>0</v>
      </c>
      <c r="G23" s="151">
        <v>0</v>
      </c>
      <c r="H23" s="154">
        <v>0</v>
      </c>
      <c r="I23" s="157">
        <v>0</v>
      </c>
      <c r="J23" s="25"/>
      <c r="K23" s="26" t="str">
        <f t="shared" si="0"/>
        <v>Ostatní plyny</v>
      </c>
      <c r="L23" s="23">
        <f t="shared" si="0"/>
        <v>0</v>
      </c>
      <c r="M23" s="23">
        <f t="shared" si="1"/>
        <v>0</v>
      </c>
      <c r="N23" s="23">
        <f t="shared" si="2"/>
        <v>0</v>
      </c>
      <c r="O23" s="40"/>
    </row>
    <row r="24" spans="1:18" x14ac:dyDescent="0.2">
      <c r="A24" s="124" t="s">
        <v>3</v>
      </c>
      <c r="B24" s="148">
        <v>0</v>
      </c>
      <c r="C24" s="150">
        <v>0</v>
      </c>
      <c r="D24" s="154">
        <v>0</v>
      </c>
      <c r="E24" s="152">
        <v>0</v>
      </c>
      <c r="F24" s="154">
        <v>0</v>
      </c>
      <c r="G24" s="151">
        <v>0</v>
      </c>
      <c r="H24" s="154">
        <v>0</v>
      </c>
      <c r="I24" s="157">
        <v>0</v>
      </c>
      <c r="J24" s="25"/>
      <c r="K24" s="26" t="str">
        <f t="shared" si="0"/>
        <v>Ostatní</v>
      </c>
      <c r="L24" s="23">
        <f t="shared" si="0"/>
        <v>0</v>
      </c>
      <c r="M24" s="23">
        <f t="shared" si="1"/>
        <v>0</v>
      </c>
      <c r="N24" s="23">
        <f t="shared" si="2"/>
        <v>0</v>
      </c>
      <c r="O24" s="40"/>
    </row>
    <row r="25" spans="1:18" x14ac:dyDescent="0.2">
      <c r="A25" s="124" t="s">
        <v>32</v>
      </c>
      <c r="B25" s="148">
        <v>0</v>
      </c>
      <c r="C25" s="150">
        <v>0</v>
      </c>
      <c r="D25" s="154">
        <v>0</v>
      </c>
      <c r="E25" s="152">
        <v>0</v>
      </c>
      <c r="F25" s="154">
        <v>0</v>
      </c>
      <c r="G25" s="151">
        <v>0</v>
      </c>
      <c r="H25" s="154">
        <v>0</v>
      </c>
      <c r="I25" s="157">
        <v>0</v>
      </c>
      <c r="J25" s="25"/>
      <c r="K25" s="26" t="str">
        <f t="shared" si="0"/>
        <v>Topné oleje</v>
      </c>
      <c r="L25" s="23">
        <f t="shared" si="0"/>
        <v>0</v>
      </c>
      <c r="M25" s="23">
        <f t="shared" si="1"/>
        <v>0</v>
      </c>
      <c r="N25" s="23">
        <f t="shared" si="2"/>
        <v>0</v>
      </c>
    </row>
    <row r="26" spans="1:18" x14ac:dyDescent="0.2">
      <c r="A26" s="124" t="s">
        <v>31</v>
      </c>
      <c r="B26" s="148">
        <v>541515.84500000009</v>
      </c>
      <c r="C26" s="149">
        <v>0.15408940904303903</v>
      </c>
      <c r="D26" s="153">
        <v>559296.88000000012</v>
      </c>
      <c r="E26" s="151">
        <v>0.16940783891063235</v>
      </c>
      <c r="F26" s="153">
        <v>417267.48600000003</v>
      </c>
      <c r="G26" s="151">
        <v>0.14696343957846381</v>
      </c>
      <c r="H26" s="153">
        <v>1518080.2110000001</v>
      </c>
      <c r="I26" s="157">
        <v>0.1572319166943992</v>
      </c>
      <c r="J26" s="25"/>
      <c r="K26" s="26" t="str">
        <f t="shared" si="0"/>
        <v>Zemní plyn</v>
      </c>
      <c r="L26" s="23">
        <f t="shared" si="0"/>
        <v>541515.84500000009</v>
      </c>
      <c r="M26" s="23">
        <f t="shared" si="1"/>
        <v>559296.88000000012</v>
      </c>
      <c r="N26" s="23">
        <f t="shared" si="2"/>
        <v>417267.48600000003</v>
      </c>
      <c r="O26" s="40"/>
    </row>
    <row r="27" spans="1:18" x14ac:dyDescent="0.2">
      <c r="A27" s="126" t="s">
        <v>172</v>
      </c>
      <c r="B27" s="145">
        <v>1486521</v>
      </c>
      <c r="C27" s="147"/>
      <c r="D27" s="145">
        <v>1275367</v>
      </c>
      <c r="E27" s="147"/>
      <c r="F27" s="145">
        <v>1250618</v>
      </c>
      <c r="G27" s="147"/>
      <c r="H27" s="145">
        <v>4012506</v>
      </c>
      <c r="I27" s="156"/>
      <c r="J27" s="25"/>
      <c r="K27" s="26" t="str">
        <f t="shared" si="0"/>
        <v>Dodávka tepla ze Středočeského kraje [GJ]</v>
      </c>
      <c r="L27" s="23"/>
      <c r="M27" s="23"/>
      <c r="N27" s="23"/>
      <c r="O27" s="24"/>
      <c r="P27" s="48"/>
      <c r="Q27" s="48"/>
      <c r="R27" s="48"/>
    </row>
    <row r="28" spans="1:18" ht="13.5" customHeight="1" x14ac:dyDescent="0.2">
      <c r="A28" s="126" t="s">
        <v>170</v>
      </c>
      <c r="B28" s="145">
        <v>1817137.794</v>
      </c>
      <c r="C28" s="147">
        <v>0.15359816150359609</v>
      </c>
      <c r="D28" s="145">
        <v>1655250.6760000002</v>
      </c>
      <c r="E28" s="147">
        <v>0.15082230915833336</v>
      </c>
      <c r="F28" s="145">
        <v>1486347.8920000002</v>
      </c>
      <c r="G28" s="147">
        <v>0.14993153056032743</v>
      </c>
      <c r="H28" s="145">
        <v>4958736.3620000007</v>
      </c>
      <c r="I28" s="156">
        <v>0.15155610350467191</v>
      </c>
      <c r="J28" s="7"/>
      <c r="K28" s="26"/>
      <c r="L28" s="26" t="str">
        <f>+L10</f>
        <v>Leden</v>
      </c>
      <c r="M28" s="26" t="str">
        <f>+M10</f>
        <v>Únor</v>
      </c>
      <c r="N28" s="26" t="str">
        <f>+N10</f>
        <v>Březen</v>
      </c>
      <c r="O28" s="22"/>
      <c r="P28" s="46"/>
      <c r="Q28" s="46"/>
      <c r="R28" s="46"/>
    </row>
    <row r="29" spans="1:18" ht="12.75" customHeight="1" x14ac:dyDescent="0.2">
      <c r="A29" s="124" t="s">
        <v>26</v>
      </c>
      <c r="B29" s="148">
        <v>48802.059000000001</v>
      </c>
      <c r="C29" s="151">
        <v>1.8438468296822514E-2</v>
      </c>
      <c r="D29" s="153">
        <v>46290.472000000002</v>
      </c>
      <c r="E29" s="151">
        <v>1.8366406370153555E-2</v>
      </c>
      <c r="F29" s="153">
        <v>44095.012999999999</v>
      </c>
      <c r="G29" s="151">
        <v>1.8149387720635388E-2</v>
      </c>
      <c r="H29" s="153">
        <v>139187.54399999999</v>
      </c>
      <c r="I29" s="157">
        <v>1.8322106922944312E-2</v>
      </c>
      <c r="J29" s="25"/>
      <c r="K29" s="26" t="str">
        <f>+A29</f>
        <v>Průmysl</v>
      </c>
      <c r="L29" s="23">
        <f t="shared" ref="L29:L36" si="3">+B29</f>
        <v>48802.059000000001</v>
      </c>
      <c r="M29" s="23">
        <f t="shared" ref="M29:M36" si="4">+D29</f>
        <v>46290.472000000002</v>
      </c>
      <c r="N29" s="23">
        <f t="shared" ref="N29:N36" si="5">+F29</f>
        <v>44095.012999999999</v>
      </c>
      <c r="O29" s="22"/>
      <c r="P29" s="46"/>
      <c r="Q29" s="46"/>
      <c r="R29" s="46"/>
    </row>
    <row r="30" spans="1:18" ht="12.75" customHeight="1" x14ac:dyDescent="0.2">
      <c r="A30" s="124" t="s">
        <v>0</v>
      </c>
      <c r="B30" s="148">
        <v>4212.7060000000001</v>
      </c>
      <c r="C30" s="152">
        <v>1.3375107389319914E-2</v>
      </c>
      <c r="D30" s="154">
        <v>3825.2420000000002</v>
      </c>
      <c r="E30" s="152">
        <v>1.293291569927393E-2</v>
      </c>
      <c r="F30" s="154">
        <v>3515.694</v>
      </c>
      <c r="G30" s="151">
        <v>1.2748245185118785E-2</v>
      </c>
      <c r="H30" s="154">
        <v>11553.642</v>
      </c>
      <c r="I30" s="157">
        <v>1.3032571855127035E-2</v>
      </c>
      <c r="J30" s="25"/>
      <c r="K30" s="26" t="str">
        <f t="shared" ref="K30:K36" si="6">+A30</f>
        <v>Energetika</v>
      </c>
      <c r="L30" s="23">
        <f t="shared" si="3"/>
        <v>4212.7060000000001</v>
      </c>
      <c r="M30" s="23">
        <f t="shared" si="4"/>
        <v>3825.2420000000002</v>
      </c>
      <c r="N30" s="23">
        <f t="shared" si="5"/>
        <v>3515.694</v>
      </c>
      <c r="O30" s="22"/>
      <c r="P30" s="47"/>
      <c r="Q30" s="47"/>
      <c r="R30" s="47"/>
    </row>
    <row r="31" spans="1:18" ht="12.75" customHeight="1" x14ac:dyDescent="0.2">
      <c r="A31" s="124" t="s">
        <v>1</v>
      </c>
      <c r="B31" s="148">
        <v>49481.698000000004</v>
      </c>
      <c r="C31" s="152">
        <v>0.391713098209308</v>
      </c>
      <c r="D31" s="154">
        <v>44627.034</v>
      </c>
      <c r="E31" s="152">
        <v>0.37890046881415146</v>
      </c>
      <c r="F31" s="154">
        <v>38297.866000000002</v>
      </c>
      <c r="G31" s="151">
        <v>0.40118669045665206</v>
      </c>
      <c r="H31" s="154">
        <v>132406.598</v>
      </c>
      <c r="I31" s="157">
        <v>0.38993224154663947</v>
      </c>
      <c r="J31" s="25"/>
      <c r="K31" s="26" t="str">
        <f t="shared" si="6"/>
        <v>Doprava</v>
      </c>
      <c r="L31" s="23">
        <f t="shared" si="3"/>
        <v>49481.698000000004</v>
      </c>
      <c r="M31" s="23">
        <f t="shared" si="4"/>
        <v>44627.034</v>
      </c>
      <c r="N31" s="23">
        <f t="shared" si="5"/>
        <v>38297.866000000002</v>
      </c>
      <c r="O31" s="22"/>
      <c r="P31" s="40"/>
      <c r="Q31" s="40"/>
      <c r="R31" s="40"/>
    </row>
    <row r="32" spans="1:18" ht="12.75" customHeight="1" x14ac:dyDescent="0.2">
      <c r="A32" s="124" t="s">
        <v>2</v>
      </c>
      <c r="B32" s="148">
        <v>6509.7979999999998</v>
      </c>
      <c r="C32" s="152">
        <v>0.18445273075015936</v>
      </c>
      <c r="D32" s="154">
        <v>5981.8419999999996</v>
      </c>
      <c r="E32" s="152">
        <v>0.17713007876989004</v>
      </c>
      <c r="F32" s="154">
        <v>6055.4709999999995</v>
      </c>
      <c r="G32" s="151">
        <v>0.17144606294619047</v>
      </c>
      <c r="H32" s="154">
        <v>18547.110999999997</v>
      </c>
      <c r="I32" s="157">
        <v>0.1776826129861904</v>
      </c>
      <c r="J32" s="25"/>
      <c r="K32" s="26" t="str">
        <f t="shared" si="6"/>
        <v>Stavebnictví</v>
      </c>
      <c r="L32" s="23">
        <f t="shared" si="3"/>
        <v>6509.7979999999998</v>
      </c>
      <c r="M32" s="23">
        <f t="shared" si="4"/>
        <v>5981.8419999999996</v>
      </c>
      <c r="N32" s="23">
        <f t="shared" si="5"/>
        <v>6055.4709999999995</v>
      </c>
    </row>
    <row r="33" spans="1:14" x14ac:dyDescent="0.2">
      <c r="A33" s="124" t="s">
        <v>6</v>
      </c>
      <c r="B33" s="148">
        <v>963.13200000000006</v>
      </c>
      <c r="C33" s="152">
        <v>1.8417789827357558E-2</v>
      </c>
      <c r="D33" s="154">
        <v>751.20100000000002</v>
      </c>
      <c r="E33" s="152">
        <v>1.4492529942265906E-2</v>
      </c>
      <c r="F33" s="154">
        <v>829.41499999999996</v>
      </c>
      <c r="G33" s="151">
        <v>1.5624262092388427E-2</v>
      </c>
      <c r="H33" s="154">
        <v>2543.748</v>
      </c>
      <c r="I33" s="157">
        <v>1.6180336314255601E-2</v>
      </c>
      <c r="J33" s="25"/>
      <c r="K33" s="26" t="str">
        <f t="shared" si="6"/>
        <v>Zemědělství a lesnictví</v>
      </c>
      <c r="L33" s="23">
        <f t="shared" si="3"/>
        <v>963.13200000000006</v>
      </c>
      <c r="M33" s="23">
        <f t="shared" si="4"/>
        <v>751.20100000000002</v>
      </c>
      <c r="N33" s="23">
        <f t="shared" si="5"/>
        <v>829.41499999999996</v>
      </c>
    </row>
    <row r="34" spans="1:14" x14ac:dyDescent="0.2">
      <c r="A34" s="124" t="s">
        <v>25</v>
      </c>
      <c r="B34" s="148">
        <v>1008663.0149999999</v>
      </c>
      <c r="C34" s="152">
        <v>0.19379213696535783</v>
      </c>
      <c r="D34" s="154">
        <v>911722.89599999995</v>
      </c>
      <c r="E34" s="152">
        <v>0.19258831634886356</v>
      </c>
      <c r="F34" s="154">
        <v>825313.54100000008</v>
      </c>
      <c r="G34" s="151">
        <v>0.19742361859819857</v>
      </c>
      <c r="H34" s="154">
        <v>2745699.452</v>
      </c>
      <c r="I34" s="157">
        <v>0.19446370997991233</v>
      </c>
      <c r="J34" s="25"/>
      <c r="K34" s="26" t="str">
        <f t="shared" si="6"/>
        <v>Domácnosti</v>
      </c>
      <c r="L34" s="23">
        <f t="shared" si="3"/>
        <v>1008663.0149999999</v>
      </c>
      <c r="M34" s="23">
        <f t="shared" si="4"/>
        <v>911722.89599999995</v>
      </c>
      <c r="N34" s="23">
        <f t="shared" si="5"/>
        <v>825313.54100000008</v>
      </c>
    </row>
    <row r="35" spans="1:14" x14ac:dyDescent="0.2">
      <c r="A35" s="124" t="s">
        <v>5</v>
      </c>
      <c r="B35" s="148">
        <v>680451.995</v>
      </c>
      <c r="C35" s="152">
        <v>0.21454478497403801</v>
      </c>
      <c r="D35" s="154">
        <v>627256.0700000003</v>
      </c>
      <c r="E35" s="152">
        <v>0.21128768903177145</v>
      </c>
      <c r="F35" s="154">
        <v>554710.95900000003</v>
      </c>
      <c r="G35" s="151">
        <v>0.21156154050994641</v>
      </c>
      <c r="H35" s="154">
        <v>1862419.0240000004</v>
      </c>
      <c r="I35" s="157">
        <v>0.21254857243198727</v>
      </c>
      <c r="J35" s="25"/>
      <c r="K35" s="26" t="str">
        <f t="shared" si="6"/>
        <v>Obchod, služby, školství, zdravotnictví</v>
      </c>
      <c r="L35" s="23">
        <f t="shared" si="3"/>
        <v>680451.995</v>
      </c>
      <c r="M35" s="23">
        <f t="shared" si="4"/>
        <v>627256.0700000003</v>
      </c>
      <c r="N35" s="23">
        <f t="shared" si="5"/>
        <v>554710.95900000003</v>
      </c>
    </row>
    <row r="36" spans="1:14" x14ac:dyDescent="0.2">
      <c r="A36" s="124" t="s">
        <v>3</v>
      </c>
      <c r="B36" s="148">
        <v>18053.391</v>
      </c>
      <c r="C36" s="151">
        <v>6.4856016761710975E-2</v>
      </c>
      <c r="D36" s="153">
        <v>14795.919</v>
      </c>
      <c r="E36" s="151">
        <v>5.8595312962345041E-2</v>
      </c>
      <c r="F36" s="153">
        <v>13529.932999999999</v>
      </c>
      <c r="G36" s="151">
        <v>6.0972212098942227E-2</v>
      </c>
      <c r="H36" s="153">
        <v>46379.242999999995</v>
      </c>
      <c r="I36" s="157">
        <v>6.1611060138942249E-2</v>
      </c>
      <c r="J36" s="25"/>
      <c r="K36" s="26" t="str">
        <f t="shared" si="6"/>
        <v>Ostatní</v>
      </c>
      <c r="L36" s="23">
        <f t="shared" si="3"/>
        <v>18053.391</v>
      </c>
      <c r="M36" s="23">
        <f t="shared" si="4"/>
        <v>14795.919</v>
      </c>
      <c r="N36" s="23">
        <f t="shared" si="5"/>
        <v>13529.932999999999</v>
      </c>
    </row>
    <row r="37" spans="1:14" ht="18" customHeight="1" x14ac:dyDescent="0.2">
      <c r="A37" s="45" t="s">
        <v>159</v>
      </c>
      <c r="B37" s="18"/>
      <c r="C37" s="18"/>
      <c r="D37" s="6"/>
      <c r="F37" s="7"/>
      <c r="G37" s="26"/>
      <c r="H37" s="26"/>
      <c r="I37" s="3" t="s">
        <v>65</v>
      </c>
      <c r="J37" s="26"/>
    </row>
    <row r="38" spans="1:14" x14ac:dyDescent="0.2">
      <c r="A38" s="18"/>
      <c r="B38" s="18"/>
      <c r="C38" s="18"/>
    </row>
    <row r="39" spans="1:14" x14ac:dyDescent="0.2">
      <c r="B39" s="22"/>
      <c r="C39" s="22"/>
      <c r="D39" s="22"/>
    </row>
    <row r="40" spans="1:14" x14ac:dyDescent="0.2">
      <c r="B40" s="22"/>
      <c r="C40" s="22"/>
      <c r="D40" s="22"/>
    </row>
    <row r="41" spans="1:14" x14ac:dyDescent="0.2">
      <c r="B41" s="22"/>
      <c r="C41" s="22"/>
      <c r="D41" s="22"/>
      <c r="L41" s="28" t="s">
        <v>156</v>
      </c>
      <c r="M41" s="32">
        <v>5.2493077459583447E-2</v>
      </c>
    </row>
    <row r="42" spans="1:14" x14ac:dyDescent="0.2">
      <c r="B42" s="34"/>
      <c r="C42" s="34"/>
      <c r="D42" s="34"/>
      <c r="L42" s="28" t="s">
        <v>50</v>
      </c>
      <c r="M42" s="32">
        <v>4.0257351364162954E-2</v>
      </c>
    </row>
    <row r="43" spans="1:14" x14ac:dyDescent="0.2">
      <c r="B43" s="22"/>
      <c r="C43" s="22"/>
      <c r="D43" s="22"/>
      <c r="L43" s="28" t="s">
        <v>112</v>
      </c>
      <c r="M43" s="32">
        <v>5.0705637512565557E-2</v>
      </c>
    </row>
    <row r="47" spans="1:14" ht="10.5" customHeight="1" x14ac:dyDescent="0.2"/>
  </sheetData>
  <mergeCells count="4">
    <mergeCell ref="D6:E6"/>
    <mergeCell ref="H6:I6"/>
    <mergeCell ref="B6:C6"/>
    <mergeCell ref="F6:G6"/>
  </mergeCells>
  <conditionalFormatting sqref="C11:C26 C29:C36 E11:E26 E29:E36 G11:G26 G29:G36 I11:I26 I29:I36">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8:N28"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C11:C26 C29:C36 E11:E26 E29:E36 G11:G26 G29:G36 I11:I26 I29:I36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1"/>
  <sheetViews>
    <sheetView showGridLines="0" zoomScaleNormal="100" zoomScaleSheetLayoutView="100" workbookViewId="0">
      <selection activeCell="J14" sqref="J13:J1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128</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2210.5060000000008</v>
      </c>
      <c r="C7" s="146">
        <v>5.5721579391572233E-2</v>
      </c>
      <c r="D7" s="145">
        <v>2211.2670000000007</v>
      </c>
      <c r="E7" s="146">
        <v>5.5756307031335897E-2</v>
      </c>
      <c r="F7" s="145">
        <v>2212.023000000001</v>
      </c>
      <c r="G7" s="146">
        <v>5.5790723902730953E-2</v>
      </c>
      <c r="H7" s="145">
        <v>2212.023000000001</v>
      </c>
      <c r="I7" s="155">
        <v>5.5790723902730953E-2</v>
      </c>
      <c r="J7" s="30"/>
      <c r="O7" s="13"/>
    </row>
    <row r="8" spans="1:15" x14ac:dyDescent="0.2">
      <c r="A8" s="125" t="s">
        <v>168</v>
      </c>
      <c r="B8" s="145">
        <v>1005776.24</v>
      </c>
      <c r="C8" s="146">
        <v>5.0352209348972249E-2</v>
      </c>
      <c r="D8" s="145">
        <v>865223.8870000001</v>
      </c>
      <c r="E8" s="146">
        <v>4.8093095897594945E-2</v>
      </c>
      <c r="F8" s="145">
        <v>857554.82299999974</v>
      </c>
      <c r="G8" s="146">
        <v>5.0353878461750635E-2</v>
      </c>
      <c r="H8" s="145">
        <v>2728554.9499999997</v>
      </c>
      <c r="I8" s="155">
        <v>4.9613711952519866E-2</v>
      </c>
      <c r="J8" s="30"/>
      <c r="O8" s="13"/>
    </row>
    <row r="9" spans="1:15" x14ac:dyDescent="0.2">
      <c r="A9" s="125" t="s">
        <v>169</v>
      </c>
      <c r="B9" s="145">
        <v>741081.92500000016</v>
      </c>
      <c r="C9" s="147">
        <v>5.7762835437490695E-2</v>
      </c>
      <c r="D9" s="145">
        <v>631787.57699999993</v>
      </c>
      <c r="E9" s="147">
        <v>5.3347919923186868E-2</v>
      </c>
      <c r="F9" s="145">
        <v>610126.74700000009</v>
      </c>
      <c r="G9" s="147">
        <v>5.7082915352864277E-2</v>
      </c>
      <c r="H9" s="145">
        <v>1982996.2490000003</v>
      </c>
      <c r="I9" s="156">
        <v>5.6078713461615234E-2</v>
      </c>
      <c r="J9" s="25"/>
      <c r="K9" s="26"/>
      <c r="L9" s="26" t="str">
        <f>+B5</f>
        <v>Leden</v>
      </c>
      <c r="M9" s="26" t="str">
        <f>+D5</f>
        <v>Únor</v>
      </c>
      <c r="N9" s="26" t="str">
        <f>+F5</f>
        <v>Březen</v>
      </c>
      <c r="O9" s="27"/>
    </row>
    <row r="10" spans="1:15" x14ac:dyDescent="0.2">
      <c r="A10" s="124" t="s">
        <v>41</v>
      </c>
      <c r="B10" s="148">
        <v>182394.69099999999</v>
      </c>
      <c r="C10" s="149">
        <v>0.17308841002664491</v>
      </c>
      <c r="D10" s="153">
        <v>139686.56699999998</v>
      </c>
      <c r="E10" s="151">
        <v>0.15670397107089909</v>
      </c>
      <c r="F10" s="153">
        <v>159969.52799999999</v>
      </c>
      <c r="G10" s="151">
        <v>0.16591738743232043</v>
      </c>
      <c r="H10" s="153">
        <v>482050.78599999996</v>
      </c>
      <c r="I10" s="157">
        <v>0.16569180317706383</v>
      </c>
      <c r="J10" s="25"/>
      <c r="K10" s="26" t="str">
        <f>+A10</f>
        <v>Biomasa</v>
      </c>
      <c r="L10" s="23">
        <f>+B10</f>
        <v>182394.69099999999</v>
      </c>
      <c r="M10" s="23">
        <f>+D10</f>
        <v>139686.56699999998</v>
      </c>
      <c r="N10" s="23">
        <f>+F10</f>
        <v>159969.52799999999</v>
      </c>
      <c r="O10" s="40"/>
    </row>
    <row r="11" spans="1:15" x14ac:dyDescent="0.2">
      <c r="A11" s="124" t="s">
        <v>40</v>
      </c>
      <c r="B11" s="148">
        <v>11000.581</v>
      </c>
      <c r="C11" s="150">
        <v>0.15840626884755044</v>
      </c>
      <c r="D11" s="154">
        <v>9524.3220000000001</v>
      </c>
      <c r="E11" s="152">
        <v>0.15729775555879877</v>
      </c>
      <c r="F11" s="154">
        <v>10559.211000000001</v>
      </c>
      <c r="G11" s="151">
        <v>0.16854995408586046</v>
      </c>
      <c r="H11" s="154">
        <v>31084.114000000001</v>
      </c>
      <c r="I11" s="157">
        <v>0.16135658090874083</v>
      </c>
      <c r="J11" s="25"/>
      <c r="K11" s="26" t="str">
        <f t="shared" ref="K11:L25" si="0">+A11</f>
        <v>Bioplyn</v>
      </c>
      <c r="L11" s="23">
        <f t="shared" si="0"/>
        <v>11000.581</v>
      </c>
      <c r="M11" s="23">
        <f t="shared" ref="M11:M25" si="1">+D11</f>
        <v>9524.3220000000001</v>
      </c>
      <c r="N11" s="23">
        <f t="shared" ref="N11:N25" si="2">+F11</f>
        <v>10559.211000000001</v>
      </c>
      <c r="O11" s="40"/>
    </row>
    <row r="12" spans="1:15" x14ac:dyDescent="0.2">
      <c r="A12" s="124" t="s">
        <v>39</v>
      </c>
      <c r="B12" s="148">
        <v>0</v>
      </c>
      <c r="C12" s="150">
        <v>0</v>
      </c>
      <c r="D12" s="154">
        <v>13000</v>
      </c>
      <c r="E12" s="152">
        <v>8.9232787108280611E-3</v>
      </c>
      <c r="F12" s="154">
        <v>0</v>
      </c>
      <c r="G12" s="151">
        <v>0</v>
      </c>
      <c r="H12" s="154">
        <v>13000</v>
      </c>
      <c r="I12" s="157">
        <v>3.1173249952409655E-3</v>
      </c>
      <c r="J12" s="25"/>
      <c r="K12" s="26" t="str">
        <f t="shared" si="0"/>
        <v>Černé uhlí</v>
      </c>
      <c r="L12" s="23">
        <f t="shared" si="0"/>
        <v>0</v>
      </c>
      <c r="M12" s="23">
        <f t="shared" si="1"/>
        <v>13000</v>
      </c>
      <c r="N12" s="23">
        <f t="shared" si="2"/>
        <v>0</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393822.234</v>
      </c>
      <c r="C16" s="150">
        <v>6.8332203890180063E-2</v>
      </c>
      <c r="D16" s="154">
        <v>346811.56099999999</v>
      </c>
      <c r="E16" s="152">
        <v>6.5367946242611039E-2</v>
      </c>
      <c r="F16" s="154">
        <v>342056.41000000003</v>
      </c>
      <c r="G16" s="151">
        <v>7.0621647898190032E-2</v>
      </c>
      <c r="H16" s="154">
        <v>1082690.2050000001</v>
      </c>
      <c r="I16" s="157">
        <v>6.8040731575986835E-2</v>
      </c>
      <c r="J16" s="25"/>
      <c r="K16" s="26" t="str">
        <f t="shared" si="0"/>
        <v>Hnědé uhlí</v>
      </c>
      <c r="L16" s="23">
        <f t="shared" si="0"/>
        <v>393822.234</v>
      </c>
      <c r="M16" s="23">
        <f t="shared" si="1"/>
        <v>346811.56099999999</v>
      </c>
      <c r="N16" s="23">
        <f t="shared" si="2"/>
        <v>342056.41000000003</v>
      </c>
      <c r="O16" s="40"/>
    </row>
    <row r="17" spans="1:18" x14ac:dyDescent="0.2">
      <c r="A17" s="124" t="s">
        <v>63</v>
      </c>
      <c r="B17" s="148">
        <v>33408.01</v>
      </c>
      <c r="C17" s="150">
        <v>0.84446935677732715</v>
      </c>
      <c r="D17" s="154">
        <v>25153.56</v>
      </c>
      <c r="E17" s="152">
        <v>0.82255502735630304</v>
      </c>
      <c r="F17" s="154">
        <v>19949.84</v>
      </c>
      <c r="G17" s="151">
        <v>0.79947903204153314</v>
      </c>
      <c r="H17" s="154">
        <v>78511.41</v>
      </c>
      <c r="I17" s="157">
        <v>0.82561644868477391</v>
      </c>
      <c r="J17" s="25"/>
      <c r="K17" s="26" t="str">
        <f t="shared" si="0"/>
        <v>Jaderné palivo</v>
      </c>
      <c r="L17" s="23">
        <f t="shared" si="0"/>
        <v>33408.01</v>
      </c>
      <c r="M17" s="23">
        <f t="shared" si="1"/>
        <v>25153.56</v>
      </c>
      <c r="N17" s="23">
        <f t="shared" si="2"/>
        <v>19949.84</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8" x14ac:dyDescent="0.2">
      <c r="A20" s="124" t="s">
        <v>35</v>
      </c>
      <c r="B20" s="148">
        <v>4720</v>
      </c>
      <c r="C20" s="150">
        <v>0.25320813907521417</v>
      </c>
      <c r="D20" s="154">
        <v>6181</v>
      </c>
      <c r="E20" s="152">
        <v>0.3180827877740936</v>
      </c>
      <c r="F20" s="154">
        <v>52</v>
      </c>
      <c r="G20" s="151">
        <v>9.4393206883951353E-3</v>
      </c>
      <c r="H20" s="154">
        <v>10953</v>
      </c>
      <c r="I20" s="157">
        <v>0.2513210243471401</v>
      </c>
      <c r="J20" s="25"/>
      <c r="K20" s="26" t="str">
        <f t="shared" si="0"/>
        <v>Ostatní kapalná paliva</v>
      </c>
      <c r="L20" s="23">
        <f t="shared" si="0"/>
        <v>4720</v>
      </c>
      <c r="M20" s="23">
        <f t="shared" si="1"/>
        <v>6181</v>
      </c>
      <c r="N20" s="23">
        <f t="shared" si="2"/>
        <v>52</v>
      </c>
      <c r="O20" s="40"/>
    </row>
    <row r="21" spans="1:18" x14ac:dyDescent="0.2">
      <c r="A21" s="124" t="s">
        <v>34</v>
      </c>
      <c r="B21" s="148">
        <v>1000</v>
      </c>
      <c r="C21" s="150">
        <v>3.3482249656550805E-3</v>
      </c>
      <c r="D21" s="154">
        <v>980</v>
      </c>
      <c r="E21" s="152">
        <v>3.8746668933056856E-3</v>
      </c>
      <c r="F21" s="154">
        <v>720</v>
      </c>
      <c r="G21" s="151">
        <v>2.9731357610842282E-3</v>
      </c>
      <c r="H21" s="154">
        <v>2700</v>
      </c>
      <c r="I21" s="157">
        <v>3.4015352060657584E-3</v>
      </c>
      <c r="J21" s="25"/>
      <c r="K21" s="26" t="str">
        <f t="shared" si="0"/>
        <v>Ostatní pevná paliva</v>
      </c>
      <c r="L21" s="23">
        <f t="shared" si="0"/>
        <v>1000</v>
      </c>
      <c r="M21" s="23">
        <f t="shared" si="1"/>
        <v>980</v>
      </c>
      <c r="N21" s="23">
        <f t="shared" si="2"/>
        <v>720</v>
      </c>
      <c r="O21" s="40"/>
    </row>
    <row r="22" spans="1:18" x14ac:dyDescent="0.2">
      <c r="A22" s="124" t="s">
        <v>33</v>
      </c>
      <c r="B22" s="148">
        <v>133.05000000000001</v>
      </c>
      <c r="C22" s="150">
        <v>3.2074605363324824E-4</v>
      </c>
      <c r="D22" s="154">
        <v>109.03100000000001</v>
      </c>
      <c r="E22" s="152">
        <v>2.8563601750011879E-4</v>
      </c>
      <c r="F22" s="154">
        <v>96.007999999999996</v>
      </c>
      <c r="G22" s="151">
        <v>2.4432740915203123E-4</v>
      </c>
      <c r="H22" s="154">
        <v>338.089</v>
      </c>
      <c r="I22" s="157">
        <v>2.8423371770814856E-4</v>
      </c>
      <c r="J22" s="25"/>
      <c r="K22" s="26" t="str">
        <f t="shared" si="0"/>
        <v>Ostatní plyny</v>
      </c>
      <c r="L22" s="23">
        <f t="shared" si="0"/>
        <v>133.05000000000001</v>
      </c>
      <c r="M22" s="23">
        <f t="shared" si="1"/>
        <v>109.03100000000001</v>
      </c>
      <c r="N22" s="23">
        <f t="shared" si="2"/>
        <v>96.007999999999996</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138.44199999999998</v>
      </c>
      <c r="C24" s="150">
        <v>2.7721452287562454E-3</v>
      </c>
      <c r="D24" s="154">
        <v>755.33299999999997</v>
      </c>
      <c r="E24" s="152">
        <v>1.3547101913123053E-2</v>
      </c>
      <c r="F24" s="154">
        <v>346.49700000000001</v>
      </c>
      <c r="G24" s="151">
        <v>1.6817373968343461E-2</v>
      </c>
      <c r="H24" s="154">
        <v>1240.2719999999999</v>
      </c>
      <c r="I24" s="157">
        <v>9.8200508492651325E-3</v>
      </c>
      <c r="J24" s="25"/>
      <c r="K24" s="26" t="str">
        <f t="shared" si="0"/>
        <v>Topné oleje</v>
      </c>
      <c r="L24" s="23">
        <f t="shared" si="0"/>
        <v>138.44199999999998</v>
      </c>
      <c r="M24" s="23">
        <f t="shared" si="1"/>
        <v>755.33299999999997</v>
      </c>
      <c r="N24" s="23">
        <f t="shared" si="2"/>
        <v>346.49700000000001</v>
      </c>
      <c r="O24" s="40"/>
    </row>
    <row r="25" spans="1:18" x14ac:dyDescent="0.2">
      <c r="A25" s="124" t="s">
        <v>31</v>
      </c>
      <c r="B25" s="148">
        <v>114464.91700000003</v>
      </c>
      <c r="C25" s="149">
        <v>3.2571219438076671E-2</v>
      </c>
      <c r="D25" s="153">
        <v>89586.20299999998</v>
      </c>
      <c r="E25" s="151">
        <v>2.7135150559822904E-2</v>
      </c>
      <c r="F25" s="153">
        <v>76377.252999999982</v>
      </c>
      <c r="G25" s="151">
        <v>2.6900403657222741E-2</v>
      </c>
      <c r="H25" s="153">
        <v>280428.37299999996</v>
      </c>
      <c r="I25" s="157">
        <v>2.9044770008059807E-2</v>
      </c>
      <c r="J25" s="25"/>
      <c r="K25" s="26" t="str">
        <f t="shared" si="0"/>
        <v>Zemní plyn</v>
      </c>
      <c r="L25" s="23">
        <f t="shared" si="0"/>
        <v>114464.91700000003</v>
      </c>
      <c r="M25" s="23">
        <f t="shared" si="1"/>
        <v>89586.20299999998</v>
      </c>
      <c r="N25" s="23">
        <f t="shared" si="2"/>
        <v>76377.252999999982</v>
      </c>
      <c r="O25" s="24"/>
    </row>
    <row r="26" spans="1:18" ht="13.5" customHeight="1" x14ac:dyDescent="0.2">
      <c r="A26" s="126" t="s">
        <v>170</v>
      </c>
      <c r="B26" s="145">
        <v>686147.59000000008</v>
      </c>
      <c r="C26" s="147">
        <v>5.799835801781978E-2</v>
      </c>
      <c r="D26" s="145">
        <v>589124.15099999995</v>
      </c>
      <c r="E26" s="147">
        <v>5.3679521853137513E-2</v>
      </c>
      <c r="F26" s="145">
        <v>565031.64899999998</v>
      </c>
      <c r="G26" s="147">
        <v>5.6996118072736954E-2</v>
      </c>
      <c r="H26" s="145">
        <v>1840303.39</v>
      </c>
      <c r="I26" s="156">
        <v>5.6246025336653814E-2</v>
      </c>
      <c r="J26" s="7"/>
      <c r="K26" s="26"/>
      <c r="L26" s="26" t="str">
        <f>+L9</f>
        <v>Leden</v>
      </c>
      <c r="M26" s="26" t="str">
        <f>+M9</f>
        <v>Únor</v>
      </c>
      <c r="N26" s="26" t="str">
        <f>+N9</f>
        <v>Březen</v>
      </c>
      <c r="O26" s="22"/>
      <c r="P26" s="34"/>
      <c r="Q26" s="34"/>
      <c r="R26" s="34"/>
    </row>
    <row r="27" spans="1:18" ht="12.75" customHeight="1" x14ac:dyDescent="0.2">
      <c r="A27" s="124" t="s">
        <v>26</v>
      </c>
      <c r="B27" s="148">
        <v>126056.12699999999</v>
      </c>
      <c r="C27" s="151">
        <v>4.7626717989700654E-2</v>
      </c>
      <c r="D27" s="153">
        <v>114183.333</v>
      </c>
      <c r="E27" s="151">
        <v>4.5303869327073719E-2</v>
      </c>
      <c r="F27" s="153">
        <v>109820.171</v>
      </c>
      <c r="G27" s="151">
        <v>4.5201684440493953E-2</v>
      </c>
      <c r="H27" s="153">
        <v>350059.63099999999</v>
      </c>
      <c r="I27" s="157">
        <v>4.6080488269758038E-2</v>
      </c>
      <c r="J27" s="25"/>
      <c r="K27" s="26" t="str">
        <f>+A27</f>
        <v>Průmysl</v>
      </c>
      <c r="L27" s="23">
        <f t="shared" ref="L27:L34" si="3">+B27</f>
        <v>126056.12699999999</v>
      </c>
      <c r="M27" s="23">
        <f t="shared" ref="M27:M34" si="4">+D27</f>
        <v>114183.333</v>
      </c>
      <c r="N27" s="23">
        <f t="shared" ref="N27:N34" si="5">+F27</f>
        <v>109820.171</v>
      </c>
      <c r="O27" s="22"/>
      <c r="P27" s="40"/>
      <c r="Q27" s="40"/>
      <c r="R27" s="40"/>
    </row>
    <row r="28" spans="1:18" ht="12.75" customHeight="1" x14ac:dyDescent="0.2">
      <c r="A28" s="124" t="s">
        <v>0</v>
      </c>
      <c r="B28" s="148">
        <v>7738.6</v>
      </c>
      <c r="C28" s="152">
        <v>2.4569624854663744E-2</v>
      </c>
      <c r="D28" s="154">
        <v>6972.58</v>
      </c>
      <c r="E28" s="152">
        <v>2.3573878292260573E-2</v>
      </c>
      <c r="F28" s="154">
        <v>7807.08</v>
      </c>
      <c r="G28" s="151">
        <v>2.8309224301044732E-2</v>
      </c>
      <c r="H28" s="154">
        <v>22518.260000000002</v>
      </c>
      <c r="I28" s="157">
        <v>2.5400721391785633E-2</v>
      </c>
      <c r="J28" s="25"/>
      <c r="K28" s="26" t="str">
        <f t="shared" ref="K28:K34" si="6">+A28</f>
        <v>Energetika</v>
      </c>
      <c r="L28" s="23">
        <f t="shared" si="3"/>
        <v>7738.6</v>
      </c>
      <c r="M28" s="23">
        <f t="shared" si="4"/>
        <v>6972.58</v>
      </c>
      <c r="N28" s="23">
        <f t="shared" si="5"/>
        <v>7807.08</v>
      </c>
    </row>
    <row r="29" spans="1:18" ht="12.75" customHeight="1" x14ac:dyDescent="0.2">
      <c r="A29" s="124" t="s">
        <v>1</v>
      </c>
      <c r="B29" s="148">
        <v>9794.5779999999995</v>
      </c>
      <c r="C29" s="152">
        <v>7.7537041959084091E-2</v>
      </c>
      <c r="D29" s="154">
        <v>8365.7749999999996</v>
      </c>
      <c r="E29" s="152">
        <v>7.1028607222557244E-2</v>
      </c>
      <c r="F29" s="154">
        <v>7538.817</v>
      </c>
      <c r="G29" s="151">
        <v>7.8972364731453859E-2</v>
      </c>
      <c r="H29" s="154">
        <v>25699.17</v>
      </c>
      <c r="I29" s="157">
        <v>7.5683048393012486E-2</v>
      </c>
      <c r="J29" s="25"/>
      <c r="K29" s="26" t="str">
        <f t="shared" si="6"/>
        <v>Doprava</v>
      </c>
      <c r="L29" s="23">
        <f t="shared" si="3"/>
        <v>9794.5779999999995</v>
      </c>
      <c r="M29" s="23">
        <f t="shared" si="4"/>
        <v>8365.7749999999996</v>
      </c>
      <c r="N29" s="23">
        <f t="shared" si="5"/>
        <v>7538.817</v>
      </c>
      <c r="O29" s="22"/>
    </row>
    <row r="30" spans="1:18" ht="12.75" customHeight="1" x14ac:dyDescent="0.2">
      <c r="A30" s="124" t="s">
        <v>2</v>
      </c>
      <c r="B30" s="148">
        <v>820.05599999999993</v>
      </c>
      <c r="C30" s="152">
        <v>2.3235984982645033E-2</v>
      </c>
      <c r="D30" s="154">
        <v>713.56700000000001</v>
      </c>
      <c r="E30" s="152">
        <v>2.112964182564403E-2</v>
      </c>
      <c r="F30" s="154">
        <v>699.04399999999998</v>
      </c>
      <c r="G30" s="151">
        <v>1.979174561750139E-2</v>
      </c>
      <c r="H30" s="154">
        <v>2232.6669999999999</v>
      </c>
      <c r="I30" s="157">
        <v>2.138910510041369E-2</v>
      </c>
      <c r="J30" s="25"/>
      <c r="K30" s="26" t="str">
        <f t="shared" si="6"/>
        <v>Stavebnictví</v>
      </c>
      <c r="L30" s="23">
        <f t="shared" si="3"/>
        <v>820.05599999999993</v>
      </c>
      <c r="M30" s="23">
        <f t="shared" si="4"/>
        <v>713.56700000000001</v>
      </c>
      <c r="N30" s="23">
        <f t="shared" si="5"/>
        <v>699.04399999999998</v>
      </c>
    </row>
    <row r="31" spans="1:18" x14ac:dyDescent="0.2">
      <c r="A31" s="124" t="s">
        <v>6</v>
      </c>
      <c r="B31" s="148">
        <v>2781.527</v>
      </c>
      <c r="C31" s="152">
        <v>5.31906111365009E-2</v>
      </c>
      <c r="D31" s="154">
        <v>2255.0189999999998</v>
      </c>
      <c r="E31" s="152">
        <v>4.3504907977862807E-2</v>
      </c>
      <c r="F31" s="154">
        <v>2473.4290000000001</v>
      </c>
      <c r="G31" s="151">
        <v>4.6593687072110118E-2</v>
      </c>
      <c r="H31" s="154">
        <v>7509.9750000000004</v>
      </c>
      <c r="I31" s="157">
        <v>4.7769638034762765E-2</v>
      </c>
      <c r="J31" s="25"/>
      <c r="K31" s="26" t="str">
        <f t="shared" si="6"/>
        <v>Zemědělství a lesnictví</v>
      </c>
      <c r="L31" s="23">
        <f t="shared" si="3"/>
        <v>2781.527</v>
      </c>
      <c r="M31" s="23">
        <f t="shared" si="4"/>
        <v>2255.0189999999998</v>
      </c>
      <c r="N31" s="23">
        <f t="shared" si="5"/>
        <v>2473.4290000000001</v>
      </c>
    </row>
    <row r="32" spans="1:18" x14ac:dyDescent="0.2">
      <c r="A32" s="124" t="s">
        <v>25</v>
      </c>
      <c r="B32" s="148">
        <v>328199.935</v>
      </c>
      <c r="C32" s="152">
        <v>6.3056309004788424E-2</v>
      </c>
      <c r="D32" s="154">
        <v>275034.39499999996</v>
      </c>
      <c r="E32" s="152">
        <v>5.8097050434366075E-2</v>
      </c>
      <c r="F32" s="154">
        <v>262862.20600000001</v>
      </c>
      <c r="G32" s="151">
        <v>6.2879385013295333E-2</v>
      </c>
      <c r="H32" s="154">
        <v>866096.53599999996</v>
      </c>
      <c r="I32" s="157">
        <v>6.1341144045692401E-2</v>
      </c>
      <c r="J32" s="25"/>
      <c r="K32" s="26" t="str">
        <f t="shared" si="6"/>
        <v>Domácnosti</v>
      </c>
      <c r="L32" s="23">
        <f t="shared" si="3"/>
        <v>328199.935</v>
      </c>
      <c r="M32" s="23">
        <f t="shared" si="4"/>
        <v>275034.39499999996</v>
      </c>
      <c r="N32" s="23">
        <f t="shared" si="5"/>
        <v>262862.20600000001</v>
      </c>
    </row>
    <row r="33" spans="1:14" x14ac:dyDescent="0.2">
      <c r="A33" s="124" t="s">
        <v>5</v>
      </c>
      <c r="B33" s="148">
        <v>191601.14200000005</v>
      </c>
      <c r="C33" s="152">
        <v>6.0411353208201173E-2</v>
      </c>
      <c r="D33" s="154">
        <v>165403.652</v>
      </c>
      <c r="E33" s="152">
        <v>5.5715292461809611E-2</v>
      </c>
      <c r="F33" s="154">
        <v>158315.17000000001</v>
      </c>
      <c r="G33" s="151">
        <v>6.03799162570611E-2</v>
      </c>
      <c r="H33" s="154">
        <v>515319.96400000004</v>
      </c>
      <c r="I33" s="157">
        <v>5.881089125617902E-2</v>
      </c>
      <c r="J33" s="25"/>
      <c r="K33" s="26" t="str">
        <f t="shared" si="6"/>
        <v>Obchod, služby, školství, zdravotnictví</v>
      </c>
      <c r="L33" s="23">
        <f t="shared" si="3"/>
        <v>191601.14200000005</v>
      </c>
      <c r="M33" s="23">
        <f t="shared" si="4"/>
        <v>165403.652</v>
      </c>
      <c r="N33" s="23">
        <f t="shared" si="5"/>
        <v>158315.17000000001</v>
      </c>
    </row>
    <row r="34" spans="1:14" x14ac:dyDescent="0.2">
      <c r="A34" s="124" t="s">
        <v>3</v>
      </c>
      <c r="B34" s="148">
        <v>19155.625</v>
      </c>
      <c r="C34" s="151">
        <v>6.8815744149176725E-2</v>
      </c>
      <c r="D34" s="153">
        <v>16195.83</v>
      </c>
      <c r="E34" s="151">
        <v>6.4139289187439913E-2</v>
      </c>
      <c r="F34" s="153">
        <v>15515.732</v>
      </c>
      <c r="G34" s="151">
        <v>6.9921152039285422E-2</v>
      </c>
      <c r="H34" s="153">
        <v>50867.187000000005</v>
      </c>
      <c r="I34" s="157">
        <v>6.7572929496840253E-2</v>
      </c>
      <c r="J34" s="25"/>
      <c r="K34" s="26" t="str">
        <f t="shared" si="6"/>
        <v>Ostatní</v>
      </c>
      <c r="L34" s="23">
        <f t="shared" si="3"/>
        <v>19155.625</v>
      </c>
      <c r="M34" s="23">
        <f t="shared" si="4"/>
        <v>16195.83</v>
      </c>
      <c r="N34" s="23">
        <f t="shared" si="5"/>
        <v>15515.732</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5.5790723902730953E-2</v>
      </c>
    </row>
    <row r="40" spans="1:14" x14ac:dyDescent="0.2">
      <c r="B40" s="34"/>
      <c r="C40" s="34"/>
      <c r="D40" s="34"/>
      <c r="L40" s="28" t="s">
        <v>50</v>
      </c>
      <c r="M40" s="32">
        <v>4.9613711952519866E-2</v>
      </c>
    </row>
    <row r="41" spans="1:14" x14ac:dyDescent="0.2">
      <c r="B41" s="22"/>
      <c r="C41" s="22"/>
      <c r="D41" s="22"/>
      <c r="L41" s="28" t="s">
        <v>112</v>
      </c>
      <c r="M41" s="32">
        <v>5.6078713461615234E-2</v>
      </c>
    </row>
  </sheetData>
  <mergeCells count="4">
    <mergeCell ref="B5:C5"/>
    <mergeCell ref="D5:E5"/>
    <mergeCell ref="F5:G5"/>
    <mergeCell ref="H5:I5"/>
  </mergeCells>
  <conditionalFormatting sqref="C10:C25 E10:E25 G10:G25 I10:I25">
    <cfRule type="dataBar" priority="2">
      <dataBar>
        <cfvo type="num" val="0"/>
        <cfvo type="num" val="1"/>
        <color rgb="FF63C384"/>
      </dataBar>
      <extLst>
        <ext xmlns:x14="http://schemas.microsoft.com/office/spreadsheetml/2009/9/main" uri="{B025F937-C7B1-47D3-B67F-A62EFF666E3E}">
          <x14:id>{8DF12F87-A012-442F-9A6C-FAFF94B6B04F}</x14:id>
        </ext>
      </extLst>
    </cfRule>
  </conditionalFormatting>
  <conditionalFormatting sqref="C27:C34 E27:E34 G27:G34 I27:I34">
    <cfRule type="dataBar" priority="1">
      <dataBar>
        <cfvo type="num" val="0"/>
        <cfvo type="num" val="1"/>
        <color rgb="FF63C384"/>
      </dataBar>
      <extLst>
        <ext xmlns:x14="http://schemas.microsoft.com/office/spreadsheetml/2009/9/main" uri="{B025F937-C7B1-47D3-B67F-A62EFF666E3E}">
          <x14:id>{0040B672-6F40-4FF1-BD8F-15618A6B7E58}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 xmlns:xm="http://schemas.microsoft.com/office/excel/2006/main">
          <x14:cfRule type="dataBar" id="{0040B672-6F40-4FF1-BD8F-15618A6B7E5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41"/>
  <sheetViews>
    <sheetView showGridLines="0" zoomScaleNormal="100" zoomScaleSheetLayoutView="100" workbookViewId="0">
      <selection activeCell="L33" sqref="L33"/>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129</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1925.2259999999985</v>
      </c>
      <c r="C7" s="146">
        <v>4.8530351605342359E-2</v>
      </c>
      <c r="D7" s="145">
        <v>1925.2159999999988</v>
      </c>
      <c r="E7" s="146">
        <v>4.85436333096095E-2</v>
      </c>
      <c r="F7" s="145">
        <v>1926.8699999999988</v>
      </c>
      <c r="G7" s="146">
        <v>4.8598713560598181E-2</v>
      </c>
      <c r="H7" s="145">
        <v>1926.8699999999988</v>
      </c>
      <c r="I7" s="155">
        <v>4.8598713560598181E-2</v>
      </c>
      <c r="J7" s="30"/>
      <c r="O7" s="13"/>
    </row>
    <row r="8" spans="1:15" x14ac:dyDescent="0.2">
      <c r="A8" s="125" t="s">
        <v>168</v>
      </c>
      <c r="B8" s="145">
        <v>1102436.3860000002</v>
      </c>
      <c r="C8" s="146">
        <v>5.5191309452484565E-2</v>
      </c>
      <c r="D8" s="145">
        <v>1003230.9429999999</v>
      </c>
      <c r="E8" s="146">
        <v>5.5764158472815718E-2</v>
      </c>
      <c r="F8" s="145">
        <v>902185.54499999981</v>
      </c>
      <c r="G8" s="146">
        <v>5.2974503861986044E-2</v>
      </c>
      <c r="H8" s="145">
        <v>3007852.8739999998</v>
      </c>
      <c r="I8" s="155">
        <v>5.4692226772341541E-2</v>
      </c>
      <c r="J8" s="30"/>
      <c r="O8" s="13"/>
    </row>
    <row r="9" spans="1:15" x14ac:dyDescent="0.2">
      <c r="A9" s="125" t="s">
        <v>169</v>
      </c>
      <c r="B9" s="145">
        <v>853885.51700000023</v>
      </c>
      <c r="C9" s="147">
        <v>6.655519037376019E-2</v>
      </c>
      <c r="D9" s="145">
        <v>776655.32899999991</v>
      </c>
      <c r="E9" s="147">
        <v>6.558050175052485E-2</v>
      </c>
      <c r="F9" s="145">
        <v>678791.90999999992</v>
      </c>
      <c r="G9" s="147">
        <v>6.3507166881734911E-2</v>
      </c>
      <c r="H9" s="145">
        <v>2309332.7560000001</v>
      </c>
      <c r="I9" s="156">
        <v>6.5307440685555315E-2</v>
      </c>
      <c r="J9" s="25"/>
      <c r="K9" s="26"/>
      <c r="L9" s="26" t="str">
        <f>+B5</f>
        <v>Leden</v>
      </c>
      <c r="M9" s="26" t="str">
        <f>+D5</f>
        <v>Únor</v>
      </c>
      <c r="N9" s="26" t="str">
        <f>+F5</f>
        <v>Březen</v>
      </c>
      <c r="O9" s="27"/>
    </row>
    <row r="10" spans="1:15" x14ac:dyDescent="0.2">
      <c r="A10" s="124" t="s">
        <v>41</v>
      </c>
      <c r="B10" s="148">
        <v>70025.73000000001</v>
      </c>
      <c r="C10" s="149">
        <v>6.6452823819609597E-2</v>
      </c>
      <c r="D10" s="153">
        <v>46989.46</v>
      </c>
      <c r="E10" s="151">
        <v>5.2713980582522094E-2</v>
      </c>
      <c r="F10" s="153">
        <v>64000.72</v>
      </c>
      <c r="G10" s="151">
        <v>6.6380343737636446E-2</v>
      </c>
      <c r="H10" s="153">
        <v>181015.91</v>
      </c>
      <c r="I10" s="157">
        <v>6.2219279384469466E-2</v>
      </c>
      <c r="J10" s="25"/>
      <c r="K10" s="26" t="str">
        <f>+A10</f>
        <v>Biomasa</v>
      </c>
      <c r="L10" s="23">
        <f>+B10</f>
        <v>70025.73000000001</v>
      </c>
      <c r="M10" s="23">
        <f>+D10</f>
        <v>46989.46</v>
      </c>
      <c r="N10" s="23">
        <f>+F10</f>
        <v>64000.72</v>
      </c>
      <c r="O10" s="40"/>
    </row>
    <row r="11" spans="1:15" x14ac:dyDescent="0.2">
      <c r="A11" s="124" t="s">
        <v>40</v>
      </c>
      <c r="B11" s="148">
        <v>9154.3909999999996</v>
      </c>
      <c r="C11" s="150">
        <v>0.1318214848726259</v>
      </c>
      <c r="D11" s="154">
        <v>8057.4750000000004</v>
      </c>
      <c r="E11" s="152">
        <v>0.13307222634546922</v>
      </c>
      <c r="F11" s="154">
        <v>7714.6939999999995</v>
      </c>
      <c r="G11" s="151">
        <v>0.12314474248942112</v>
      </c>
      <c r="H11" s="154">
        <v>24926.560000000001</v>
      </c>
      <c r="I11" s="157">
        <v>0.12939292705645664</v>
      </c>
      <c r="J11" s="25"/>
      <c r="K11" s="26" t="str">
        <f t="shared" ref="K11:L25" si="0">+A11</f>
        <v>Bioplyn</v>
      </c>
      <c r="L11" s="23">
        <f t="shared" si="0"/>
        <v>9154.3909999999996</v>
      </c>
      <c r="M11" s="23">
        <f t="shared" ref="M11:M25" si="1">+D11</f>
        <v>8057.4750000000004</v>
      </c>
      <c r="N11" s="23">
        <f t="shared" ref="N11:N25" si="2">+F11</f>
        <v>7714.6939999999995</v>
      </c>
      <c r="O11" s="40"/>
    </row>
    <row r="12" spans="1:15" x14ac:dyDescent="0.2">
      <c r="A12" s="124" t="s">
        <v>39</v>
      </c>
      <c r="B12" s="148">
        <v>0</v>
      </c>
      <c r="C12" s="150">
        <v>0</v>
      </c>
      <c r="D12" s="154">
        <v>937.52</v>
      </c>
      <c r="E12" s="152">
        <v>6.4351940438273254E-4</v>
      </c>
      <c r="F12" s="154">
        <v>0</v>
      </c>
      <c r="G12" s="151">
        <v>0</v>
      </c>
      <c r="H12" s="154">
        <v>937.52</v>
      </c>
      <c r="I12" s="157">
        <v>2.248118868875623E-4</v>
      </c>
      <c r="J12" s="25"/>
      <c r="K12" s="26" t="str">
        <f t="shared" si="0"/>
        <v>Černé uhlí</v>
      </c>
      <c r="L12" s="23">
        <f t="shared" si="0"/>
        <v>0</v>
      </c>
      <c r="M12" s="23">
        <f t="shared" si="1"/>
        <v>937.52</v>
      </c>
      <c r="N12" s="23">
        <f t="shared" si="2"/>
        <v>0</v>
      </c>
      <c r="O12" s="40"/>
    </row>
    <row r="13" spans="1:15" x14ac:dyDescent="0.2">
      <c r="A13" s="124" t="s">
        <v>51</v>
      </c>
      <c r="B13" s="148">
        <v>26</v>
      </c>
      <c r="C13" s="150">
        <v>1.3782501524026611E-2</v>
      </c>
      <c r="D13" s="154">
        <v>10</v>
      </c>
      <c r="E13" s="152">
        <v>4.4669778661246733E-3</v>
      </c>
      <c r="F13" s="154">
        <v>88</v>
      </c>
      <c r="G13" s="151">
        <v>3.6993286559246011E-2</v>
      </c>
      <c r="H13" s="154">
        <v>124</v>
      </c>
      <c r="I13" s="157">
        <v>1.9065454472770995E-2</v>
      </c>
      <c r="J13" s="25"/>
      <c r="K13" s="26" t="str">
        <f t="shared" si="0"/>
        <v>Elektrická energie</v>
      </c>
      <c r="L13" s="23">
        <f t="shared" si="0"/>
        <v>26</v>
      </c>
      <c r="M13" s="23">
        <f t="shared" si="1"/>
        <v>10</v>
      </c>
      <c r="N13" s="23">
        <f t="shared" si="2"/>
        <v>88</v>
      </c>
      <c r="O13" s="40"/>
    </row>
    <row r="14" spans="1:15" x14ac:dyDescent="0.2">
      <c r="A14" s="124" t="s">
        <v>52</v>
      </c>
      <c r="B14" s="148">
        <v>104</v>
      </c>
      <c r="C14" s="150">
        <v>8.8713736127816023E-2</v>
      </c>
      <c r="D14" s="154">
        <v>84</v>
      </c>
      <c r="E14" s="152">
        <v>8.6086742641633199E-2</v>
      </c>
      <c r="F14" s="154">
        <v>86</v>
      </c>
      <c r="G14" s="151">
        <v>0.1219443026487437</v>
      </c>
      <c r="H14" s="154">
        <v>274</v>
      </c>
      <c r="I14" s="157">
        <v>9.6028822665605931E-2</v>
      </c>
      <c r="J14" s="25"/>
      <c r="K14" s="26" t="str">
        <f t="shared" si="0"/>
        <v>Energie prostředí (tepelné čerpadlo)</v>
      </c>
      <c r="L14" s="23">
        <f t="shared" si="0"/>
        <v>104</v>
      </c>
      <c r="M14" s="23">
        <f t="shared" si="1"/>
        <v>84</v>
      </c>
      <c r="N14" s="23">
        <f t="shared" si="2"/>
        <v>86</v>
      </c>
      <c r="O14" s="40"/>
    </row>
    <row r="15" spans="1:15" x14ac:dyDescent="0.2">
      <c r="A15" s="124" t="s">
        <v>53</v>
      </c>
      <c r="B15" s="148">
        <v>4</v>
      </c>
      <c r="C15" s="150">
        <v>0.39490571626024285</v>
      </c>
      <c r="D15" s="154">
        <v>6</v>
      </c>
      <c r="E15" s="152">
        <v>0.28910089621277829</v>
      </c>
      <c r="F15" s="154">
        <v>13</v>
      </c>
      <c r="G15" s="151">
        <v>0.34261919194581347</v>
      </c>
      <c r="H15" s="154">
        <v>23</v>
      </c>
      <c r="I15" s="157">
        <v>0.33417603812512714</v>
      </c>
      <c r="J15" s="25"/>
      <c r="K15" s="26" t="str">
        <f t="shared" si="0"/>
        <v>Energie Slunce (solární kolektor)</v>
      </c>
      <c r="L15" s="23">
        <f t="shared" si="0"/>
        <v>4</v>
      </c>
      <c r="M15" s="23">
        <f t="shared" si="1"/>
        <v>6</v>
      </c>
      <c r="N15" s="23">
        <f t="shared" si="2"/>
        <v>13</v>
      </c>
      <c r="O15" s="40"/>
    </row>
    <row r="16" spans="1:15" x14ac:dyDescent="0.2">
      <c r="A16" s="124" t="s">
        <v>38</v>
      </c>
      <c r="B16" s="148">
        <v>6431.31</v>
      </c>
      <c r="C16" s="150">
        <v>1.1158983629170973E-3</v>
      </c>
      <c r="D16" s="154">
        <v>23413.29</v>
      </c>
      <c r="E16" s="152">
        <v>4.4129978760502238E-3</v>
      </c>
      <c r="F16" s="154">
        <v>346</v>
      </c>
      <c r="G16" s="151">
        <v>7.1435849346526646E-5</v>
      </c>
      <c r="H16" s="154">
        <v>30190.600000000002</v>
      </c>
      <c r="I16" s="157">
        <v>1.8973022026351374E-3</v>
      </c>
      <c r="J16" s="25"/>
      <c r="K16" s="26" t="str">
        <f t="shared" si="0"/>
        <v>Hnědé uhlí</v>
      </c>
      <c r="L16" s="23">
        <f t="shared" si="0"/>
        <v>6431.31</v>
      </c>
      <c r="M16" s="23">
        <f t="shared" si="1"/>
        <v>23413.29</v>
      </c>
      <c r="N16" s="23">
        <f t="shared" si="2"/>
        <v>346</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9881.16</v>
      </c>
      <c r="C19" s="150">
        <v>0.10529913218338439</v>
      </c>
      <c r="D19" s="154">
        <v>8736.69</v>
      </c>
      <c r="E19" s="152">
        <v>0.10487151535161839</v>
      </c>
      <c r="F19" s="154">
        <v>8733.7099999999991</v>
      </c>
      <c r="G19" s="151">
        <v>0.10103693435571821</v>
      </c>
      <c r="H19" s="154">
        <v>27351.559999999998</v>
      </c>
      <c r="I19" s="157">
        <v>0.10376624215643558</v>
      </c>
      <c r="J19" s="25"/>
      <c r="K19" s="26" t="str">
        <f t="shared" si="0"/>
        <v>Odpadní teplo</v>
      </c>
      <c r="L19" s="23">
        <f t="shared" si="0"/>
        <v>9881.16</v>
      </c>
      <c r="M19" s="23">
        <f t="shared" si="1"/>
        <v>8736.69</v>
      </c>
      <c r="N19" s="23">
        <f t="shared" si="2"/>
        <v>8733.7099999999991</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98250</v>
      </c>
      <c r="C21" s="150">
        <v>0.32896310287561165</v>
      </c>
      <c r="D21" s="154">
        <v>71471</v>
      </c>
      <c r="E21" s="152">
        <v>0.28257787503209247</v>
      </c>
      <c r="F21" s="154">
        <v>57718</v>
      </c>
      <c r="G21" s="151">
        <v>0.23833812480313815</v>
      </c>
      <c r="H21" s="154">
        <v>227439</v>
      </c>
      <c r="I21" s="157">
        <v>0.28653398730829266</v>
      </c>
      <c r="J21" s="25"/>
      <c r="K21" s="26" t="str">
        <f t="shared" si="0"/>
        <v>Ostatní pevná paliva</v>
      </c>
      <c r="L21" s="23">
        <f t="shared" si="0"/>
        <v>98250</v>
      </c>
      <c r="M21" s="23">
        <f t="shared" si="1"/>
        <v>71471</v>
      </c>
      <c r="N21" s="23">
        <f t="shared" si="2"/>
        <v>57718</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0</v>
      </c>
      <c r="C24" s="150">
        <v>0</v>
      </c>
      <c r="D24" s="154">
        <v>30.658000000000001</v>
      </c>
      <c r="E24" s="152">
        <v>5.4985953275247688E-4</v>
      </c>
      <c r="F24" s="154">
        <v>30.658000000000001</v>
      </c>
      <c r="G24" s="151">
        <v>1.4879986006270584E-3</v>
      </c>
      <c r="H24" s="154">
        <v>61.316000000000003</v>
      </c>
      <c r="I24" s="157">
        <v>4.854791834964758E-4</v>
      </c>
      <c r="J24" s="25"/>
      <c r="K24" s="26" t="str">
        <f t="shared" si="0"/>
        <v>Topné oleje</v>
      </c>
      <c r="L24" s="23">
        <f t="shared" si="0"/>
        <v>0</v>
      </c>
      <c r="M24" s="23">
        <f t="shared" si="1"/>
        <v>30.658000000000001</v>
      </c>
      <c r="N24" s="23">
        <f t="shared" si="2"/>
        <v>30.658000000000001</v>
      </c>
      <c r="O24" s="40"/>
    </row>
    <row r="25" spans="1:18" x14ac:dyDescent="0.2">
      <c r="A25" s="124" t="s">
        <v>31</v>
      </c>
      <c r="B25" s="148">
        <v>660008.92600000021</v>
      </c>
      <c r="C25" s="149">
        <v>0.18780685054648935</v>
      </c>
      <c r="D25" s="153">
        <v>616919.23599999992</v>
      </c>
      <c r="E25" s="151">
        <v>0.18686132229659203</v>
      </c>
      <c r="F25" s="153">
        <v>540061.12799999991</v>
      </c>
      <c r="G25" s="151">
        <v>0.19021189912099928</v>
      </c>
      <c r="H25" s="153">
        <v>1816989.29</v>
      </c>
      <c r="I25" s="157">
        <v>0.18819078636938741</v>
      </c>
      <c r="J25" s="25"/>
      <c r="K25" s="26" t="str">
        <f t="shared" si="0"/>
        <v>Zemní plyn</v>
      </c>
      <c r="L25" s="23">
        <f t="shared" si="0"/>
        <v>660008.92600000021</v>
      </c>
      <c r="M25" s="23">
        <f t="shared" si="1"/>
        <v>616919.23599999992</v>
      </c>
      <c r="N25" s="23">
        <f t="shared" si="2"/>
        <v>540061.12799999991</v>
      </c>
      <c r="O25" s="24"/>
    </row>
    <row r="26" spans="1:18" ht="13.5" customHeight="1" x14ac:dyDescent="0.2">
      <c r="A26" s="126" t="s">
        <v>170</v>
      </c>
      <c r="B26" s="145">
        <v>793370.44100000011</v>
      </c>
      <c r="C26" s="147">
        <v>6.7061640306677411E-2</v>
      </c>
      <c r="D26" s="145">
        <v>723468.50800000015</v>
      </c>
      <c r="E26" s="147">
        <v>6.5920644263729747E-2</v>
      </c>
      <c r="F26" s="145">
        <v>625663.12799999991</v>
      </c>
      <c r="G26" s="147">
        <v>6.3112162974159225E-2</v>
      </c>
      <c r="H26" s="145">
        <v>2142502.077</v>
      </c>
      <c r="I26" s="156">
        <v>6.5482260567251052E-2</v>
      </c>
      <c r="J26" s="7"/>
      <c r="K26" s="26"/>
      <c r="L26" s="26" t="str">
        <f>+L9</f>
        <v>Leden</v>
      </c>
      <c r="M26" s="26" t="str">
        <f>+M9</f>
        <v>Únor</v>
      </c>
      <c r="N26" s="26" t="str">
        <f>+N9</f>
        <v>Březen</v>
      </c>
      <c r="O26" s="22"/>
      <c r="P26" s="34"/>
      <c r="Q26" s="34"/>
      <c r="R26" s="34"/>
    </row>
    <row r="27" spans="1:18" ht="12.75" customHeight="1" x14ac:dyDescent="0.2">
      <c r="A27" s="124" t="s">
        <v>26</v>
      </c>
      <c r="B27" s="148">
        <v>75710.81</v>
      </c>
      <c r="C27" s="151">
        <v>2.860517360367424E-2</v>
      </c>
      <c r="D27" s="153">
        <v>70532.069999999992</v>
      </c>
      <c r="E27" s="151">
        <v>2.7984606848426959E-2</v>
      </c>
      <c r="F27" s="153">
        <v>62028.258000000002</v>
      </c>
      <c r="G27" s="151">
        <v>2.5530662709581323E-2</v>
      </c>
      <c r="H27" s="153">
        <v>208271.13800000001</v>
      </c>
      <c r="I27" s="157">
        <v>2.7416002536831099E-2</v>
      </c>
      <c r="J27" s="25"/>
      <c r="K27" s="26" t="str">
        <f>+A27</f>
        <v>Průmysl</v>
      </c>
      <c r="L27" s="23">
        <f t="shared" ref="L27:L34" si="3">+B27</f>
        <v>75710.81</v>
      </c>
      <c r="M27" s="23">
        <f t="shared" ref="M27:M34" si="4">+D27</f>
        <v>70532.069999999992</v>
      </c>
      <c r="N27" s="23">
        <f t="shared" ref="N27:N34" si="5">+F27</f>
        <v>62028.258000000002</v>
      </c>
      <c r="O27" s="22"/>
      <c r="P27" s="40"/>
      <c r="Q27" s="40"/>
      <c r="R27" s="40"/>
    </row>
    <row r="28" spans="1:18" ht="12.75" customHeight="1" x14ac:dyDescent="0.2">
      <c r="A28" s="124" t="s">
        <v>0</v>
      </c>
      <c r="B28" s="148">
        <v>678.45999999999992</v>
      </c>
      <c r="C28" s="152">
        <v>2.1540727882168819E-3</v>
      </c>
      <c r="D28" s="154">
        <v>637.23</v>
      </c>
      <c r="E28" s="152">
        <v>2.1544367313357758E-3</v>
      </c>
      <c r="F28" s="154">
        <v>561.82999999999993</v>
      </c>
      <c r="G28" s="151">
        <v>2.0372497129600262E-3</v>
      </c>
      <c r="H28" s="154">
        <v>1877.52</v>
      </c>
      <c r="I28" s="157">
        <v>2.1178529081512226E-3</v>
      </c>
      <c r="J28" s="25"/>
      <c r="K28" s="26" t="str">
        <f t="shared" ref="K28:K34" si="6">+A28</f>
        <v>Energetika</v>
      </c>
      <c r="L28" s="23">
        <f t="shared" si="3"/>
        <v>678.45999999999992</v>
      </c>
      <c r="M28" s="23">
        <f t="shared" si="4"/>
        <v>637.23</v>
      </c>
      <c r="N28" s="23">
        <f t="shared" si="5"/>
        <v>561.82999999999993</v>
      </c>
      <c r="O28" s="22"/>
    </row>
    <row r="29" spans="1:18" ht="12.75" customHeight="1" x14ac:dyDescent="0.2">
      <c r="A29" s="124" t="s">
        <v>1</v>
      </c>
      <c r="B29" s="148">
        <v>97</v>
      </c>
      <c r="C29" s="152">
        <v>7.6788331973375035E-4</v>
      </c>
      <c r="D29" s="154">
        <v>93</v>
      </c>
      <c r="E29" s="152">
        <v>7.8960532308098468E-4</v>
      </c>
      <c r="F29" s="154">
        <v>86</v>
      </c>
      <c r="G29" s="151">
        <v>9.0088715071675479E-4</v>
      </c>
      <c r="H29" s="154">
        <v>276</v>
      </c>
      <c r="I29" s="157">
        <v>8.1280918241606441E-4</v>
      </c>
      <c r="J29" s="25"/>
      <c r="K29" s="26" t="str">
        <f t="shared" si="6"/>
        <v>Doprava</v>
      </c>
      <c r="L29" s="23">
        <f t="shared" si="3"/>
        <v>97</v>
      </c>
      <c r="M29" s="23">
        <f t="shared" si="4"/>
        <v>93</v>
      </c>
      <c r="N29" s="23">
        <f t="shared" si="5"/>
        <v>86</v>
      </c>
      <c r="O29" s="22"/>
    </row>
    <row r="30" spans="1:18" ht="12.75" customHeight="1" x14ac:dyDescent="0.2">
      <c r="A30" s="124" t="s">
        <v>2</v>
      </c>
      <c r="B30" s="148">
        <v>101</v>
      </c>
      <c r="C30" s="152">
        <v>2.8617978324006511E-3</v>
      </c>
      <c r="D30" s="154">
        <v>98</v>
      </c>
      <c r="E30" s="152">
        <v>2.9019067570573119E-3</v>
      </c>
      <c r="F30" s="154">
        <v>71</v>
      </c>
      <c r="G30" s="151">
        <v>2.010193834497684E-3</v>
      </c>
      <c r="H30" s="154">
        <v>270</v>
      </c>
      <c r="I30" s="157">
        <v>2.5866187734721281E-3</v>
      </c>
      <c r="J30" s="25"/>
      <c r="K30" s="26" t="str">
        <f t="shared" si="6"/>
        <v>Stavebnictví</v>
      </c>
      <c r="L30" s="23">
        <f t="shared" si="3"/>
        <v>101</v>
      </c>
      <c r="M30" s="23">
        <f t="shared" si="4"/>
        <v>98</v>
      </c>
      <c r="N30" s="23">
        <f t="shared" si="5"/>
        <v>71</v>
      </c>
    </row>
    <row r="31" spans="1:18" x14ac:dyDescent="0.2">
      <c r="A31" s="124" t="s">
        <v>6</v>
      </c>
      <c r="B31" s="148">
        <v>6537.7420000000002</v>
      </c>
      <c r="C31" s="152">
        <v>0.12501999528775729</v>
      </c>
      <c r="D31" s="154">
        <v>6506.2920000000004</v>
      </c>
      <c r="E31" s="152">
        <v>0.1255225054587589</v>
      </c>
      <c r="F31" s="154">
        <v>6205.1330000000007</v>
      </c>
      <c r="G31" s="151">
        <v>0.1168903676809902</v>
      </c>
      <c r="H31" s="154">
        <v>19249.167000000001</v>
      </c>
      <c r="I31" s="157">
        <v>0.12244058602867523</v>
      </c>
      <c r="J31" s="25"/>
      <c r="K31" s="26" t="str">
        <f t="shared" si="6"/>
        <v>Zemědělství a lesnictví</v>
      </c>
      <c r="L31" s="23">
        <f t="shared" si="3"/>
        <v>6537.7420000000002</v>
      </c>
      <c r="M31" s="23">
        <f t="shared" si="4"/>
        <v>6506.2920000000004</v>
      </c>
      <c r="N31" s="23">
        <f t="shared" si="5"/>
        <v>6205.1330000000007</v>
      </c>
    </row>
    <row r="32" spans="1:18" x14ac:dyDescent="0.2">
      <c r="A32" s="124" t="s">
        <v>25</v>
      </c>
      <c r="B32" s="148">
        <v>454528.42899999995</v>
      </c>
      <c r="C32" s="152">
        <v>8.7327515986513018E-2</v>
      </c>
      <c r="D32" s="154">
        <v>415172.38600000012</v>
      </c>
      <c r="E32" s="152">
        <v>8.7699180491218595E-2</v>
      </c>
      <c r="F32" s="154">
        <v>361716.38199999993</v>
      </c>
      <c r="G32" s="151">
        <v>8.6526336347470978E-2</v>
      </c>
      <c r="H32" s="154">
        <v>1231417.1969999999</v>
      </c>
      <c r="I32" s="157">
        <v>8.7214919494285767E-2</v>
      </c>
      <c r="J32" s="25"/>
      <c r="K32" s="26" t="str">
        <f t="shared" si="6"/>
        <v>Domácnosti</v>
      </c>
      <c r="L32" s="23">
        <f t="shared" si="3"/>
        <v>454528.42899999995</v>
      </c>
      <c r="M32" s="23">
        <f t="shared" si="4"/>
        <v>415172.38600000012</v>
      </c>
      <c r="N32" s="23">
        <f t="shared" si="5"/>
        <v>361716.38199999993</v>
      </c>
    </row>
    <row r="33" spans="1:14" x14ac:dyDescent="0.2">
      <c r="A33" s="124" t="s">
        <v>5</v>
      </c>
      <c r="B33" s="148">
        <v>132086.50400000002</v>
      </c>
      <c r="C33" s="152">
        <v>4.1646539075328039E-2</v>
      </c>
      <c r="D33" s="154">
        <v>118113.93199999999</v>
      </c>
      <c r="E33" s="152">
        <v>3.9786015517929998E-2</v>
      </c>
      <c r="F33" s="154">
        <v>100821.694</v>
      </c>
      <c r="G33" s="151">
        <v>3.8452445464417839E-2</v>
      </c>
      <c r="H33" s="154">
        <v>351022.13</v>
      </c>
      <c r="I33" s="157">
        <v>4.0060400834659553E-2</v>
      </c>
      <c r="J33" s="25"/>
      <c r="K33" s="26" t="str">
        <f t="shared" si="6"/>
        <v>Obchod, služby, školství, zdravotnictví</v>
      </c>
      <c r="L33" s="23">
        <f t="shared" si="3"/>
        <v>132086.50400000002</v>
      </c>
      <c r="M33" s="23">
        <f t="shared" si="4"/>
        <v>118113.93199999999</v>
      </c>
      <c r="N33" s="23">
        <f t="shared" si="5"/>
        <v>100821.694</v>
      </c>
    </row>
    <row r="34" spans="1:14" x14ac:dyDescent="0.2">
      <c r="A34" s="124" t="s">
        <v>3</v>
      </c>
      <c r="B34" s="148">
        <v>123630.496</v>
      </c>
      <c r="C34" s="151">
        <v>0.44413714414287275</v>
      </c>
      <c r="D34" s="153">
        <v>112315.598</v>
      </c>
      <c r="E34" s="151">
        <v>0.44479613705393595</v>
      </c>
      <c r="F34" s="153">
        <v>94172.831000000006</v>
      </c>
      <c r="G34" s="151">
        <v>0.42438686323796593</v>
      </c>
      <c r="H34" s="153">
        <v>330118.92499999999</v>
      </c>
      <c r="I34" s="157">
        <v>0.43853619907461555</v>
      </c>
      <c r="J34" s="25"/>
      <c r="K34" s="26" t="str">
        <f t="shared" si="6"/>
        <v>Ostatní</v>
      </c>
      <c r="L34" s="23">
        <f t="shared" si="3"/>
        <v>123630.496</v>
      </c>
      <c r="M34" s="23">
        <f t="shared" si="4"/>
        <v>112315.598</v>
      </c>
      <c r="N34" s="23">
        <f t="shared" si="5"/>
        <v>94172.831000000006</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4.8598713560598181E-2</v>
      </c>
    </row>
    <row r="40" spans="1:14" x14ac:dyDescent="0.2">
      <c r="B40" s="34"/>
      <c r="C40" s="34"/>
      <c r="D40" s="34"/>
      <c r="L40" s="28" t="s">
        <v>50</v>
      </c>
      <c r="M40" s="32">
        <v>5.4692226772341541E-2</v>
      </c>
    </row>
    <row r="41" spans="1:14" x14ac:dyDescent="0.2">
      <c r="B41" s="22"/>
      <c r="C41" s="22"/>
      <c r="D41" s="22"/>
      <c r="L41" s="28" t="s">
        <v>112</v>
      </c>
      <c r="M41" s="32">
        <v>6.5307440685555315E-2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{3DEBDB0F-FA8E-470B-8442-800A885C4329}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DEBDB0F-FA8E-470B-8442-800A885C4329}">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showGridLines="0" zoomScaleNormal="100" workbookViewId="0">
      <selection activeCell="K41" sqref="K41"/>
    </sheetView>
  </sheetViews>
  <sheetFormatPr defaultRowHeight="12" x14ac:dyDescent="0.2"/>
  <cols>
    <col min="1" max="1" width="4.7109375" style="97" customWidth="1"/>
    <col min="2" max="6" width="9.140625" style="97"/>
    <col min="7" max="7" width="9.140625" style="97" customWidth="1"/>
    <col min="8" max="8" width="9.140625" style="196" customWidth="1"/>
    <col min="9" max="9" width="9.140625" style="97" customWidth="1"/>
    <col min="10" max="10" width="9" style="97" customWidth="1"/>
    <col min="11" max="11" width="12.42578125" style="97" customWidth="1"/>
    <col min="12" max="16384" width="9.140625" style="97"/>
  </cols>
  <sheetData>
    <row r="1" spans="1:11" ht="18.75" x14ac:dyDescent="0.3">
      <c r="A1" s="237" t="s">
        <v>43</v>
      </c>
      <c r="J1" s="197"/>
      <c r="K1" s="197"/>
    </row>
    <row r="2" spans="1:11" ht="6" customHeight="1" x14ac:dyDescent="0.2">
      <c r="A2" s="198"/>
      <c r="B2" s="69"/>
      <c r="C2" s="69"/>
      <c r="D2" s="69"/>
      <c r="E2" s="69"/>
      <c r="F2" s="69"/>
      <c r="G2" s="69"/>
      <c r="H2" s="199"/>
      <c r="I2" s="69"/>
      <c r="J2" s="200"/>
      <c r="K2" s="200"/>
    </row>
    <row r="3" spans="1:11" s="69" customFormat="1" ht="15" x14ac:dyDescent="0.25">
      <c r="A3" s="201" t="s">
        <v>176</v>
      </c>
      <c r="B3" s="202" t="s">
        <v>30</v>
      </c>
      <c r="C3" s="101"/>
      <c r="D3" s="101"/>
      <c r="E3" s="101"/>
      <c r="F3" s="101"/>
      <c r="G3" s="101"/>
      <c r="H3" s="203"/>
      <c r="I3" s="204"/>
      <c r="J3" s="205"/>
      <c r="K3" s="206">
        <v>4</v>
      </c>
    </row>
    <row r="4" spans="1:11" s="69" customFormat="1" ht="15" x14ac:dyDescent="0.25">
      <c r="A4" s="201" t="s">
        <v>177</v>
      </c>
      <c r="B4" s="202" t="s">
        <v>178</v>
      </c>
      <c r="C4" s="101"/>
      <c r="D4" s="101"/>
      <c r="E4" s="101"/>
      <c r="F4" s="101"/>
      <c r="G4" s="101"/>
      <c r="H4" s="203"/>
      <c r="I4" s="204"/>
      <c r="J4" s="205"/>
      <c r="K4" s="206">
        <v>5</v>
      </c>
    </row>
    <row r="5" spans="1:11" s="69" customFormat="1" ht="15" x14ac:dyDescent="0.25">
      <c r="A5" s="201" t="s">
        <v>179</v>
      </c>
      <c r="B5" s="202" t="s">
        <v>212</v>
      </c>
      <c r="C5" s="101"/>
      <c r="D5" s="101"/>
      <c r="E5" s="204"/>
      <c r="F5" s="204"/>
      <c r="G5" s="204"/>
      <c r="H5" s="101"/>
      <c r="I5" s="204"/>
      <c r="J5" s="101"/>
      <c r="K5" s="206">
        <v>6</v>
      </c>
    </row>
    <row r="6" spans="1:11" s="69" customFormat="1" ht="15" x14ac:dyDescent="0.25">
      <c r="A6" s="201" t="s">
        <v>180</v>
      </c>
      <c r="B6" s="202" t="s">
        <v>213</v>
      </c>
      <c r="C6" s="101"/>
      <c r="D6" s="101"/>
      <c r="E6" s="204"/>
      <c r="F6" s="204"/>
      <c r="G6" s="204"/>
      <c r="H6" s="101"/>
      <c r="I6" s="204"/>
      <c r="J6" s="101"/>
      <c r="K6" s="206">
        <v>7</v>
      </c>
    </row>
    <row r="7" spans="1:11" s="69" customFormat="1" ht="15" x14ac:dyDescent="0.25">
      <c r="A7" s="207" t="s">
        <v>181</v>
      </c>
      <c r="B7" s="208" t="s">
        <v>214</v>
      </c>
      <c r="C7" s="101"/>
      <c r="D7" s="101"/>
      <c r="E7" s="204"/>
      <c r="F7" s="204"/>
      <c r="G7" s="204"/>
      <c r="H7" s="101"/>
      <c r="I7" s="204"/>
      <c r="J7" s="101"/>
      <c r="K7" s="209">
        <v>7</v>
      </c>
    </row>
    <row r="8" spans="1:11" s="69" customFormat="1" ht="15" x14ac:dyDescent="0.25">
      <c r="A8" s="207" t="s">
        <v>182</v>
      </c>
      <c r="B8" s="208" t="s">
        <v>215</v>
      </c>
      <c r="C8" s="101"/>
      <c r="D8" s="101"/>
      <c r="E8" s="204"/>
      <c r="F8" s="204"/>
      <c r="G8" s="204"/>
      <c r="H8" s="101"/>
      <c r="I8" s="204"/>
      <c r="J8" s="101"/>
      <c r="K8" s="209">
        <v>8</v>
      </c>
    </row>
    <row r="9" spans="1:11" s="69" customFormat="1" ht="15" x14ac:dyDescent="0.25">
      <c r="A9" s="207" t="s">
        <v>183</v>
      </c>
      <c r="B9" s="208" t="s">
        <v>216</v>
      </c>
      <c r="C9" s="101"/>
      <c r="D9" s="101"/>
      <c r="E9" s="204"/>
      <c r="F9" s="204"/>
      <c r="G9" s="204"/>
      <c r="H9" s="101"/>
      <c r="I9" s="204"/>
      <c r="J9" s="101"/>
      <c r="K9" s="209">
        <v>9</v>
      </c>
    </row>
    <row r="10" spans="1:11" s="69" customFormat="1" ht="15" x14ac:dyDescent="0.25">
      <c r="A10" s="201" t="s">
        <v>184</v>
      </c>
      <c r="B10" s="202" t="s">
        <v>112</v>
      </c>
      <c r="C10" s="210"/>
      <c r="D10" s="210"/>
      <c r="E10" s="211"/>
      <c r="F10" s="211"/>
      <c r="G10" s="211"/>
      <c r="H10" s="210"/>
      <c r="I10" s="211"/>
      <c r="J10" s="210"/>
      <c r="K10" s="206">
        <v>10</v>
      </c>
    </row>
    <row r="11" spans="1:11" s="69" customFormat="1" ht="15" x14ac:dyDescent="0.25">
      <c r="A11" s="207" t="s">
        <v>217</v>
      </c>
      <c r="B11" s="208" t="s">
        <v>218</v>
      </c>
      <c r="C11" s="101"/>
      <c r="D11" s="101"/>
      <c r="E11" s="204"/>
      <c r="F11" s="204"/>
      <c r="G11" s="204"/>
      <c r="H11" s="101"/>
      <c r="I11" s="204"/>
      <c r="J11" s="101"/>
      <c r="K11" s="209">
        <v>10</v>
      </c>
    </row>
    <row r="12" spans="1:11" s="69" customFormat="1" ht="15" x14ac:dyDescent="0.25">
      <c r="A12" s="207" t="s">
        <v>219</v>
      </c>
      <c r="B12" s="208" t="s">
        <v>220</v>
      </c>
      <c r="C12" s="101"/>
      <c r="D12" s="101"/>
      <c r="E12" s="204"/>
      <c r="F12" s="204"/>
      <c r="G12" s="204"/>
      <c r="H12" s="101"/>
      <c r="I12" s="204"/>
      <c r="J12" s="101"/>
      <c r="K12" s="209">
        <v>11</v>
      </c>
    </row>
    <row r="13" spans="1:11" s="69" customFormat="1" ht="15" x14ac:dyDescent="0.25">
      <c r="A13" s="207" t="s">
        <v>221</v>
      </c>
      <c r="B13" s="208" t="s">
        <v>222</v>
      </c>
      <c r="C13" s="101"/>
      <c r="D13" s="212"/>
      <c r="E13" s="204"/>
      <c r="F13" s="204"/>
      <c r="G13" s="204"/>
      <c r="H13" s="101"/>
      <c r="I13" s="204"/>
      <c r="J13" s="101"/>
      <c r="K13" s="209">
        <v>12</v>
      </c>
    </row>
    <row r="14" spans="1:11" s="69" customFormat="1" ht="15" x14ac:dyDescent="0.25">
      <c r="A14" s="207" t="s">
        <v>223</v>
      </c>
      <c r="B14" s="208" t="s">
        <v>224</v>
      </c>
      <c r="C14" s="101"/>
      <c r="D14" s="101"/>
      <c r="E14" s="204"/>
      <c r="F14" s="204"/>
      <c r="G14" s="204"/>
      <c r="H14" s="101"/>
      <c r="I14" s="204"/>
      <c r="J14" s="101"/>
      <c r="K14" s="209">
        <v>13</v>
      </c>
    </row>
    <row r="15" spans="1:11" s="69" customFormat="1" ht="15" x14ac:dyDescent="0.25">
      <c r="A15" s="201" t="s">
        <v>185</v>
      </c>
      <c r="B15" s="202" t="s">
        <v>225</v>
      </c>
      <c r="C15" s="210"/>
      <c r="D15" s="210"/>
      <c r="E15" s="211"/>
      <c r="F15" s="211"/>
      <c r="G15" s="211"/>
      <c r="H15" s="210"/>
      <c r="I15" s="211"/>
      <c r="J15" s="210"/>
      <c r="K15" s="206">
        <v>14</v>
      </c>
    </row>
    <row r="16" spans="1:11" s="69" customFormat="1" ht="15" x14ac:dyDescent="0.25">
      <c r="A16" s="201" t="s">
        <v>186</v>
      </c>
      <c r="B16" s="202" t="s">
        <v>226</v>
      </c>
      <c r="C16" s="210"/>
      <c r="D16" s="210"/>
      <c r="E16" s="211"/>
      <c r="F16" s="211"/>
      <c r="G16" s="211"/>
      <c r="H16" s="210"/>
      <c r="I16" s="211"/>
      <c r="J16" s="210"/>
      <c r="K16" s="206">
        <v>15</v>
      </c>
    </row>
    <row r="17" spans="1:12" s="69" customFormat="1" ht="15" x14ac:dyDescent="0.25">
      <c r="A17" s="207" t="s">
        <v>187</v>
      </c>
      <c r="B17" s="208" t="s">
        <v>227</v>
      </c>
      <c r="C17" s="101"/>
      <c r="D17" s="101"/>
      <c r="E17" s="204"/>
      <c r="F17" s="204"/>
      <c r="G17" s="204"/>
      <c r="H17" s="101"/>
      <c r="I17" s="204"/>
      <c r="J17" s="101"/>
      <c r="K17" s="209">
        <v>15</v>
      </c>
    </row>
    <row r="18" spans="1:12" s="69" customFormat="1" ht="15" x14ac:dyDescent="0.25">
      <c r="A18" s="207" t="s">
        <v>188</v>
      </c>
      <c r="B18" s="208" t="s">
        <v>228</v>
      </c>
      <c r="C18" s="101"/>
      <c r="D18" s="101"/>
      <c r="E18" s="204"/>
      <c r="F18" s="204"/>
      <c r="G18" s="204"/>
      <c r="H18" s="101"/>
      <c r="I18" s="204"/>
      <c r="J18" s="101"/>
      <c r="K18" s="209">
        <v>16</v>
      </c>
    </row>
    <row r="19" spans="1:12" s="213" customFormat="1" ht="15" x14ac:dyDescent="0.25">
      <c r="A19" s="201" t="s">
        <v>189</v>
      </c>
      <c r="B19" s="202" t="s">
        <v>271</v>
      </c>
      <c r="C19" s="210"/>
      <c r="D19" s="210"/>
      <c r="E19" s="211"/>
      <c r="F19" s="211"/>
      <c r="G19" s="211"/>
      <c r="H19" s="210"/>
      <c r="I19" s="211"/>
      <c r="J19" s="210"/>
      <c r="K19" s="206">
        <v>17</v>
      </c>
      <c r="L19" s="69"/>
    </row>
    <row r="20" spans="1:12" s="69" customFormat="1" ht="15" x14ac:dyDescent="0.25">
      <c r="A20" s="207" t="s">
        <v>229</v>
      </c>
      <c r="B20" s="208" t="s">
        <v>230</v>
      </c>
      <c r="C20" s="101"/>
      <c r="D20" s="101"/>
      <c r="E20" s="204"/>
      <c r="F20" s="204"/>
      <c r="G20" s="204"/>
      <c r="H20" s="101"/>
      <c r="I20" s="204"/>
      <c r="J20" s="101"/>
      <c r="K20" s="209">
        <v>17</v>
      </c>
    </row>
    <row r="21" spans="1:12" s="69" customFormat="1" ht="15" x14ac:dyDescent="0.25">
      <c r="A21" s="207" t="s">
        <v>231</v>
      </c>
      <c r="B21" s="208" t="s">
        <v>232</v>
      </c>
      <c r="C21" s="101"/>
      <c r="D21" s="101"/>
      <c r="E21" s="204"/>
      <c r="F21" s="204"/>
      <c r="G21" s="204"/>
      <c r="H21" s="101"/>
      <c r="I21" s="204"/>
      <c r="J21" s="101"/>
      <c r="K21" s="209">
        <v>18</v>
      </c>
    </row>
    <row r="22" spans="1:12" s="69" customFormat="1" ht="15" x14ac:dyDescent="0.25">
      <c r="A22" s="207" t="s">
        <v>233</v>
      </c>
      <c r="B22" s="208" t="s">
        <v>234</v>
      </c>
      <c r="C22" s="101"/>
      <c r="D22" s="101"/>
      <c r="E22" s="204"/>
      <c r="F22" s="204"/>
      <c r="G22" s="204"/>
      <c r="H22" s="101"/>
      <c r="I22" s="204"/>
      <c r="J22" s="101"/>
      <c r="K22" s="209">
        <v>19</v>
      </c>
    </row>
    <row r="23" spans="1:12" s="69" customFormat="1" ht="15" x14ac:dyDescent="0.25">
      <c r="A23" s="207" t="s">
        <v>235</v>
      </c>
      <c r="B23" s="208" t="s">
        <v>236</v>
      </c>
      <c r="C23" s="101"/>
      <c r="D23" s="101"/>
      <c r="E23" s="204"/>
      <c r="F23" s="204"/>
      <c r="G23" s="204"/>
      <c r="H23" s="101"/>
      <c r="I23" s="204"/>
      <c r="J23" s="101"/>
      <c r="K23" s="209">
        <v>20</v>
      </c>
    </row>
    <row r="24" spans="1:12" s="69" customFormat="1" ht="15" x14ac:dyDescent="0.25">
      <c r="A24" s="207" t="s">
        <v>237</v>
      </c>
      <c r="B24" s="208" t="s">
        <v>238</v>
      </c>
      <c r="C24" s="101"/>
      <c r="D24" s="101"/>
      <c r="E24" s="204"/>
      <c r="F24" s="204"/>
      <c r="G24" s="204"/>
      <c r="H24" s="101"/>
      <c r="I24" s="204"/>
      <c r="J24" s="101"/>
      <c r="K24" s="209">
        <v>21</v>
      </c>
    </row>
    <row r="25" spans="1:12" s="69" customFormat="1" ht="15" x14ac:dyDescent="0.25">
      <c r="A25" s="207" t="s">
        <v>239</v>
      </c>
      <c r="B25" s="208" t="s">
        <v>240</v>
      </c>
      <c r="C25" s="101"/>
      <c r="D25" s="101"/>
      <c r="E25" s="204"/>
      <c r="F25" s="204"/>
      <c r="G25" s="204"/>
      <c r="H25" s="101"/>
      <c r="I25" s="204"/>
      <c r="J25" s="101"/>
      <c r="K25" s="209">
        <v>22</v>
      </c>
    </row>
    <row r="26" spans="1:12" s="69" customFormat="1" ht="15" x14ac:dyDescent="0.25">
      <c r="A26" s="207" t="s">
        <v>241</v>
      </c>
      <c r="B26" s="208" t="s">
        <v>242</v>
      </c>
      <c r="C26" s="101"/>
      <c r="D26" s="101"/>
      <c r="E26" s="204"/>
      <c r="F26" s="204"/>
      <c r="G26" s="204"/>
      <c r="H26" s="101"/>
      <c r="I26" s="204"/>
      <c r="J26" s="101"/>
      <c r="K26" s="209">
        <v>23</v>
      </c>
    </row>
    <row r="27" spans="1:12" s="69" customFormat="1" ht="15" x14ac:dyDescent="0.25">
      <c r="A27" s="207" t="s">
        <v>243</v>
      </c>
      <c r="B27" s="208" t="s">
        <v>244</v>
      </c>
      <c r="C27" s="101"/>
      <c r="D27" s="101"/>
      <c r="E27" s="204"/>
      <c r="F27" s="204"/>
      <c r="G27" s="204"/>
      <c r="H27" s="101"/>
      <c r="I27" s="204"/>
      <c r="J27" s="101"/>
      <c r="K27" s="209">
        <v>24</v>
      </c>
    </row>
    <row r="28" spans="1:12" s="69" customFormat="1" ht="15" x14ac:dyDescent="0.25">
      <c r="A28" s="207" t="s">
        <v>245</v>
      </c>
      <c r="B28" s="208" t="s">
        <v>246</v>
      </c>
      <c r="C28" s="101"/>
      <c r="D28" s="101"/>
      <c r="E28" s="204"/>
      <c r="F28" s="204"/>
      <c r="G28" s="204"/>
      <c r="H28" s="101"/>
      <c r="I28" s="204"/>
      <c r="J28" s="101"/>
      <c r="K28" s="209">
        <v>25</v>
      </c>
    </row>
    <row r="29" spans="1:12" s="69" customFormat="1" ht="15" x14ac:dyDescent="0.25">
      <c r="A29" s="207" t="s">
        <v>247</v>
      </c>
      <c r="B29" s="208" t="s">
        <v>248</v>
      </c>
      <c r="C29" s="101"/>
      <c r="D29" s="101"/>
      <c r="E29" s="204"/>
      <c r="F29" s="204"/>
      <c r="G29" s="204"/>
      <c r="H29" s="101"/>
      <c r="I29" s="204"/>
      <c r="J29" s="101"/>
      <c r="K29" s="209">
        <v>26</v>
      </c>
    </row>
    <row r="30" spans="1:12" s="69" customFormat="1" ht="15" x14ac:dyDescent="0.25">
      <c r="A30" s="207" t="s">
        <v>249</v>
      </c>
      <c r="B30" s="208" t="s">
        <v>250</v>
      </c>
      <c r="C30" s="101"/>
      <c r="D30" s="101"/>
      <c r="E30" s="204"/>
      <c r="F30" s="204"/>
      <c r="G30" s="204"/>
      <c r="H30" s="101"/>
      <c r="I30" s="204"/>
      <c r="J30" s="101"/>
      <c r="K30" s="209">
        <v>27</v>
      </c>
    </row>
    <row r="31" spans="1:12" s="69" customFormat="1" ht="15" x14ac:dyDescent="0.25">
      <c r="A31" s="207" t="s">
        <v>251</v>
      </c>
      <c r="B31" s="208" t="s">
        <v>252</v>
      </c>
      <c r="C31" s="101"/>
      <c r="D31" s="101"/>
      <c r="E31" s="204"/>
      <c r="F31" s="204"/>
      <c r="G31" s="204"/>
      <c r="H31" s="101"/>
      <c r="I31" s="204"/>
      <c r="J31" s="101"/>
      <c r="K31" s="209">
        <v>28</v>
      </c>
    </row>
    <row r="32" spans="1:12" s="69" customFormat="1" ht="15" x14ac:dyDescent="0.25">
      <c r="A32" s="207" t="s">
        <v>253</v>
      </c>
      <c r="B32" s="208" t="s">
        <v>254</v>
      </c>
      <c r="C32" s="101"/>
      <c r="D32" s="101"/>
      <c r="E32" s="204"/>
      <c r="F32" s="204"/>
      <c r="G32" s="204"/>
      <c r="H32" s="101"/>
      <c r="I32" s="204"/>
      <c r="J32" s="101"/>
      <c r="K32" s="209">
        <v>29</v>
      </c>
    </row>
    <row r="33" spans="1:12" s="69" customFormat="1" ht="15" x14ac:dyDescent="0.25">
      <c r="A33" s="207" t="s">
        <v>255</v>
      </c>
      <c r="B33" s="208" t="s">
        <v>256</v>
      </c>
      <c r="C33" s="101"/>
      <c r="D33" s="101"/>
      <c r="E33" s="204"/>
      <c r="F33" s="204"/>
      <c r="G33" s="204"/>
      <c r="H33" s="101"/>
      <c r="I33" s="204"/>
      <c r="J33" s="101"/>
      <c r="K33" s="209">
        <v>30</v>
      </c>
    </row>
    <row r="34" spans="1:12" s="214" customFormat="1" ht="15" x14ac:dyDescent="0.25">
      <c r="A34" s="201" t="s">
        <v>190</v>
      </c>
      <c r="B34" s="202" t="s">
        <v>257</v>
      </c>
      <c r="C34" s="210"/>
      <c r="D34" s="210"/>
      <c r="E34" s="211"/>
      <c r="F34" s="211"/>
      <c r="G34" s="211"/>
      <c r="H34" s="210"/>
      <c r="I34" s="211"/>
      <c r="J34" s="210"/>
      <c r="K34" s="206">
        <v>31</v>
      </c>
      <c r="L34" s="69"/>
    </row>
    <row r="35" spans="1:12" ht="15" x14ac:dyDescent="0.25">
      <c r="A35" s="215" t="s">
        <v>191</v>
      </c>
      <c r="B35" s="216" t="s">
        <v>258</v>
      </c>
      <c r="C35" s="217"/>
      <c r="D35" s="217"/>
      <c r="E35" s="218"/>
      <c r="F35" s="218"/>
      <c r="G35" s="218"/>
      <c r="H35" s="217"/>
      <c r="I35" s="218"/>
      <c r="J35" s="217"/>
      <c r="K35" s="67">
        <v>32</v>
      </c>
      <c r="L35" s="69"/>
    </row>
    <row r="36" spans="1:12" ht="15" x14ac:dyDescent="0.25">
      <c r="A36" s="207" t="s">
        <v>259</v>
      </c>
      <c r="B36" s="208" t="s">
        <v>273</v>
      </c>
      <c r="C36" s="101"/>
      <c r="D36" s="101"/>
      <c r="E36" s="204"/>
      <c r="F36" s="204"/>
      <c r="G36" s="204"/>
      <c r="H36" s="101"/>
      <c r="I36" s="204"/>
      <c r="J36" s="101"/>
      <c r="K36" s="209">
        <v>32</v>
      </c>
      <c r="L36" s="69"/>
    </row>
    <row r="37" spans="1:12" ht="15" x14ac:dyDescent="0.25">
      <c r="A37" s="207" t="s">
        <v>260</v>
      </c>
      <c r="B37" s="208" t="s">
        <v>274</v>
      </c>
      <c r="C37" s="101"/>
      <c r="D37" s="101"/>
      <c r="E37" s="204"/>
      <c r="F37" s="204"/>
      <c r="G37" s="204"/>
      <c r="H37" s="101"/>
      <c r="I37" s="204"/>
      <c r="J37" s="101"/>
      <c r="K37" s="209">
        <v>33</v>
      </c>
      <c r="L37" s="69"/>
    </row>
    <row r="38" spans="1:12" ht="15" x14ac:dyDescent="0.25">
      <c r="A38" s="219" t="s">
        <v>261</v>
      </c>
      <c r="B38" s="208" t="s">
        <v>262</v>
      </c>
      <c r="C38" s="101"/>
      <c r="D38" s="101"/>
      <c r="E38" s="204"/>
      <c r="F38" s="204"/>
      <c r="G38" s="204"/>
      <c r="H38" s="101"/>
      <c r="I38" s="204"/>
      <c r="J38" s="101"/>
      <c r="K38" s="209">
        <v>34</v>
      </c>
      <c r="L38" s="69"/>
    </row>
    <row r="39" spans="1:12" ht="15" x14ac:dyDescent="0.25">
      <c r="A39" s="219" t="s">
        <v>263</v>
      </c>
      <c r="B39" s="220" t="s">
        <v>264</v>
      </c>
      <c r="C39" s="221"/>
      <c r="D39" s="221"/>
      <c r="E39" s="222"/>
      <c r="F39" s="222"/>
      <c r="G39" s="222"/>
      <c r="H39" s="221"/>
      <c r="I39" s="222"/>
      <c r="J39" s="221"/>
      <c r="K39" s="68">
        <v>35</v>
      </c>
      <c r="L39" s="69"/>
    </row>
    <row r="40" spans="1:12" ht="15" x14ac:dyDescent="0.25">
      <c r="A40" s="219" t="s">
        <v>283</v>
      </c>
      <c r="B40" s="220" t="s">
        <v>284</v>
      </c>
      <c r="C40" s="221"/>
      <c r="D40" s="221"/>
      <c r="E40" s="222"/>
      <c r="F40" s="222"/>
      <c r="G40" s="222"/>
      <c r="H40" s="221"/>
      <c r="I40" s="222"/>
      <c r="J40" s="221"/>
      <c r="K40" s="68">
        <v>36</v>
      </c>
      <c r="L40" s="69"/>
    </row>
  </sheetData>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41"/>
  <sheetViews>
    <sheetView showGridLines="0" zoomScaleNormal="100" zoomScaleSheetLayoutView="100" workbookViewId="0">
      <selection activeCell="L17" sqref="L16:L17"/>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130</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2833.7089999999994</v>
      </c>
      <c r="C7" s="146">
        <v>7.1431039325888582E-2</v>
      </c>
      <c r="D7" s="145">
        <v>2820.9089999999992</v>
      </c>
      <c r="E7" s="146">
        <v>7.112821215685787E-2</v>
      </c>
      <c r="F7" s="145">
        <v>2822.9089999999992</v>
      </c>
      <c r="G7" s="146">
        <v>7.1198236465685127E-2</v>
      </c>
      <c r="H7" s="145">
        <v>2822.9089999999992</v>
      </c>
      <c r="I7" s="155">
        <v>7.1198236465685127E-2</v>
      </c>
      <c r="J7" s="30"/>
      <c r="O7" s="13"/>
    </row>
    <row r="8" spans="1:15" x14ac:dyDescent="0.2">
      <c r="A8" s="125" t="s">
        <v>168</v>
      </c>
      <c r="B8" s="145">
        <v>935765.22300000011</v>
      </c>
      <c r="C8" s="146">
        <v>4.6847245476770966E-2</v>
      </c>
      <c r="D8" s="145">
        <v>888105.4310000001</v>
      </c>
      <c r="E8" s="146">
        <v>4.9364956633771127E-2</v>
      </c>
      <c r="F8" s="145">
        <v>847265.33</v>
      </c>
      <c r="G8" s="146">
        <v>4.9749700319363779E-2</v>
      </c>
      <c r="H8" s="145">
        <v>2671135.9840000002</v>
      </c>
      <c r="I8" s="155">
        <v>4.8569654533139134E-2</v>
      </c>
      <c r="J8" s="30"/>
      <c r="O8" s="13"/>
    </row>
    <row r="9" spans="1:15" x14ac:dyDescent="0.2">
      <c r="A9" s="125" t="s">
        <v>169</v>
      </c>
      <c r="B9" s="145">
        <v>459589.77500000002</v>
      </c>
      <c r="C9" s="147">
        <v>3.582223185659044E-2</v>
      </c>
      <c r="D9" s="145">
        <v>432613.22100000002</v>
      </c>
      <c r="E9" s="147">
        <v>3.6529707629277972E-2</v>
      </c>
      <c r="F9" s="145">
        <v>380870.89999999997</v>
      </c>
      <c r="G9" s="147">
        <v>3.5633942376680022E-2</v>
      </c>
      <c r="H9" s="145">
        <v>1273073.8959999999</v>
      </c>
      <c r="I9" s="156">
        <v>3.600225984554857E-2</v>
      </c>
      <c r="J9" s="25"/>
      <c r="K9" s="26"/>
      <c r="L9" s="26" t="str">
        <f>+B5</f>
        <v>Leden</v>
      </c>
      <c r="M9" s="26" t="str">
        <f>+D5</f>
        <v>Únor</v>
      </c>
      <c r="N9" s="26" t="str">
        <f>+F5</f>
        <v>Březen</v>
      </c>
      <c r="O9" s="27"/>
    </row>
    <row r="10" spans="1:15" x14ac:dyDescent="0.2">
      <c r="A10" s="124" t="s">
        <v>41</v>
      </c>
      <c r="B10" s="148">
        <v>38543.633000000002</v>
      </c>
      <c r="C10" s="149">
        <v>3.6577030373216961E-2</v>
      </c>
      <c r="D10" s="153">
        <v>34052.283000000003</v>
      </c>
      <c r="E10" s="151">
        <v>3.8200723840038753E-2</v>
      </c>
      <c r="F10" s="153">
        <v>35474.42</v>
      </c>
      <c r="G10" s="151">
        <v>3.6793401597564612E-2</v>
      </c>
      <c r="H10" s="153">
        <v>108070.336</v>
      </c>
      <c r="I10" s="157">
        <v>3.7146228907489337E-2</v>
      </c>
      <c r="J10" s="25"/>
      <c r="K10" s="26" t="str">
        <f>+A10</f>
        <v>Biomasa</v>
      </c>
      <c r="L10" s="23">
        <f>+B10</f>
        <v>38543.633000000002</v>
      </c>
      <c r="M10" s="23">
        <f>+D10</f>
        <v>34052.283000000003</v>
      </c>
      <c r="N10" s="23">
        <f>+F10</f>
        <v>35474.42</v>
      </c>
      <c r="O10" s="40"/>
    </row>
    <row r="11" spans="1:15" x14ac:dyDescent="0.2">
      <c r="A11" s="124" t="s">
        <v>40</v>
      </c>
      <c r="B11" s="148">
        <v>881</v>
      </c>
      <c r="C11" s="150">
        <v>1.2686232013990164E-2</v>
      </c>
      <c r="D11" s="154">
        <v>733</v>
      </c>
      <c r="E11" s="152">
        <v>1.2105770345080678E-2</v>
      </c>
      <c r="F11" s="154">
        <v>776</v>
      </c>
      <c r="G11" s="151">
        <v>1.2386793328651894E-2</v>
      </c>
      <c r="H11" s="154">
        <v>2390</v>
      </c>
      <c r="I11" s="157">
        <v>1.2406408893362397E-2</v>
      </c>
      <c r="J11" s="25"/>
      <c r="K11" s="26" t="str">
        <f t="shared" ref="K11:L25" si="0">+A11</f>
        <v>Bioplyn</v>
      </c>
      <c r="L11" s="23">
        <f t="shared" si="0"/>
        <v>881</v>
      </c>
      <c r="M11" s="23">
        <f t="shared" ref="M11:M25" si="1">+D11</f>
        <v>733</v>
      </c>
      <c r="N11" s="23">
        <f t="shared" ref="N11:N25" si="2">+F11</f>
        <v>776</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659.31</v>
      </c>
      <c r="C14" s="150">
        <v>0.56240243621567676</v>
      </c>
      <c r="D14" s="154">
        <v>545.76</v>
      </c>
      <c r="E14" s="152">
        <v>0.55931786504878256</v>
      </c>
      <c r="F14" s="154">
        <v>487.24</v>
      </c>
      <c r="G14" s="151">
        <v>0.69088537235551017</v>
      </c>
      <c r="H14" s="154">
        <v>1692.31</v>
      </c>
      <c r="I14" s="157">
        <v>0.5931041492161736</v>
      </c>
      <c r="J14" s="25"/>
      <c r="K14" s="26" t="str">
        <f t="shared" si="0"/>
        <v>Energie prostředí (tepelné čerpadlo)</v>
      </c>
      <c r="L14" s="23">
        <f t="shared" si="0"/>
        <v>659.31</v>
      </c>
      <c r="M14" s="23">
        <f t="shared" si="1"/>
        <v>545.76</v>
      </c>
      <c r="N14" s="23">
        <f t="shared" si="2"/>
        <v>487.24</v>
      </c>
      <c r="O14" s="40"/>
    </row>
    <row r="15" spans="1:15" x14ac:dyDescent="0.2">
      <c r="A15" s="124" t="s">
        <v>53</v>
      </c>
      <c r="B15" s="148">
        <v>1.4289999999999998</v>
      </c>
      <c r="C15" s="150">
        <v>0.14108006713397173</v>
      </c>
      <c r="D15" s="154">
        <v>4.1539999999999999</v>
      </c>
      <c r="E15" s="152">
        <v>0.20015418714464683</v>
      </c>
      <c r="F15" s="154">
        <v>6.5429999999999993</v>
      </c>
      <c r="G15" s="151">
        <v>0.17244287483857362</v>
      </c>
      <c r="H15" s="154">
        <v>12.125999999999999</v>
      </c>
      <c r="I15" s="157">
        <v>0.17618341905675181</v>
      </c>
      <c r="J15" s="25"/>
      <c r="K15" s="26" t="str">
        <f t="shared" si="0"/>
        <v>Energie Slunce (solární kolektor)</v>
      </c>
      <c r="L15" s="23">
        <f t="shared" si="0"/>
        <v>1.4289999999999998</v>
      </c>
      <c r="M15" s="23">
        <f t="shared" si="1"/>
        <v>4.1539999999999999</v>
      </c>
      <c r="N15" s="23">
        <f t="shared" si="2"/>
        <v>6.5429999999999993</v>
      </c>
      <c r="O15" s="40"/>
    </row>
    <row r="16" spans="1:15" x14ac:dyDescent="0.2">
      <c r="A16" s="124" t="s">
        <v>38</v>
      </c>
      <c r="B16" s="148">
        <v>268465.97700000001</v>
      </c>
      <c r="C16" s="150">
        <v>4.658160533907385E-2</v>
      </c>
      <c r="D16" s="154">
        <v>257256.02799999999</v>
      </c>
      <c r="E16" s="152">
        <v>4.8488286147103501E-2</v>
      </c>
      <c r="F16" s="154">
        <v>229022.44</v>
      </c>
      <c r="G16" s="151">
        <v>4.7284429250907339E-2</v>
      </c>
      <c r="H16" s="154">
        <v>754744.44500000007</v>
      </c>
      <c r="I16" s="157">
        <v>4.7431263304642313E-2</v>
      </c>
      <c r="J16" s="25"/>
      <c r="K16" s="26" t="str">
        <f t="shared" si="0"/>
        <v>Hnědé uhlí</v>
      </c>
      <c r="L16" s="23">
        <f t="shared" si="0"/>
        <v>268465.97700000001</v>
      </c>
      <c r="M16" s="23">
        <f t="shared" si="1"/>
        <v>257256.02799999999</v>
      </c>
      <c r="N16" s="23">
        <f t="shared" si="2"/>
        <v>229022.44</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0</v>
      </c>
      <c r="C21" s="150">
        <v>0</v>
      </c>
      <c r="D21" s="154">
        <v>0</v>
      </c>
      <c r="E21" s="152">
        <v>0</v>
      </c>
      <c r="F21" s="154">
        <v>772.08600000000001</v>
      </c>
      <c r="G21" s="151">
        <v>3.18821735726733E-3</v>
      </c>
      <c r="H21" s="154">
        <v>772.08600000000001</v>
      </c>
      <c r="I21" s="157">
        <v>9.7269544855943979E-4</v>
      </c>
      <c r="J21" s="25"/>
      <c r="K21" s="26" t="str">
        <f t="shared" si="0"/>
        <v>Ostatní pevná paliva</v>
      </c>
      <c r="L21" s="23">
        <f t="shared" si="0"/>
        <v>0</v>
      </c>
      <c r="M21" s="23">
        <f t="shared" si="1"/>
        <v>0</v>
      </c>
      <c r="N21" s="23">
        <f t="shared" si="2"/>
        <v>772.08600000000001</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0</v>
      </c>
      <c r="C24" s="150">
        <v>0</v>
      </c>
      <c r="D24" s="154">
        <v>0</v>
      </c>
      <c r="E24" s="152">
        <v>0</v>
      </c>
      <c r="F24" s="154">
        <v>0</v>
      </c>
      <c r="G24" s="151">
        <v>0</v>
      </c>
      <c r="H24" s="154">
        <v>0</v>
      </c>
      <c r="I24" s="157">
        <v>0</v>
      </c>
      <c r="J24" s="25"/>
      <c r="K24" s="26" t="str">
        <f t="shared" si="0"/>
        <v>Topné oleje</v>
      </c>
      <c r="L24" s="23">
        <f t="shared" si="0"/>
        <v>0</v>
      </c>
      <c r="M24" s="23">
        <f t="shared" si="1"/>
        <v>0</v>
      </c>
      <c r="N24" s="23">
        <f t="shared" si="2"/>
        <v>0</v>
      </c>
      <c r="O24" s="40"/>
    </row>
    <row r="25" spans="1:18" x14ac:dyDescent="0.2">
      <c r="A25" s="124" t="s">
        <v>31</v>
      </c>
      <c r="B25" s="148">
        <v>151038.42600000004</v>
      </c>
      <c r="C25" s="149">
        <v>4.297828405211445E-2</v>
      </c>
      <c r="D25" s="153">
        <v>140021.99600000001</v>
      </c>
      <c r="E25" s="151">
        <v>4.2411864951424738E-2</v>
      </c>
      <c r="F25" s="153">
        <v>114332.17099999999</v>
      </c>
      <c r="G25" s="151">
        <v>4.0268292326599071E-2</v>
      </c>
      <c r="H25" s="153">
        <v>405392.59299999999</v>
      </c>
      <c r="I25" s="157">
        <v>4.1987672291120118E-2</v>
      </c>
      <c r="J25" s="25"/>
      <c r="K25" s="26" t="str">
        <f t="shared" si="0"/>
        <v>Zemní plyn</v>
      </c>
      <c r="L25" s="23">
        <f t="shared" si="0"/>
        <v>151038.42600000004</v>
      </c>
      <c r="M25" s="23">
        <f t="shared" si="1"/>
        <v>140021.99600000001</v>
      </c>
      <c r="N25" s="23">
        <f t="shared" si="2"/>
        <v>114332.17099999999</v>
      </c>
      <c r="O25" s="24"/>
    </row>
    <row r="26" spans="1:18" ht="13.5" customHeight="1" x14ac:dyDescent="0.2">
      <c r="A26" s="126" t="s">
        <v>170</v>
      </c>
      <c r="B26" s="145">
        <v>408685.79200000002</v>
      </c>
      <c r="C26" s="147">
        <v>3.454519876869673E-2</v>
      </c>
      <c r="D26" s="145">
        <v>383560.72100000002</v>
      </c>
      <c r="E26" s="147">
        <v>3.4949095313739201E-2</v>
      </c>
      <c r="F26" s="145">
        <v>338512.80099999998</v>
      </c>
      <c r="G26" s="147">
        <v>3.4146610387357092E-2</v>
      </c>
      <c r="H26" s="145">
        <v>1130759.314</v>
      </c>
      <c r="I26" s="156">
        <v>3.4559908638162801E-2</v>
      </c>
      <c r="J26" s="7"/>
      <c r="K26" s="26"/>
      <c r="L26" s="26" t="str">
        <f>+L9</f>
        <v>Leden</v>
      </c>
      <c r="M26" s="26" t="str">
        <f>+M9</f>
        <v>Únor</v>
      </c>
      <c r="N26" s="26" t="str">
        <f>+N9</f>
        <v>Březen</v>
      </c>
      <c r="O26" s="22"/>
      <c r="P26" s="34"/>
      <c r="Q26" s="34"/>
      <c r="R26" s="34"/>
    </row>
    <row r="27" spans="1:18" ht="12.75" customHeight="1" x14ac:dyDescent="0.2">
      <c r="A27" s="124" t="s">
        <v>26</v>
      </c>
      <c r="B27" s="148">
        <v>24667.947</v>
      </c>
      <c r="C27" s="151">
        <v>9.3200813249948757E-3</v>
      </c>
      <c r="D27" s="153">
        <v>24428.450999999997</v>
      </c>
      <c r="E27" s="151">
        <v>9.6923370766101493E-3</v>
      </c>
      <c r="F27" s="153">
        <v>21681.038</v>
      </c>
      <c r="G27" s="151">
        <v>8.9238564199500114E-3</v>
      </c>
      <c r="H27" s="153">
        <v>70777.436000000002</v>
      </c>
      <c r="I27" s="157">
        <v>9.3168663865772928E-3</v>
      </c>
      <c r="J27" s="25"/>
      <c r="K27" s="26" t="str">
        <f>+A27</f>
        <v>Průmysl</v>
      </c>
      <c r="L27" s="23">
        <f t="shared" ref="L27:L34" si="3">+B27</f>
        <v>24667.947</v>
      </c>
      <c r="M27" s="23">
        <f t="shared" ref="M27:M34" si="4">+D27</f>
        <v>24428.450999999997</v>
      </c>
      <c r="N27" s="23">
        <f t="shared" ref="N27:N34" si="5">+F27</f>
        <v>21681.038</v>
      </c>
      <c r="O27" s="22"/>
      <c r="P27" s="40"/>
      <c r="Q27" s="40"/>
      <c r="R27" s="40"/>
    </row>
    <row r="28" spans="1:18" ht="12.75" customHeight="1" x14ac:dyDescent="0.2">
      <c r="A28" s="124" t="s">
        <v>0</v>
      </c>
      <c r="B28" s="148">
        <v>15314.42</v>
      </c>
      <c r="C28" s="152">
        <v>4.8622432257353979E-2</v>
      </c>
      <c r="D28" s="154">
        <v>17164.48</v>
      </c>
      <c r="E28" s="152">
        <v>5.8032086038444987E-2</v>
      </c>
      <c r="F28" s="154">
        <v>17065.420000000002</v>
      </c>
      <c r="G28" s="151">
        <v>6.1880857192642427E-2</v>
      </c>
      <c r="H28" s="154">
        <v>49544.320000000007</v>
      </c>
      <c r="I28" s="157">
        <v>5.5886266028790536E-2</v>
      </c>
      <c r="J28" s="25"/>
      <c r="K28" s="26" t="str">
        <f t="shared" ref="K28:K34" si="6">+A28</f>
        <v>Energetika</v>
      </c>
      <c r="L28" s="23">
        <f t="shared" si="3"/>
        <v>15314.42</v>
      </c>
      <c r="M28" s="23">
        <f t="shared" si="4"/>
        <v>17164.48</v>
      </c>
      <c r="N28" s="23">
        <f t="shared" si="5"/>
        <v>17065.420000000002</v>
      </c>
      <c r="O28" s="22"/>
    </row>
    <row r="29" spans="1:18" ht="12.75" customHeight="1" x14ac:dyDescent="0.2">
      <c r="A29" s="124" t="s">
        <v>1</v>
      </c>
      <c r="B29" s="148">
        <v>1857.415</v>
      </c>
      <c r="C29" s="152">
        <v>1.4703896869311998E-2</v>
      </c>
      <c r="D29" s="154">
        <v>1763.2260000000001</v>
      </c>
      <c r="E29" s="152">
        <v>1.4970458445105294E-2</v>
      </c>
      <c r="F29" s="154">
        <v>1420.7760000000001</v>
      </c>
      <c r="G29" s="151">
        <v>1.4883242354031953E-2</v>
      </c>
      <c r="H29" s="154">
        <v>5041.4170000000004</v>
      </c>
      <c r="I29" s="157">
        <v>1.4846775470972637E-2</v>
      </c>
      <c r="J29" s="25"/>
      <c r="K29" s="26" t="str">
        <f t="shared" si="6"/>
        <v>Doprava</v>
      </c>
      <c r="L29" s="23">
        <f t="shared" si="3"/>
        <v>1857.415</v>
      </c>
      <c r="M29" s="23">
        <f t="shared" si="4"/>
        <v>1763.2260000000001</v>
      </c>
      <c r="N29" s="23">
        <f t="shared" si="5"/>
        <v>1420.7760000000001</v>
      </c>
      <c r="O29" s="22"/>
    </row>
    <row r="30" spans="1:18" ht="12.75" customHeight="1" x14ac:dyDescent="0.2">
      <c r="A30" s="124" t="s">
        <v>2</v>
      </c>
      <c r="B30" s="148">
        <v>2069.81</v>
      </c>
      <c r="C30" s="152">
        <v>5.8647304668130618E-2</v>
      </c>
      <c r="D30" s="154">
        <v>2080.857</v>
      </c>
      <c r="E30" s="152">
        <v>6.1616867232347008E-2</v>
      </c>
      <c r="F30" s="154">
        <v>1726.4740000000002</v>
      </c>
      <c r="G30" s="151">
        <v>4.8880949158035973E-2</v>
      </c>
      <c r="H30" s="154">
        <v>5877.1409999999996</v>
      </c>
      <c r="I30" s="157">
        <v>5.6303419425713909E-2</v>
      </c>
      <c r="J30" s="25"/>
      <c r="K30" s="26" t="str">
        <f t="shared" si="6"/>
        <v>Stavebnictví</v>
      </c>
      <c r="L30" s="23">
        <f t="shared" si="3"/>
        <v>2069.81</v>
      </c>
      <c r="M30" s="23">
        <f t="shared" si="4"/>
        <v>2080.857</v>
      </c>
      <c r="N30" s="23">
        <f t="shared" si="5"/>
        <v>1726.4740000000002</v>
      </c>
    </row>
    <row r="31" spans="1:18" x14ac:dyDescent="0.2">
      <c r="A31" s="124" t="s">
        <v>6</v>
      </c>
      <c r="B31" s="148">
        <v>960.45</v>
      </c>
      <c r="C31" s="152">
        <v>1.8366502452089189E-2</v>
      </c>
      <c r="D31" s="154">
        <v>803.34</v>
      </c>
      <c r="E31" s="152">
        <v>1.5498420534344194E-2</v>
      </c>
      <c r="F31" s="154">
        <v>828.5</v>
      </c>
      <c r="G31" s="151">
        <v>1.5607025606655067E-2</v>
      </c>
      <c r="H31" s="154">
        <v>2592.29</v>
      </c>
      <c r="I31" s="157">
        <v>1.6489103489843195E-2</v>
      </c>
      <c r="J31" s="25"/>
      <c r="K31" s="26" t="str">
        <f t="shared" si="6"/>
        <v>Zemědělství a lesnictví</v>
      </c>
      <c r="L31" s="23">
        <f t="shared" si="3"/>
        <v>960.45</v>
      </c>
      <c r="M31" s="23">
        <f t="shared" si="4"/>
        <v>803.34</v>
      </c>
      <c r="N31" s="23">
        <f t="shared" si="5"/>
        <v>828.5</v>
      </c>
    </row>
    <row r="32" spans="1:18" x14ac:dyDescent="0.2">
      <c r="A32" s="124" t="s">
        <v>25</v>
      </c>
      <c r="B32" s="148">
        <v>244158.46799999999</v>
      </c>
      <c r="C32" s="152">
        <v>4.6909612594358822E-2</v>
      </c>
      <c r="D32" s="154">
        <v>223540.57500000001</v>
      </c>
      <c r="E32" s="152">
        <v>4.7219723409147409E-2</v>
      </c>
      <c r="F32" s="154">
        <v>200002.49199999997</v>
      </c>
      <c r="G32" s="151">
        <v>4.7842684916395005E-2</v>
      </c>
      <c r="H32" s="154">
        <v>667701.53499999992</v>
      </c>
      <c r="I32" s="157">
        <v>4.7289850883279506E-2</v>
      </c>
      <c r="J32" s="25"/>
      <c r="K32" s="26" t="str">
        <f t="shared" si="6"/>
        <v>Domácnosti</v>
      </c>
      <c r="L32" s="23">
        <f t="shared" si="3"/>
        <v>244158.46799999999</v>
      </c>
      <c r="M32" s="23">
        <f t="shared" si="4"/>
        <v>223540.57500000001</v>
      </c>
      <c r="N32" s="23">
        <f t="shared" si="5"/>
        <v>200002.49199999997</v>
      </c>
    </row>
    <row r="33" spans="1:14" x14ac:dyDescent="0.2">
      <c r="A33" s="124" t="s">
        <v>5</v>
      </c>
      <c r="B33" s="148">
        <v>98235.422000000006</v>
      </c>
      <c r="C33" s="152">
        <v>3.0973378937369248E-2</v>
      </c>
      <c r="D33" s="154">
        <v>93451.483999999997</v>
      </c>
      <c r="E33" s="152">
        <v>3.1478608235627842E-2</v>
      </c>
      <c r="F33" s="154">
        <v>78362.786000000007</v>
      </c>
      <c r="G33" s="151">
        <v>2.9886829268161729E-2</v>
      </c>
      <c r="H33" s="154">
        <v>270049.69200000004</v>
      </c>
      <c r="I33" s="157">
        <v>3.0819421290607399E-2</v>
      </c>
      <c r="J33" s="25"/>
      <c r="K33" s="26" t="str">
        <f t="shared" si="6"/>
        <v>Obchod, služby, školství, zdravotnictví</v>
      </c>
      <c r="L33" s="23">
        <f t="shared" si="3"/>
        <v>98235.422000000006</v>
      </c>
      <c r="M33" s="23">
        <f t="shared" si="4"/>
        <v>93451.483999999997</v>
      </c>
      <c r="N33" s="23">
        <f t="shared" si="5"/>
        <v>78362.786000000007</v>
      </c>
    </row>
    <row r="34" spans="1:14" x14ac:dyDescent="0.2">
      <c r="A34" s="124" t="s">
        <v>3</v>
      </c>
      <c r="B34" s="148">
        <v>21421.859999999997</v>
      </c>
      <c r="C34" s="151">
        <v>7.6957094167352025E-2</v>
      </c>
      <c r="D34" s="153">
        <v>20328.308000000001</v>
      </c>
      <c r="E34" s="151">
        <v>8.0504872272884331E-2</v>
      </c>
      <c r="F34" s="153">
        <v>17425.314999999999</v>
      </c>
      <c r="G34" s="151">
        <v>7.8526627003317709E-2</v>
      </c>
      <c r="H34" s="153">
        <v>59175.482999999993</v>
      </c>
      <c r="I34" s="157">
        <v>7.8609826423082299E-2</v>
      </c>
      <c r="J34" s="25"/>
      <c r="K34" s="26" t="str">
        <f t="shared" si="6"/>
        <v>Ostatní</v>
      </c>
      <c r="L34" s="23">
        <f t="shared" si="3"/>
        <v>21421.859999999997</v>
      </c>
      <c r="M34" s="23">
        <f t="shared" si="4"/>
        <v>20328.308000000001</v>
      </c>
      <c r="N34" s="23">
        <f t="shared" si="5"/>
        <v>17425.314999999999</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7.1198236465685127E-2</v>
      </c>
    </row>
    <row r="40" spans="1:14" x14ac:dyDescent="0.2">
      <c r="B40" s="34"/>
      <c r="C40" s="34"/>
      <c r="D40" s="34"/>
      <c r="L40" s="28" t="s">
        <v>50</v>
      </c>
      <c r="M40" s="32">
        <v>4.8569654533139134E-2</v>
      </c>
    </row>
    <row r="41" spans="1:14" x14ac:dyDescent="0.2">
      <c r="B41" s="22"/>
      <c r="C41" s="22"/>
      <c r="D41" s="22"/>
      <c r="L41" s="28" t="s">
        <v>112</v>
      </c>
      <c r="M41" s="32">
        <v>3.600225984554857E-2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{4C143600-BB62-4F60-8701-D3B17794FEB2}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4C143600-BB62-4F60-8701-D3B17794FEB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41"/>
  <sheetViews>
    <sheetView showGridLines="0" topLeftCell="A16" zoomScaleNormal="100" zoomScaleSheetLayoutView="100" workbookViewId="0">
      <selection activeCell="L39" sqref="L39"/>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124</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604.60400000000038</v>
      </c>
      <c r="C7" s="146">
        <v>1.5240623543415918E-2</v>
      </c>
      <c r="D7" s="145">
        <v>604.60400000000038</v>
      </c>
      <c r="E7" s="146">
        <v>1.5244873756255495E-2</v>
      </c>
      <c r="F7" s="145">
        <v>604.60400000000038</v>
      </c>
      <c r="G7" s="146">
        <v>1.5249070572271062E-2</v>
      </c>
      <c r="H7" s="145">
        <v>604.60400000000038</v>
      </c>
      <c r="I7" s="155">
        <v>1.5249070572271062E-2</v>
      </c>
      <c r="J7" s="30"/>
      <c r="O7" s="13"/>
    </row>
    <row r="8" spans="1:15" x14ac:dyDescent="0.2">
      <c r="A8" s="125" t="s">
        <v>168</v>
      </c>
      <c r="B8" s="145">
        <v>500742.41199999995</v>
      </c>
      <c r="C8" s="146">
        <v>2.5068684023529245E-2</v>
      </c>
      <c r="D8" s="145">
        <v>443666.55700000009</v>
      </c>
      <c r="E8" s="146">
        <v>2.4661013863521288E-2</v>
      </c>
      <c r="F8" s="145">
        <v>420305.03199999995</v>
      </c>
      <c r="G8" s="146">
        <v>2.4679458304661898E-2</v>
      </c>
      <c r="H8" s="145">
        <v>1364714.0009999999</v>
      </c>
      <c r="I8" s="155">
        <v>2.4814793392079169E-2</v>
      </c>
      <c r="J8" s="30"/>
      <c r="O8" s="13"/>
    </row>
    <row r="9" spans="1:15" x14ac:dyDescent="0.2">
      <c r="A9" s="125" t="s">
        <v>169</v>
      </c>
      <c r="B9" s="145">
        <v>243331.51900000003</v>
      </c>
      <c r="C9" s="147">
        <v>1.8966214145287159E-2</v>
      </c>
      <c r="D9" s="145">
        <v>215323.98100000003</v>
      </c>
      <c r="E9" s="147">
        <v>1.8181880926616909E-2</v>
      </c>
      <c r="F9" s="145">
        <v>199647.74</v>
      </c>
      <c r="G9" s="147">
        <v>1.8678864840538868E-2</v>
      </c>
      <c r="H9" s="145">
        <v>658303.24</v>
      </c>
      <c r="I9" s="156">
        <v>1.8616676045368014E-2</v>
      </c>
      <c r="J9" s="25"/>
      <c r="K9" s="26"/>
      <c r="L9" s="26" t="str">
        <f>+B5</f>
        <v>Leden</v>
      </c>
      <c r="M9" s="26" t="str">
        <f>+D5</f>
        <v>Únor</v>
      </c>
      <c r="N9" s="26" t="str">
        <f>+F5</f>
        <v>Březen</v>
      </c>
      <c r="O9" s="27"/>
    </row>
    <row r="10" spans="1:15" x14ac:dyDescent="0.2">
      <c r="A10" s="124" t="s">
        <v>41</v>
      </c>
      <c r="B10" s="148">
        <v>96567.81</v>
      </c>
      <c r="C10" s="149">
        <v>9.1640653579413353E-2</v>
      </c>
      <c r="D10" s="153">
        <v>86084.410000000018</v>
      </c>
      <c r="E10" s="151">
        <v>9.6571697508289561E-2</v>
      </c>
      <c r="F10" s="153">
        <v>78796.5</v>
      </c>
      <c r="G10" s="151">
        <v>8.1726248631619619E-2</v>
      </c>
      <c r="H10" s="153">
        <v>261448.72000000003</v>
      </c>
      <c r="I10" s="157">
        <v>8.986586291996064E-2</v>
      </c>
      <c r="J10" s="25"/>
      <c r="K10" s="26" t="str">
        <f>+A10</f>
        <v>Biomasa</v>
      </c>
      <c r="L10" s="23">
        <f>+B10</f>
        <v>96567.81</v>
      </c>
      <c r="M10" s="23">
        <f>+D10</f>
        <v>86084.410000000018</v>
      </c>
      <c r="N10" s="23">
        <f>+F10</f>
        <v>78796.5</v>
      </c>
      <c r="O10" s="40"/>
    </row>
    <row r="11" spans="1:15" x14ac:dyDescent="0.2">
      <c r="A11" s="124" t="s">
        <v>40</v>
      </c>
      <c r="B11" s="148">
        <v>5312.7139999999999</v>
      </c>
      <c r="C11" s="150">
        <v>7.6502068590208555E-2</v>
      </c>
      <c r="D11" s="154">
        <v>4988.1689999999999</v>
      </c>
      <c r="E11" s="152">
        <v>8.2381484797340698E-2</v>
      </c>
      <c r="F11" s="154">
        <v>5179.9949999999999</v>
      </c>
      <c r="G11" s="151">
        <v>8.2684958129446082E-2</v>
      </c>
      <c r="H11" s="154">
        <v>15480.878000000001</v>
      </c>
      <c r="I11" s="157">
        <v>8.0360712341530652E-2</v>
      </c>
      <c r="J11" s="25"/>
      <c r="K11" s="26" t="str">
        <f t="shared" ref="K11:L25" si="0">+A11</f>
        <v>Bioplyn</v>
      </c>
      <c r="L11" s="23">
        <f t="shared" si="0"/>
        <v>5312.7139999999999</v>
      </c>
      <c r="M11" s="23">
        <f t="shared" ref="M11:M25" si="1">+D11</f>
        <v>4988.1689999999999</v>
      </c>
      <c r="N11" s="23">
        <f t="shared" ref="N11:N25" si="2">+F11</f>
        <v>5179.9949999999999</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3.7</v>
      </c>
      <c r="C15" s="150">
        <v>0.36528778754072466</v>
      </c>
      <c r="D15" s="154">
        <v>7.6</v>
      </c>
      <c r="E15" s="152">
        <v>0.36619446853618581</v>
      </c>
      <c r="F15" s="154">
        <v>12.4</v>
      </c>
      <c r="G15" s="151">
        <v>0.3268059984713913</v>
      </c>
      <c r="H15" s="154">
        <v>23.700000000000003</v>
      </c>
      <c r="I15" s="157">
        <v>0.34434661319850063</v>
      </c>
      <c r="J15" s="25"/>
      <c r="K15" s="26" t="str">
        <f t="shared" si="0"/>
        <v>Energie Slunce (solární kolektor)</v>
      </c>
      <c r="L15" s="23">
        <f t="shared" si="0"/>
        <v>3.7</v>
      </c>
      <c r="M15" s="23">
        <f t="shared" si="1"/>
        <v>7.6</v>
      </c>
      <c r="N15" s="23">
        <f t="shared" si="2"/>
        <v>12.4</v>
      </c>
      <c r="O15" s="40"/>
    </row>
    <row r="16" spans="1:15" x14ac:dyDescent="0.2">
      <c r="A16" s="124" t="s">
        <v>38</v>
      </c>
      <c r="B16" s="148">
        <v>45815.911</v>
      </c>
      <c r="C16" s="150">
        <v>7.949531289963542E-3</v>
      </c>
      <c r="D16" s="154">
        <v>39598.559999999998</v>
      </c>
      <c r="E16" s="152">
        <v>7.4636397180681295E-3</v>
      </c>
      <c r="F16" s="154">
        <v>36127.970999999998</v>
      </c>
      <c r="G16" s="151">
        <v>7.4590528715366578E-3</v>
      </c>
      <c r="H16" s="154">
        <v>121542.44199999998</v>
      </c>
      <c r="I16" s="157">
        <v>7.638229876857478E-3</v>
      </c>
      <c r="J16" s="25"/>
      <c r="K16" s="26" t="str">
        <f t="shared" si="0"/>
        <v>Hnědé uhlí</v>
      </c>
      <c r="L16" s="23">
        <f t="shared" si="0"/>
        <v>45815.911</v>
      </c>
      <c r="M16" s="23">
        <f t="shared" si="1"/>
        <v>39598.559999999998</v>
      </c>
      <c r="N16" s="23">
        <f t="shared" si="2"/>
        <v>36127.970999999998</v>
      </c>
      <c r="O16" s="40"/>
    </row>
    <row r="17" spans="1:18" x14ac:dyDescent="0.2">
      <c r="A17" s="124" t="s">
        <v>63</v>
      </c>
      <c r="B17" s="148">
        <v>6152.94</v>
      </c>
      <c r="C17" s="150">
        <v>0.15553064322267285</v>
      </c>
      <c r="D17" s="154">
        <v>5426.23</v>
      </c>
      <c r="E17" s="152">
        <v>0.17744497264369702</v>
      </c>
      <c r="F17" s="154">
        <v>5003.71</v>
      </c>
      <c r="G17" s="151">
        <v>0.20052096795846683</v>
      </c>
      <c r="H17" s="154">
        <v>16582.879999999997</v>
      </c>
      <c r="I17" s="157">
        <v>0.17438355131522615</v>
      </c>
      <c r="J17" s="25"/>
      <c r="K17" s="26" t="str">
        <f t="shared" si="0"/>
        <v>Jaderné palivo</v>
      </c>
      <c r="L17" s="23">
        <f t="shared" si="0"/>
        <v>6152.94</v>
      </c>
      <c r="M17" s="23">
        <f t="shared" si="1"/>
        <v>5426.23</v>
      </c>
      <c r="N17" s="23">
        <f t="shared" si="2"/>
        <v>5003.71</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1795.0889999999999</v>
      </c>
      <c r="C19" s="150">
        <v>1.9129465962694596E-2</v>
      </c>
      <c r="D19" s="154">
        <v>1876.963</v>
      </c>
      <c r="E19" s="152">
        <v>2.2530266504696823E-2</v>
      </c>
      <c r="F19" s="154">
        <v>1871.231</v>
      </c>
      <c r="G19" s="151">
        <v>2.1647552267179123E-2</v>
      </c>
      <c r="H19" s="154">
        <v>5543.2829999999994</v>
      </c>
      <c r="I19" s="157">
        <v>2.1030085527832882E-2</v>
      </c>
      <c r="J19" s="25"/>
      <c r="K19" s="26" t="str">
        <f t="shared" si="0"/>
        <v>Odpadní teplo</v>
      </c>
      <c r="L19" s="23">
        <f t="shared" si="0"/>
        <v>1795.0889999999999</v>
      </c>
      <c r="M19" s="23">
        <f t="shared" si="1"/>
        <v>1876.963</v>
      </c>
      <c r="N19" s="23">
        <f t="shared" si="2"/>
        <v>1871.231</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428</v>
      </c>
      <c r="C21" s="150">
        <v>1.4330402853003743E-3</v>
      </c>
      <c r="D21" s="154">
        <v>930</v>
      </c>
      <c r="E21" s="152">
        <v>3.6769798069125384E-3</v>
      </c>
      <c r="F21" s="154">
        <v>1423</v>
      </c>
      <c r="G21" s="151">
        <v>5.8760724833650784E-3</v>
      </c>
      <c r="H21" s="154">
        <v>2781</v>
      </c>
      <c r="I21" s="157">
        <v>3.5035812622477317E-3</v>
      </c>
      <c r="J21" s="25"/>
      <c r="K21" s="26" t="str">
        <f t="shared" si="0"/>
        <v>Ostatní pevná paliva</v>
      </c>
      <c r="L21" s="23">
        <f t="shared" si="0"/>
        <v>428</v>
      </c>
      <c r="M21" s="23">
        <f t="shared" si="1"/>
        <v>930</v>
      </c>
      <c r="N21" s="23">
        <f t="shared" si="2"/>
        <v>1423</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134.494</v>
      </c>
      <c r="C24" s="150">
        <v>2.6930909723663523E-3</v>
      </c>
      <c r="D24" s="154">
        <v>123.715</v>
      </c>
      <c r="E24" s="152">
        <v>2.2188620293063042E-3</v>
      </c>
      <c r="F24" s="154">
        <v>111.00999999999999</v>
      </c>
      <c r="G24" s="151">
        <v>5.3879158671671255E-3</v>
      </c>
      <c r="H24" s="154">
        <v>369.21899999999999</v>
      </c>
      <c r="I24" s="157">
        <v>2.9233501639276088E-3</v>
      </c>
      <c r="J24" s="25"/>
      <c r="K24" s="26" t="str">
        <f t="shared" si="0"/>
        <v>Topné oleje</v>
      </c>
      <c r="L24" s="23">
        <f t="shared" si="0"/>
        <v>134.494</v>
      </c>
      <c r="M24" s="23">
        <f t="shared" si="1"/>
        <v>123.715</v>
      </c>
      <c r="N24" s="23">
        <f t="shared" si="2"/>
        <v>111.00999999999999</v>
      </c>
      <c r="O24" s="40"/>
    </row>
    <row r="25" spans="1:18" x14ac:dyDescent="0.2">
      <c r="A25" s="124" t="s">
        <v>31</v>
      </c>
      <c r="B25" s="148">
        <v>87120.861000000019</v>
      </c>
      <c r="C25" s="149">
        <v>2.4790414003141026E-2</v>
      </c>
      <c r="D25" s="153">
        <v>76288.334000000017</v>
      </c>
      <c r="E25" s="151">
        <v>2.3107301791192754E-2</v>
      </c>
      <c r="F25" s="153">
        <v>71121.923000000024</v>
      </c>
      <c r="G25" s="151">
        <v>2.5049453370336785E-2</v>
      </c>
      <c r="H25" s="153">
        <v>234531.11800000007</v>
      </c>
      <c r="I25" s="157">
        <v>2.4291059813848218E-2</v>
      </c>
      <c r="J25" s="25"/>
      <c r="K25" s="26" t="str">
        <f t="shared" si="0"/>
        <v>Zemní plyn</v>
      </c>
      <c r="L25" s="23">
        <f t="shared" si="0"/>
        <v>87120.861000000019</v>
      </c>
      <c r="M25" s="23">
        <f t="shared" si="1"/>
        <v>76288.334000000017</v>
      </c>
      <c r="N25" s="23">
        <f t="shared" si="2"/>
        <v>71121.923000000024</v>
      </c>
      <c r="O25" s="24"/>
    </row>
    <row r="26" spans="1:18" ht="13.5" customHeight="1" x14ac:dyDescent="0.2">
      <c r="A26" s="126" t="s">
        <v>170</v>
      </c>
      <c r="B26" s="145">
        <v>228280.40899999999</v>
      </c>
      <c r="C26" s="147">
        <v>1.9295978128606887E-2</v>
      </c>
      <c r="D26" s="145">
        <v>201097.86600000004</v>
      </c>
      <c r="E26" s="147">
        <v>1.8323535496283402E-2</v>
      </c>
      <c r="F26" s="145">
        <v>184472.71299999999</v>
      </c>
      <c r="G26" s="147">
        <v>1.8608211681512582E-2</v>
      </c>
      <c r="H26" s="145">
        <v>613850.98800000001</v>
      </c>
      <c r="I26" s="156">
        <v>1.8761405544103237E-2</v>
      </c>
      <c r="J26" s="7"/>
      <c r="K26" s="26"/>
      <c r="L26" s="26" t="str">
        <f>+L9</f>
        <v>Leden</v>
      </c>
      <c r="M26" s="26" t="str">
        <f>+M9</f>
        <v>Únor</v>
      </c>
      <c r="N26" s="26" t="str">
        <f>+N9</f>
        <v>Březen</v>
      </c>
      <c r="O26" s="22"/>
      <c r="P26" s="34"/>
      <c r="Q26" s="34"/>
      <c r="R26" s="34"/>
    </row>
    <row r="27" spans="1:18" ht="12.75" customHeight="1" x14ac:dyDescent="0.2">
      <c r="A27" s="124" t="s">
        <v>26</v>
      </c>
      <c r="B27" s="148">
        <v>17795.239000000001</v>
      </c>
      <c r="C27" s="151">
        <v>6.7234243156806071E-3</v>
      </c>
      <c r="D27" s="153">
        <v>16779.650000000001</v>
      </c>
      <c r="E27" s="151">
        <v>6.6575659597713143E-3</v>
      </c>
      <c r="F27" s="153">
        <v>15246.268</v>
      </c>
      <c r="G27" s="151">
        <v>6.2753225455385682E-3</v>
      </c>
      <c r="H27" s="153">
        <v>49821.157000000007</v>
      </c>
      <c r="I27" s="157">
        <v>6.5582633283535457E-3</v>
      </c>
      <c r="J27" s="25"/>
      <c r="K27" s="26" t="str">
        <f>+A27</f>
        <v>Průmysl</v>
      </c>
      <c r="L27" s="23">
        <f t="shared" ref="L27:L34" si="3">+B27</f>
        <v>17795.239000000001</v>
      </c>
      <c r="M27" s="23">
        <f t="shared" ref="M27:M34" si="4">+D27</f>
        <v>16779.650000000001</v>
      </c>
      <c r="N27" s="23">
        <f t="shared" ref="N27:N34" si="5">+F27</f>
        <v>15246.268</v>
      </c>
      <c r="O27" s="22"/>
      <c r="P27" s="40"/>
      <c r="Q27" s="40"/>
      <c r="R27" s="40"/>
    </row>
    <row r="28" spans="1:18" ht="12.75" customHeight="1" x14ac:dyDescent="0.2">
      <c r="A28" s="124" t="s">
        <v>0</v>
      </c>
      <c r="B28" s="148">
        <v>6152.94</v>
      </c>
      <c r="C28" s="152">
        <v>1.953524249260263E-2</v>
      </c>
      <c r="D28" s="154">
        <v>5426.23</v>
      </c>
      <c r="E28" s="152">
        <v>1.8345760909995023E-2</v>
      </c>
      <c r="F28" s="154">
        <v>5003.71</v>
      </c>
      <c r="G28" s="151">
        <v>1.8143934573154181E-2</v>
      </c>
      <c r="H28" s="154">
        <v>16582.879999999997</v>
      </c>
      <c r="I28" s="157">
        <v>1.8705580038307315E-2</v>
      </c>
      <c r="J28" s="25"/>
      <c r="K28" s="26" t="str">
        <f t="shared" ref="K28:K34" si="6">+A28</f>
        <v>Energetika</v>
      </c>
      <c r="L28" s="23">
        <f t="shared" si="3"/>
        <v>6152.94</v>
      </c>
      <c r="M28" s="23">
        <f t="shared" si="4"/>
        <v>5426.23</v>
      </c>
      <c r="N28" s="23">
        <f t="shared" si="5"/>
        <v>5003.71</v>
      </c>
      <c r="O28" s="22"/>
    </row>
    <row r="29" spans="1:18" ht="12.75" customHeight="1" x14ac:dyDescent="0.2">
      <c r="A29" s="124" t="s">
        <v>1</v>
      </c>
      <c r="B29" s="148">
        <v>669.20999999999992</v>
      </c>
      <c r="C29" s="152">
        <v>5.2976824371033298E-3</v>
      </c>
      <c r="D29" s="154">
        <v>639.51</v>
      </c>
      <c r="E29" s="152">
        <v>5.4296827974572096E-3</v>
      </c>
      <c r="F29" s="154">
        <v>526.53</v>
      </c>
      <c r="G29" s="151">
        <v>5.5156292031034058E-3</v>
      </c>
      <c r="H29" s="154">
        <v>1835.2499999999998</v>
      </c>
      <c r="I29" s="157">
        <v>5.4047393189459491E-3</v>
      </c>
      <c r="J29" s="25"/>
      <c r="K29" s="26" t="str">
        <f t="shared" si="6"/>
        <v>Doprava</v>
      </c>
      <c r="L29" s="23">
        <f t="shared" si="3"/>
        <v>669.20999999999992</v>
      </c>
      <c r="M29" s="23">
        <f t="shared" si="4"/>
        <v>639.51</v>
      </c>
      <c r="N29" s="23">
        <f t="shared" si="5"/>
        <v>526.53</v>
      </c>
      <c r="O29" s="22"/>
    </row>
    <row r="30" spans="1:18" ht="12.75" customHeight="1" x14ac:dyDescent="0.2">
      <c r="A30" s="124" t="s">
        <v>2</v>
      </c>
      <c r="B30" s="148">
        <v>642.54999999999995</v>
      </c>
      <c r="C30" s="152">
        <v>1.8206417794148895E-2</v>
      </c>
      <c r="D30" s="154">
        <v>513.6</v>
      </c>
      <c r="E30" s="152">
        <v>1.5208360310455464E-2</v>
      </c>
      <c r="F30" s="154">
        <v>505.49</v>
      </c>
      <c r="G30" s="151">
        <v>1.431173072394696E-2</v>
      </c>
      <c r="H30" s="154">
        <v>1661.64</v>
      </c>
      <c r="I30" s="157">
        <v>1.5918626736119362E-2</v>
      </c>
      <c r="J30" s="25"/>
      <c r="K30" s="26" t="str">
        <f t="shared" si="6"/>
        <v>Stavebnictví</v>
      </c>
      <c r="L30" s="23">
        <f t="shared" si="3"/>
        <v>642.54999999999995</v>
      </c>
      <c r="M30" s="23">
        <f t="shared" si="4"/>
        <v>513.6</v>
      </c>
      <c r="N30" s="23">
        <f t="shared" si="5"/>
        <v>505.49</v>
      </c>
    </row>
    <row r="31" spans="1:18" x14ac:dyDescent="0.2">
      <c r="A31" s="124" t="s">
        <v>6</v>
      </c>
      <c r="B31" s="148">
        <v>9317.8919999999998</v>
      </c>
      <c r="C31" s="152">
        <v>0.17818427431547945</v>
      </c>
      <c r="D31" s="154">
        <v>8675.0169999999998</v>
      </c>
      <c r="E31" s="152">
        <v>0.16736258820497543</v>
      </c>
      <c r="F31" s="154">
        <v>9017.2000000000007</v>
      </c>
      <c r="G31" s="151">
        <v>0.16986321219110451</v>
      </c>
      <c r="H31" s="154">
        <v>27010.109</v>
      </c>
      <c r="I31" s="157">
        <v>0.1718065812748362</v>
      </c>
      <c r="J31" s="25"/>
      <c r="K31" s="26" t="str">
        <f t="shared" si="6"/>
        <v>Zemědělství a lesnictví</v>
      </c>
      <c r="L31" s="23">
        <f t="shared" si="3"/>
        <v>9317.8919999999998</v>
      </c>
      <c r="M31" s="23">
        <f t="shared" si="4"/>
        <v>8675.0169999999998</v>
      </c>
      <c r="N31" s="23">
        <f t="shared" si="5"/>
        <v>9017.2000000000007</v>
      </c>
    </row>
    <row r="32" spans="1:18" x14ac:dyDescent="0.2">
      <c r="A32" s="124" t="s">
        <v>25</v>
      </c>
      <c r="B32" s="148">
        <v>140333.81799999997</v>
      </c>
      <c r="C32" s="152">
        <v>2.696201811139828E-2</v>
      </c>
      <c r="D32" s="154">
        <v>121918.60500000004</v>
      </c>
      <c r="E32" s="152">
        <v>2.5753547455664806E-2</v>
      </c>
      <c r="F32" s="154">
        <v>110568.00899999999</v>
      </c>
      <c r="G32" s="151">
        <v>2.6449022527279951E-2</v>
      </c>
      <c r="H32" s="154">
        <v>372820.43200000003</v>
      </c>
      <c r="I32" s="157">
        <v>2.6404945490382692E-2</v>
      </c>
      <c r="J32" s="25"/>
      <c r="K32" s="26" t="str">
        <f t="shared" si="6"/>
        <v>Domácnosti</v>
      </c>
      <c r="L32" s="23">
        <f t="shared" si="3"/>
        <v>140333.81799999997</v>
      </c>
      <c r="M32" s="23">
        <f t="shared" si="4"/>
        <v>121918.60500000004</v>
      </c>
      <c r="N32" s="23">
        <f t="shared" si="5"/>
        <v>110568.00899999999</v>
      </c>
    </row>
    <row r="33" spans="1:14" x14ac:dyDescent="0.2">
      <c r="A33" s="124" t="s">
        <v>5</v>
      </c>
      <c r="B33" s="148">
        <v>53291.249999999985</v>
      </c>
      <c r="C33" s="152">
        <v>1.6802595710293567E-2</v>
      </c>
      <c r="D33" s="154">
        <v>47087.65400000001</v>
      </c>
      <c r="E33" s="152">
        <v>1.5861212145125429E-2</v>
      </c>
      <c r="F33" s="154">
        <v>40223.065999999999</v>
      </c>
      <c r="G33" s="151">
        <v>1.5340698915222346E-2</v>
      </c>
      <c r="H33" s="154">
        <v>140601.97</v>
      </c>
      <c r="I33" s="157">
        <v>1.6046199925750487E-2</v>
      </c>
      <c r="J33" s="25"/>
      <c r="K33" s="26" t="str">
        <f t="shared" si="6"/>
        <v>Obchod, služby, školství, zdravotnictví</v>
      </c>
      <c r="L33" s="23">
        <f t="shared" si="3"/>
        <v>53291.249999999985</v>
      </c>
      <c r="M33" s="23">
        <f t="shared" si="4"/>
        <v>47087.65400000001</v>
      </c>
      <c r="N33" s="23">
        <f t="shared" si="5"/>
        <v>40223.065999999999</v>
      </c>
    </row>
    <row r="34" spans="1:14" x14ac:dyDescent="0.2">
      <c r="A34" s="124" t="s">
        <v>3</v>
      </c>
      <c r="B34" s="148">
        <v>77.509999999999991</v>
      </c>
      <c r="C34" s="151">
        <v>2.7845128149056413E-4</v>
      </c>
      <c r="D34" s="153">
        <v>57.599999999999994</v>
      </c>
      <c r="E34" s="151">
        <v>2.2810952308072746E-4</v>
      </c>
      <c r="F34" s="153">
        <v>3382.44</v>
      </c>
      <c r="G34" s="151">
        <v>1.5242858119988189E-2</v>
      </c>
      <c r="H34" s="153">
        <v>3517.55</v>
      </c>
      <c r="I34" s="157">
        <v>4.6727796870625156E-3</v>
      </c>
      <c r="J34" s="25"/>
      <c r="K34" s="26" t="str">
        <f t="shared" si="6"/>
        <v>Ostatní</v>
      </c>
      <c r="L34" s="23">
        <f t="shared" si="3"/>
        <v>77.509999999999991</v>
      </c>
      <c r="M34" s="23">
        <f t="shared" si="4"/>
        <v>57.599999999999994</v>
      </c>
      <c r="N34" s="23">
        <f t="shared" si="5"/>
        <v>3382.44</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1.5249070572271062E-2</v>
      </c>
    </row>
    <row r="40" spans="1:14" x14ac:dyDescent="0.2">
      <c r="B40" s="34"/>
      <c r="C40" s="34"/>
      <c r="D40" s="34"/>
      <c r="L40" s="28" t="s">
        <v>50</v>
      </c>
      <c r="M40" s="32">
        <v>2.4814793392079169E-2</v>
      </c>
    </row>
    <row r="41" spans="1:14" x14ac:dyDescent="0.2">
      <c r="B41" s="22"/>
      <c r="C41" s="22"/>
      <c r="D41" s="22"/>
      <c r="L41" s="28" t="s">
        <v>112</v>
      </c>
      <c r="M41" s="32">
        <v>1.8616676045368014E-2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{60E320AC-9687-4D32-953A-A54E63CCC965}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60E320AC-9687-4D32-953A-A54E63CCC965}">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2"/>
  <sheetViews>
    <sheetView showGridLines="0" zoomScaleNormal="100" zoomScaleSheetLayoutView="100" workbookViewId="0">
      <selection activeCell="K34" sqref="K3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125</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1068.6644999999999</v>
      </c>
      <c r="C7" s="146">
        <v>2.6938480954000945E-2</v>
      </c>
      <c r="D7" s="145">
        <v>1068.6644999999999</v>
      </c>
      <c r="E7" s="146">
        <v>2.6945993394505971E-2</v>
      </c>
      <c r="F7" s="145">
        <v>1068.9174999999998</v>
      </c>
      <c r="G7" s="146">
        <v>2.6959792514497986E-2</v>
      </c>
      <c r="H7" s="145">
        <v>1068.9174999999998</v>
      </c>
      <c r="I7" s="155">
        <v>2.6959792514497986E-2</v>
      </c>
      <c r="J7" s="30"/>
      <c r="O7" s="13"/>
    </row>
    <row r="8" spans="1:15" x14ac:dyDescent="0.2">
      <c r="A8" s="125" t="s">
        <v>168</v>
      </c>
      <c r="B8" s="145">
        <v>601010.63000000035</v>
      </c>
      <c r="C8" s="146">
        <v>3.0088415155559569E-2</v>
      </c>
      <c r="D8" s="145">
        <v>500687.7939999997</v>
      </c>
      <c r="E8" s="146">
        <v>2.7830514683417712E-2</v>
      </c>
      <c r="F8" s="145">
        <v>470788.55599999992</v>
      </c>
      <c r="G8" s="146">
        <v>2.7643748357773602E-2</v>
      </c>
      <c r="H8" s="145">
        <v>1572486.98</v>
      </c>
      <c r="I8" s="155">
        <v>2.8592759722433986E-2</v>
      </c>
      <c r="J8" s="30"/>
      <c r="O8" s="13"/>
    </row>
    <row r="9" spans="1:15" x14ac:dyDescent="0.2">
      <c r="A9" s="125" t="s">
        <v>169</v>
      </c>
      <c r="B9" s="145">
        <v>422781.43999999994</v>
      </c>
      <c r="C9" s="147">
        <v>3.2953245681636802E-2</v>
      </c>
      <c r="D9" s="145">
        <v>391352.93700000003</v>
      </c>
      <c r="E9" s="147">
        <v>3.3045703816965047E-2</v>
      </c>
      <c r="F9" s="145">
        <v>356927.266</v>
      </c>
      <c r="G9" s="147">
        <v>3.3393797292757058E-2</v>
      </c>
      <c r="H9" s="145">
        <v>1171061.6429999999</v>
      </c>
      <c r="I9" s="156">
        <v>3.3117374960644895E-2</v>
      </c>
      <c r="J9" s="25"/>
      <c r="K9" s="26"/>
      <c r="L9" s="26" t="str">
        <f>+B5</f>
        <v>Leden</v>
      </c>
      <c r="M9" s="26" t="str">
        <f>+D5</f>
        <v>Únor</v>
      </c>
      <c r="N9" s="26" t="str">
        <f>+F5</f>
        <v>Březen</v>
      </c>
    </row>
    <row r="10" spans="1:15" x14ac:dyDescent="0.2">
      <c r="A10" s="124" t="s">
        <v>41</v>
      </c>
      <c r="B10" s="148">
        <v>80270.959999999992</v>
      </c>
      <c r="C10" s="149">
        <v>7.6175313884067009E-2</v>
      </c>
      <c r="D10" s="153">
        <v>75507.53</v>
      </c>
      <c r="E10" s="151">
        <v>8.4706282435554781E-2</v>
      </c>
      <c r="F10" s="153">
        <v>58345.69</v>
      </c>
      <c r="G10" s="151">
        <v>6.0515052921429294E-2</v>
      </c>
      <c r="H10" s="153">
        <v>214124.18</v>
      </c>
      <c r="I10" s="157">
        <v>7.3599343717303242E-2</v>
      </c>
      <c r="J10" s="25"/>
      <c r="K10" s="26" t="str">
        <f>+A10</f>
        <v>Biomasa</v>
      </c>
      <c r="L10" s="23">
        <f>+B10</f>
        <v>80270.959999999992</v>
      </c>
      <c r="M10" s="23">
        <f>+D10</f>
        <v>75507.53</v>
      </c>
      <c r="N10" s="23">
        <f>+F10</f>
        <v>58345.69</v>
      </c>
    </row>
    <row r="11" spans="1:15" x14ac:dyDescent="0.2">
      <c r="A11" s="124" t="s">
        <v>40</v>
      </c>
      <c r="B11" s="148">
        <v>7630.76</v>
      </c>
      <c r="C11" s="150">
        <v>0.10988148899327535</v>
      </c>
      <c r="D11" s="154">
        <v>6209.5349999999999</v>
      </c>
      <c r="E11" s="152">
        <v>0.10255280308286568</v>
      </c>
      <c r="F11" s="154">
        <v>6342.0169999999998</v>
      </c>
      <c r="G11" s="151">
        <v>0.1012335745693259</v>
      </c>
      <c r="H11" s="154">
        <v>20182.311999999998</v>
      </c>
      <c r="I11" s="157">
        <v>0.10476569668845798</v>
      </c>
      <c r="J11" s="25"/>
      <c r="K11" s="26" t="str">
        <f t="shared" ref="K11:L25" si="0">+A11</f>
        <v>Bioplyn</v>
      </c>
      <c r="L11" s="23">
        <f t="shared" si="0"/>
        <v>7630.76</v>
      </c>
      <c r="M11" s="23">
        <f t="shared" ref="M11:M25" si="1">+D11</f>
        <v>6209.5349999999999</v>
      </c>
      <c r="N11" s="23">
        <f t="shared" ref="N11:N25" si="2">+F11</f>
        <v>6342.0169999999998</v>
      </c>
      <c r="O11" s="40"/>
    </row>
    <row r="12" spans="1:15" x14ac:dyDescent="0.2">
      <c r="A12" s="124" t="s">
        <v>39</v>
      </c>
      <c r="B12" s="148">
        <v>9065.91</v>
      </c>
      <c r="C12" s="150">
        <v>6.0028807479013714E-3</v>
      </c>
      <c r="D12" s="154">
        <v>6210.1</v>
      </c>
      <c r="E12" s="152">
        <v>4.262650240162565E-3</v>
      </c>
      <c r="F12" s="154">
        <v>10697.95</v>
      </c>
      <c r="G12" s="151">
        <v>8.8918496904862171E-3</v>
      </c>
      <c r="H12" s="154">
        <v>25973.96</v>
      </c>
      <c r="I12" s="157">
        <v>6.2284057487222329E-3</v>
      </c>
      <c r="J12" s="25"/>
      <c r="K12" s="26" t="str">
        <f t="shared" si="0"/>
        <v>Černé uhlí</v>
      </c>
      <c r="L12" s="23">
        <f t="shared" si="0"/>
        <v>9065.91</v>
      </c>
      <c r="M12" s="23">
        <f t="shared" si="1"/>
        <v>6210.1</v>
      </c>
      <c r="N12" s="23">
        <f t="shared" si="2"/>
        <v>10697.95</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162455.22</v>
      </c>
      <c r="C16" s="150">
        <v>2.8187649801570267E-2</v>
      </c>
      <c r="D16" s="154">
        <v>151790.88</v>
      </c>
      <c r="E16" s="152">
        <v>2.8609940381885433E-2</v>
      </c>
      <c r="F16" s="154">
        <v>148876.07</v>
      </c>
      <c r="G16" s="151">
        <v>3.07372500226097E-2</v>
      </c>
      <c r="H16" s="154">
        <v>463122.17</v>
      </c>
      <c r="I16" s="157">
        <v>2.9104513101103138E-2</v>
      </c>
      <c r="J16" s="25"/>
      <c r="K16" s="26" t="str">
        <f t="shared" si="0"/>
        <v>Hnědé uhlí</v>
      </c>
      <c r="L16" s="23">
        <f t="shared" si="0"/>
        <v>162455.22</v>
      </c>
      <c r="M16" s="23">
        <f t="shared" si="1"/>
        <v>151790.88</v>
      </c>
      <c r="N16" s="23">
        <f t="shared" si="2"/>
        <v>148876.07</v>
      </c>
      <c r="O16" s="40"/>
    </row>
    <row r="17" spans="1:15"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5"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5"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5"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5" x14ac:dyDescent="0.2">
      <c r="A21" s="124" t="s">
        <v>34</v>
      </c>
      <c r="B21" s="148">
        <v>0</v>
      </c>
      <c r="C21" s="150">
        <v>0</v>
      </c>
      <c r="D21" s="154">
        <v>0</v>
      </c>
      <c r="E21" s="152">
        <v>0</v>
      </c>
      <c r="F21" s="154">
        <v>0</v>
      </c>
      <c r="G21" s="151">
        <v>0</v>
      </c>
      <c r="H21" s="154">
        <v>0</v>
      </c>
      <c r="I21" s="157">
        <v>0</v>
      </c>
      <c r="J21" s="25"/>
      <c r="K21" s="26" t="str">
        <f t="shared" si="0"/>
        <v>Ostatní pevná paliva</v>
      </c>
      <c r="L21" s="23">
        <f t="shared" si="0"/>
        <v>0</v>
      </c>
      <c r="M21" s="23">
        <f t="shared" si="1"/>
        <v>0</v>
      </c>
      <c r="N21" s="23">
        <f t="shared" si="2"/>
        <v>0</v>
      </c>
      <c r="O21" s="40"/>
    </row>
    <row r="22" spans="1:15"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5"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5" x14ac:dyDescent="0.2">
      <c r="A24" s="124" t="s">
        <v>32</v>
      </c>
      <c r="B24" s="148">
        <v>116.05800000000001</v>
      </c>
      <c r="C24" s="150">
        <v>2.3239308227199292E-3</v>
      </c>
      <c r="D24" s="154">
        <v>594.5</v>
      </c>
      <c r="E24" s="152">
        <v>1.0662518501576995E-2</v>
      </c>
      <c r="F24" s="154">
        <v>143.30000000000001</v>
      </c>
      <c r="G24" s="151">
        <v>6.9551242569592759E-3</v>
      </c>
      <c r="H24" s="154">
        <v>853.85799999999995</v>
      </c>
      <c r="I24" s="157">
        <v>6.7605565376399925E-3</v>
      </c>
      <c r="J24" s="25"/>
      <c r="K24" s="26" t="str">
        <f t="shared" si="0"/>
        <v>Topné oleje</v>
      </c>
      <c r="L24" s="23">
        <f t="shared" si="0"/>
        <v>116.05800000000001</v>
      </c>
      <c r="M24" s="23">
        <f t="shared" si="1"/>
        <v>594.5</v>
      </c>
      <c r="N24" s="23">
        <f t="shared" si="2"/>
        <v>143.30000000000001</v>
      </c>
    </row>
    <row r="25" spans="1:15" x14ac:dyDescent="0.2">
      <c r="A25" s="124" t="s">
        <v>31</v>
      </c>
      <c r="B25" s="148">
        <v>163242.53200000001</v>
      </c>
      <c r="C25" s="149">
        <v>4.6450986649466161E-2</v>
      </c>
      <c r="D25" s="153">
        <v>151040.39199999999</v>
      </c>
      <c r="E25" s="151">
        <v>4.5749274333400099E-2</v>
      </c>
      <c r="F25" s="153">
        <v>132522.239</v>
      </c>
      <c r="G25" s="151">
        <v>4.6674914095940934E-2</v>
      </c>
      <c r="H25" s="153">
        <v>446805.163</v>
      </c>
      <c r="I25" s="157">
        <v>4.6276890811432533E-2</v>
      </c>
      <c r="J25" s="25"/>
      <c r="K25" s="26" t="str">
        <f t="shared" si="0"/>
        <v>Zemní plyn</v>
      </c>
      <c r="L25" s="23">
        <f t="shared" si="0"/>
        <v>163242.53200000001</v>
      </c>
      <c r="M25" s="23">
        <f t="shared" si="1"/>
        <v>151040.39199999999</v>
      </c>
      <c r="N25" s="23">
        <f t="shared" si="2"/>
        <v>132522.239</v>
      </c>
    </row>
    <row r="26" spans="1:15" x14ac:dyDescent="0.2">
      <c r="A26" s="126" t="s">
        <v>173</v>
      </c>
      <c r="B26" s="145">
        <v>188906</v>
      </c>
      <c r="C26" s="147"/>
      <c r="D26" s="145">
        <v>174217.4</v>
      </c>
      <c r="E26" s="147"/>
      <c r="F26" s="145">
        <v>153441.20000000001</v>
      </c>
      <c r="G26" s="147"/>
      <c r="H26" s="145">
        <v>516564.60000000003</v>
      </c>
      <c r="I26" s="156"/>
      <c r="J26" s="25"/>
      <c r="K26" s="26"/>
      <c r="L26" s="23"/>
      <c r="M26" s="23"/>
      <c r="N26" s="23"/>
    </row>
    <row r="27" spans="1:15" ht="13.5" customHeight="1" x14ac:dyDescent="0.2">
      <c r="A27" s="126" t="s">
        <v>170</v>
      </c>
      <c r="B27" s="145">
        <v>513382.60999999993</v>
      </c>
      <c r="C27" s="147">
        <v>4.3394961738337873E-2</v>
      </c>
      <c r="D27" s="145">
        <v>478962.17200000002</v>
      </c>
      <c r="E27" s="147">
        <v>4.3641837353057718E-2</v>
      </c>
      <c r="F27" s="145">
        <v>426998.89199999999</v>
      </c>
      <c r="G27" s="147">
        <v>4.3072417816651991E-2</v>
      </c>
      <c r="H27" s="145">
        <v>1419343.6739999999</v>
      </c>
      <c r="I27" s="156">
        <v>4.3380043031504334E-2</v>
      </c>
      <c r="J27" s="7"/>
      <c r="K27" s="26"/>
      <c r="L27" s="26" t="str">
        <f>+L9</f>
        <v>Leden</v>
      </c>
      <c r="M27" s="26" t="str">
        <f>+M9</f>
        <v>Únor</v>
      </c>
      <c r="N27" s="26" t="str">
        <f>+N9</f>
        <v>Březen</v>
      </c>
    </row>
    <row r="28" spans="1:15" ht="12.75" customHeight="1" x14ac:dyDescent="0.2">
      <c r="A28" s="124" t="s">
        <v>26</v>
      </c>
      <c r="B28" s="148">
        <v>89891.9</v>
      </c>
      <c r="C28" s="151">
        <v>3.3963094636870542E-2</v>
      </c>
      <c r="D28" s="153">
        <v>89821.519</v>
      </c>
      <c r="E28" s="151">
        <v>3.563797143261941E-2</v>
      </c>
      <c r="F28" s="153">
        <v>86788.079000000012</v>
      </c>
      <c r="G28" s="151">
        <v>3.5721737859565526E-2</v>
      </c>
      <c r="H28" s="153">
        <v>266501.49800000002</v>
      </c>
      <c r="I28" s="157">
        <v>3.5081220640554085E-2</v>
      </c>
      <c r="J28" s="25"/>
      <c r="K28" s="26" t="str">
        <f>+A28</f>
        <v>Průmysl</v>
      </c>
      <c r="L28" s="23">
        <f t="shared" ref="L28:L35" si="3">+B28</f>
        <v>89891.9</v>
      </c>
      <c r="M28" s="23">
        <f t="shared" ref="M28:M35" si="4">+D28</f>
        <v>89821.519</v>
      </c>
      <c r="N28" s="23">
        <f t="shared" ref="N28:N35" si="5">+F28</f>
        <v>86788.079000000012</v>
      </c>
    </row>
    <row r="29" spans="1:15" ht="12.75" customHeight="1" x14ac:dyDescent="0.2">
      <c r="A29" s="124" t="s">
        <v>0</v>
      </c>
      <c r="B29" s="148">
        <v>1171.3499999999999</v>
      </c>
      <c r="C29" s="152">
        <v>3.7189711412284354E-3</v>
      </c>
      <c r="D29" s="154">
        <v>1148.8</v>
      </c>
      <c r="E29" s="152">
        <v>3.8840244761837004E-3</v>
      </c>
      <c r="F29" s="154">
        <v>993.65</v>
      </c>
      <c r="G29" s="151">
        <v>3.603070639308563E-3</v>
      </c>
      <c r="H29" s="154">
        <v>3313.7999999999997</v>
      </c>
      <c r="I29" s="157">
        <v>3.7379846643612433E-3</v>
      </c>
      <c r="J29" s="25"/>
      <c r="K29" s="26" t="str">
        <f t="shared" ref="K29:K35" si="6">+A29</f>
        <v>Energetika</v>
      </c>
      <c r="L29" s="23">
        <f t="shared" si="3"/>
        <v>1171.3499999999999</v>
      </c>
      <c r="M29" s="23">
        <f t="shared" si="4"/>
        <v>1148.8</v>
      </c>
      <c r="N29" s="23">
        <f t="shared" si="5"/>
        <v>993.65</v>
      </c>
    </row>
    <row r="30" spans="1:15" ht="12.75" customHeight="1" x14ac:dyDescent="0.2">
      <c r="A30" s="124" t="s">
        <v>1</v>
      </c>
      <c r="B30" s="148">
        <v>2816</v>
      </c>
      <c r="C30" s="152">
        <v>2.2292365240930319E-2</v>
      </c>
      <c r="D30" s="154">
        <v>2696</v>
      </c>
      <c r="E30" s="152">
        <v>2.2890063989530477E-2</v>
      </c>
      <c r="F30" s="154">
        <v>2315.6</v>
      </c>
      <c r="G30" s="151">
        <v>2.4256910304647876E-2</v>
      </c>
      <c r="H30" s="154">
        <v>7827.6</v>
      </c>
      <c r="I30" s="157">
        <v>2.3051975203912993E-2</v>
      </c>
      <c r="J30" s="25"/>
      <c r="K30" s="26" t="str">
        <f t="shared" si="6"/>
        <v>Doprava</v>
      </c>
      <c r="L30" s="23">
        <f t="shared" si="3"/>
        <v>2816</v>
      </c>
      <c r="M30" s="23">
        <f t="shared" si="4"/>
        <v>2696</v>
      </c>
      <c r="N30" s="23">
        <f t="shared" si="5"/>
        <v>2315.6</v>
      </c>
    </row>
    <row r="31" spans="1:15" ht="12.75" customHeight="1" x14ac:dyDescent="0.2">
      <c r="A31" s="124" t="s">
        <v>2</v>
      </c>
      <c r="B31" s="148">
        <v>1295.0999999999999</v>
      </c>
      <c r="C31" s="152">
        <v>3.6696181908337455E-2</v>
      </c>
      <c r="D31" s="154">
        <v>1128.9000000000001</v>
      </c>
      <c r="E31" s="152">
        <v>3.3428189163693875E-2</v>
      </c>
      <c r="F31" s="154">
        <v>961.8</v>
      </c>
      <c r="G31" s="151">
        <v>2.7231048310139044E-2</v>
      </c>
      <c r="H31" s="154">
        <v>3385.8</v>
      </c>
      <c r="I31" s="157">
        <v>3.2436199419340492E-2</v>
      </c>
      <c r="J31" s="25"/>
      <c r="K31" s="26" t="str">
        <f t="shared" si="6"/>
        <v>Stavebnictví</v>
      </c>
      <c r="L31" s="23">
        <f t="shared" si="3"/>
        <v>1295.0999999999999</v>
      </c>
      <c r="M31" s="23">
        <f t="shared" si="4"/>
        <v>1128.9000000000001</v>
      </c>
      <c r="N31" s="23">
        <f t="shared" si="5"/>
        <v>961.8</v>
      </c>
    </row>
    <row r="32" spans="1:15" x14ac:dyDescent="0.2">
      <c r="A32" s="124" t="s">
        <v>6</v>
      </c>
      <c r="B32" s="148">
        <v>774.5</v>
      </c>
      <c r="C32" s="152">
        <v>1.4810616012434876E-2</v>
      </c>
      <c r="D32" s="154">
        <v>183.196</v>
      </c>
      <c r="E32" s="152">
        <v>3.5343050865259029E-3</v>
      </c>
      <c r="F32" s="154">
        <v>213.55</v>
      </c>
      <c r="G32" s="151">
        <v>4.0227885555838136E-3</v>
      </c>
      <c r="H32" s="154">
        <v>1171.2460000000001</v>
      </c>
      <c r="I32" s="157">
        <v>7.4500910415365891E-3</v>
      </c>
      <c r="J32" s="25"/>
      <c r="K32" s="26" t="str">
        <f t="shared" si="6"/>
        <v>Zemědělství a lesnictví</v>
      </c>
      <c r="L32" s="23">
        <f t="shared" si="3"/>
        <v>774.5</v>
      </c>
      <c r="M32" s="23">
        <f t="shared" si="4"/>
        <v>183.196</v>
      </c>
      <c r="N32" s="23">
        <f t="shared" si="5"/>
        <v>213.55</v>
      </c>
    </row>
    <row r="33" spans="1:14" x14ac:dyDescent="0.2">
      <c r="A33" s="124" t="s">
        <v>25</v>
      </c>
      <c r="B33" s="148">
        <v>254352.18999999997</v>
      </c>
      <c r="C33" s="152">
        <v>4.8868109278219857E-2</v>
      </c>
      <c r="D33" s="154">
        <v>230599.44000000003</v>
      </c>
      <c r="E33" s="152">
        <v>4.8710806864052686E-2</v>
      </c>
      <c r="F33" s="154">
        <v>203434.88999999998</v>
      </c>
      <c r="G33" s="151">
        <v>4.8663750366027832E-2</v>
      </c>
      <c r="H33" s="154">
        <v>688386.52</v>
      </c>
      <c r="I33" s="157">
        <v>4.8754861527852723E-2</v>
      </c>
      <c r="J33" s="25"/>
      <c r="K33" s="26" t="str">
        <f t="shared" si="6"/>
        <v>Domácnosti</v>
      </c>
      <c r="L33" s="23">
        <f t="shared" si="3"/>
        <v>254352.18999999997</v>
      </c>
      <c r="M33" s="23">
        <f t="shared" si="4"/>
        <v>230599.44000000003</v>
      </c>
      <c r="N33" s="23">
        <f t="shared" si="5"/>
        <v>203434.88999999998</v>
      </c>
    </row>
    <row r="34" spans="1:14" x14ac:dyDescent="0.2">
      <c r="A34" s="124" t="s">
        <v>5</v>
      </c>
      <c r="B34" s="148">
        <v>156035.46299999996</v>
      </c>
      <c r="C34" s="152">
        <v>4.9197584992986106E-2</v>
      </c>
      <c r="D34" s="154">
        <v>146750.285</v>
      </c>
      <c r="E34" s="152">
        <v>4.9432010410682542E-2</v>
      </c>
      <c r="F34" s="154">
        <v>125776.37499999999</v>
      </c>
      <c r="G34" s="151">
        <v>4.7969926000248186E-2</v>
      </c>
      <c r="H34" s="154">
        <v>428562.12299999996</v>
      </c>
      <c r="I34" s="157">
        <v>4.890965259065766E-2</v>
      </c>
      <c r="J34" s="25"/>
      <c r="K34" s="26" t="str">
        <f t="shared" si="6"/>
        <v>Obchod, služby, školství, zdravotnictví</v>
      </c>
      <c r="L34" s="23">
        <f t="shared" si="3"/>
        <v>156035.46299999996</v>
      </c>
      <c r="M34" s="23">
        <f t="shared" si="4"/>
        <v>146750.285</v>
      </c>
      <c r="N34" s="23">
        <f t="shared" si="5"/>
        <v>125776.37499999999</v>
      </c>
    </row>
    <row r="35" spans="1:14" x14ac:dyDescent="0.2">
      <c r="A35" s="124" t="s">
        <v>3</v>
      </c>
      <c r="B35" s="148">
        <v>7046.1069999999982</v>
      </c>
      <c r="C35" s="151">
        <v>2.5312830907878135E-2</v>
      </c>
      <c r="D35" s="153">
        <v>6634.0320000000002</v>
      </c>
      <c r="E35" s="151">
        <v>2.6272324229553556E-2</v>
      </c>
      <c r="F35" s="153">
        <v>6514.9480000000003</v>
      </c>
      <c r="G35" s="151">
        <v>2.9359405642997605E-2</v>
      </c>
      <c r="H35" s="153">
        <v>20195.087</v>
      </c>
      <c r="I35" s="157">
        <v>2.6827534025688406E-2</v>
      </c>
      <c r="J35" s="25"/>
      <c r="K35" s="26" t="str">
        <f t="shared" si="6"/>
        <v>Ostatní</v>
      </c>
      <c r="L35" s="23">
        <f t="shared" si="3"/>
        <v>7046.1069999999982</v>
      </c>
      <c r="M35" s="23">
        <f t="shared" si="4"/>
        <v>6634.0320000000002</v>
      </c>
      <c r="N35" s="23">
        <f t="shared" si="5"/>
        <v>6514.9480000000003</v>
      </c>
    </row>
    <row r="36" spans="1:14" ht="18" customHeight="1" x14ac:dyDescent="0.2">
      <c r="A36" s="45" t="s">
        <v>159</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156</v>
      </c>
      <c r="M40" s="32">
        <v>2.6959792514497986E-2</v>
      </c>
    </row>
    <row r="41" spans="1:14" x14ac:dyDescent="0.2">
      <c r="B41" s="34"/>
      <c r="C41" s="34"/>
      <c r="D41" s="34"/>
      <c r="L41" s="28" t="s">
        <v>50</v>
      </c>
      <c r="M41" s="32">
        <v>2.8592759722433986E-2</v>
      </c>
    </row>
    <row r="42" spans="1:14" x14ac:dyDescent="0.2">
      <c r="B42" s="22"/>
      <c r="C42" s="22"/>
      <c r="D42" s="22"/>
      <c r="L42" s="28" t="s">
        <v>112</v>
      </c>
      <c r="M42" s="32">
        <v>3.3117374960644895E-2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41"/>
  <sheetViews>
    <sheetView showGridLines="0" topLeftCell="A7" zoomScaleNormal="100" zoomScaleSheetLayoutView="100" workbookViewId="0">
      <selection activeCell="O28" sqref="O28"/>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126</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471.21399999999994</v>
      </c>
      <c r="C7" s="146">
        <v>1.1878180068916486E-2</v>
      </c>
      <c r="D7" s="145">
        <v>471.21399999999994</v>
      </c>
      <c r="E7" s="146">
        <v>1.1881492583873365E-2</v>
      </c>
      <c r="F7" s="145">
        <v>471.21399999999994</v>
      </c>
      <c r="G7" s="146">
        <v>1.1884763482613629E-2</v>
      </c>
      <c r="H7" s="145">
        <v>471.21399999999994</v>
      </c>
      <c r="I7" s="155">
        <v>1.1884763482613629E-2</v>
      </c>
      <c r="J7" s="30"/>
      <c r="O7" s="13"/>
    </row>
    <row r="8" spans="1:15" x14ac:dyDescent="0.2">
      <c r="A8" s="125" t="s">
        <v>168</v>
      </c>
      <c r="B8" s="145">
        <v>337037.00300000003</v>
      </c>
      <c r="C8" s="146">
        <v>1.6873094688940146E-2</v>
      </c>
      <c r="D8" s="145">
        <v>301606.05700000003</v>
      </c>
      <c r="E8" s="146">
        <v>1.6764642355044556E-2</v>
      </c>
      <c r="F8" s="145">
        <v>274495.35599999997</v>
      </c>
      <c r="G8" s="146">
        <v>1.6117810108029648E-2</v>
      </c>
      <c r="H8" s="145">
        <v>913138.41599999997</v>
      </c>
      <c r="I8" s="155">
        <v>1.6603728777463054E-2</v>
      </c>
      <c r="J8" s="30"/>
      <c r="O8" s="13"/>
    </row>
    <row r="9" spans="1:15" x14ac:dyDescent="0.2">
      <c r="A9" s="125" t="s">
        <v>169</v>
      </c>
      <c r="B9" s="145">
        <v>303541.38799999998</v>
      </c>
      <c r="C9" s="147">
        <v>2.3659207777212362E-2</v>
      </c>
      <c r="D9" s="145">
        <v>271276.57300000003</v>
      </c>
      <c r="E9" s="147">
        <v>2.2906498038723796E-2</v>
      </c>
      <c r="F9" s="145">
        <v>243912.21400000004</v>
      </c>
      <c r="G9" s="147">
        <v>2.2820209626528171E-2</v>
      </c>
      <c r="H9" s="145">
        <v>818730.17500000005</v>
      </c>
      <c r="I9" s="156">
        <v>2.31535157514073E-2</v>
      </c>
      <c r="J9" s="25"/>
      <c r="K9" s="26"/>
      <c r="L9" s="26" t="str">
        <f>+B5</f>
        <v>Leden</v>
      </c>
      <c r="M9" s="26" t="str">
        <f>+D5</f>
        <v>Únor</v>
      </c>
      <c r="N9" s="26" t="str">
        <f>+F5</f>
        <v>Březen</v>
      </c>
      <c r="O9" s="27"/>
    </row>
    <row r="10" spans="1:15" x14ac:dyDescent="0.2">
      <c r="A10" s="124" t="s">
        <v>41</v>
      </c>
      <c r="B10" s="148">
        <v>2157.2800000000002</v>
      </c>
      <c r="C10" s="149">
        <v>2.0472096152309642E-3</v>
      </c>
      <c r="D10" s="153">
        <v>2167.6800000000003</v>
      </c>
      <c r="E10" s="151">
        <v>2.4317589823147894E-3</v>
      </c>
      <c r="F10" s="153">
        <v>2158.92</v>
      </c>
      <c r="G10" s="151">
        <v>2.2391912419431857E-3</v>
      </c>
      <c r="H10" s="153">
        <v>6483.880000000001</v>
      </c>
      <c r="I10" s="157">
        <v>2.2286568137318647E-3</v>
      </c>
      <c r="J10" s="25"/>
      <c r="K10" s="26" t="str">
        <f>+A10</f>
        <v>Biomasa</v>
      </c>
      <c r="L10" s="23">
        <f>+B10</f>
        <v>2157.2800000000002</v>
      </c>
      <c r="M10" s="23">
        <f>+D10</f>
        <v>2167.6800000000003</v>
      </c>
      <c r="N10" s="23">
        <f>+F10</f>
        <v>2158.92</v>
      </c>
      <c r="O10" s="40"/>
    </row>
    <row r="11" spans="1:15" x14ac:dyDescent="0.2">
      <c r="A11" s="124" t="s">
        <v>40</v>
      </c>
      <c r="B11" s="148">
        <v>1102.8400000000001</v>
      </c>
      <c r="C11" s="150">
        <v>1.5880685714312049E-2</v>
      </c>
      <c r="D11" s="154">
        <v>1007.17</v>
      </c>
      <c r="E11" s="152">
        <v>1.6633790884658807E-2</v>
      </c>
      <c r="F11" s="154">
        <v>1000.68</v>
      </c>
      <c r="G11" s="151">
        <v>1.5973216943447652E-2</v>
      </c>
      <c r="H11" s="154">
        <v>3110.69</v>
      </c>
      <c r="I11" s="157">
        <v>1.6147486226147898E-2</v>
      </c>
      <c r="J11" s="25"/>
      <c r="K11" s="26" t="str">
        <f t="shared" ref="K11:L25" si="0">+A11</f>
        <v>Bioplyn</v>
      </c>
      <c r="L11" s="23">
        <f t="shared" si="0"/>
        <v>1102.8400000000001</v>
      </c>
      <c r="M11" s="23">
        <f t="shared" ref="M11:M25" si="1">+D11</f>
        <v>1007.17</v>
      </c>
      <c r="N11" s="23">
        <f t="shared" ref="N11:N25" si="2">+F11</f>
        <v>1000.68</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1463</v>
      </c>
      <c r="C16" s="150">
        <v>2.5384553146213027E-4</v>
      </c>
      <c r="D16" s="154">
        <v>1319</v>
      </c>
      <c r="E16" s="152">
        <v>2.4860855516291156E-4</v>
      </c>
      <c r="F16" s="154">
        <v>1281</v>
      </c>
      <c r="G16" s="151">
        <v>2.644778121760134E-4</v>
      </c>
      <c r="H16" s="154">
        <v>4063</v>
      </c>
      <c r="I16" s="157">
        <v>2.5533572864754468E-4</v>
      </c>
      <c r="J16" s="25"/>
      <c r="K16" s="26" t="str">
        <f t="shared" si="0"/>
        <v>Hnědé uhlí</v>
      </c>
      <c r="L16" s="23">
        <f t="shared" si="0"/>
        <v>1463</v>
      </c>
      <c r="M16" s="23">
        <f t="shared" si="1"/>
        <v>1319</v>
      </c>
      <c r="N16" s="23">
        <f t="shared" si="2"/>
        <v>1281</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341.8</v>
      </c>
      <c r="C19" s="150">
        <v>3.6424107473495815E-3</v>
      </c>
      <c r="D19" s="154">
        <v>323.2</v>
      </c>
      <c r="E19" s="152">
        <v>3.8795555023290349E-3</v>
      </c>
      <c r="F19" s="154">
        <v>363.8</v>
      </c>
      <c r="G19" s="151">
        <v>4.2086623804328625E-3</v>
      </c>
      <c r="H19" s="154">
        <v>1028.8</v>
      </c>
      <c r="I19" s="157">
        <v>3.9030574464689011E-3</v>
      </c>
      <c r="J19" s="25"/>
      <c r="K19" s="26" t="str">
        <f t="shared" si="0"/>
        <v>Odpadní teplo</v>
      </c>
      <c r="L19" s="23">
        <f t="shared" si="0"/>
        <v>341.8</v>
      </c>
      <c r="M19" s="23">
        <f t="shared" si="1"/>
        <v>323.2</v>
      </c>
      <c r="N19" s="23">
        <f t="shared" si="2"/>
        <v>363.8</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62658</v>
      </c>
      <c r="C21" s="150">
        <v>0.20979307989801604</v>
      </c>
      <c r="D21" s="154">
        <v>61243</v>
      </c>
      <c r="E21" s="152">
        <v>0.24213900463951032</v>
      </c>
      <c r="F21" s="154">
        <v>65811</v>
      </c>
      <c r="G21" s="151">
        <v>0.27175699662876962</v>
      </c>
      <c r="H21" s="154">
        <v>189712</v>
      </c>
      <c r="I21" s="157">
        <v>0.2390044618567212</v>
      </c>
      <c r="J21" s="25"/>
      <c r="K21" s="26" t="str">
        <f t="shared" si="0"/>
        <v>Ostatní pevná paliva</v>
      </c>
      <c r="L21" s="23">
        <f t="shared" si="0"/>
        <v>62658</v>
      </c>
      <c r="M21" s="23">
        <f t="shared" si="1"/>
        <v>61243</v>
      </c>
      <c r="N21" s="23">
        <f t="shared" si="2"/>
        <v>65811</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9878.5660000000007</v>
      </c>
      <c r="C24" s="150">
        <v>0.19780716548340591</v>
      </c>
      <c r="D24" s="154">
        <v>8166.2879999999996</v>
      </c>
      <c r="E24" s="152">
        <v>0.14646458686157474</v>
      </c>
      <c r="F24" s="154">
        <v>0</v>
      </c>
      <c r="G24" s="151">
        <v>0</v>
      </c>
      <c r="H24" s="154">
        <v>18044.853999999999</v>
      </c>
      <c r="I24" s="157">
        <v>0.14287300192825875</v>
      </c>
      <c r="J24" s="25"/>
      <c r="K24" s="26" t="str">
        <f t="shared" si="0"/>
        <v>Topné oleje</v>
      </c>
      <c r="L24" s="23">
        <f t="shared" si="0"/>
        <v>9878.5660000000007</v>
      </c>
      <c r="M24" s="23">
        <f t="shared" si="1"/>
        <v>8166.2879999999996</v>
      </c>
      <c r="N24" s="23">
        <f t="shared" si="2"/>
        <v>0</v>
      </c>
      <c r="O24" s="40"/>
    </row>
    <row r="25" spans="1:18" x14ac:dyDescent="0.2">
      <c r="A25" s="124" t="s">
        <v>31</v>
      </c>
      <c r="B25" s="148">
        <v>225939.90199999997</v>
      </c>
      <c r="C25" s="149">
        <v>6.4291647788112541E-2</v>
      </c>
      <c r="D25" s="153">
        <v>197050.23500000002</v>
      </c>
      <c r="E25" s="151">
        <v>5.9685393682479063E-2</v>
      </c>
      <c r="F25" s="153">
        <v>173296.81400000004</v>
      </c>
      <c r="G25" s="151">
        <v>6.103589833363935E-2</v>
      </c>
      <c r="H25" s="153">
        <v>596286.951</v>
      </c>
      <c r="I25" s="157">
        <v>6.1759147854137532E-2</v>
      </c>
      <c r="J25" s="25"/>
      <c r="K25" s="26" t="str">
        <f t="shared" si="0"/>
        <v>Zemní plyn</v>
      </c>
      <c r="L25" s="23">
        <f t="shared" si="0"/>
        <v>225939.90199999997</v>
      </c>
      <c r="M25" s="23">
        <f t="shared" si="1"/>
        <v>197050.23500000002</v>
      </c>
      <c r="N25" s="23">
        <f t="shared" si="2"/>
        <v>173296.81400000004</v>
      </c>
      <c r="O25" s="24"/>
    </row>
    <row r="26" spans="1:18" ht="13.5" customHeight="1" x14ac:dyDescent="0.2">
      <c r="A26" s="126" t="s">
        <v>170</v>
      </c>
      <c r="B26" s="145">
        <v>276936.462</v>
      </c>
      <c r="C26" s="147">
        <v>2.3408753896904805E-2</v>
      </c>
      <c r="D26" s="145">
        <v>248913.89299999998</v>
      </c>
      <c r="E26" s="147">
        <v>2.268041250076511E-2</v>
      </c>
      <c r="F26" s="145">
        <v>220159.69899999999</v>
      </c>
      <c r="G26" s="147">
        <v>2.2208044843630037E-2</v>
      </c>
      <c r="H26" s="145">
        <v>746010.054</v>
      </c>
      <c r="I26" s="156">
        <v>2.2800642886759277E-2</v>
      </c>
      <c r="J26" s="7"/>
      <c r="K26" s="26"/>
      <c r="L26" s="26" t="str">
        <f>+L9</f>
        <v>Leden</v>
      </c>
      <c r="M26" s="26" t="str">
        <f>+M9</f>
        <v>Únor</v>
      </c>
      <c r="N26" s="26" t="str">
        <f>+N9</f>
        <v>Březen</v>
      </c>
      <c r="O26" s="22"/>
      <c r="P26" s="34"/>
      <c r="Q26" s="34"/>
      <c r="R26" s="34"/>
    </row>
    <row r="27" spans="1:18" ht="12.75" customHeight="1" x14ac:dyDescent="0.2">
      <c r="A27" s="124" t="s">
        <v>26</v>
      </c>
      <c r="B27" s="148">
        <v>26908.6</v>
      </c>
      <c r="C27" s="151">
        <v>1.016664825580163E-2</v>
      </c>
      <c r="D27" s="153">
        <v>24260.1</v>
      </c>
      <c r="E27" s="151">
        <v>9.6255414112122756E-3</v>
      </c>
      <c r="F27" s="153">
        <v>22248.9</v>
      </c>
      <c r="G27" s="151">
        <v>9.1575868785353284E-3</v>
      </c>
      <c r="H27" s="153">
        <v>73417.600000000006</v>
      </c>
      <c r="I27" s="157">
        <v>9.6644073066333887E-3</v>
      </c>
      <c r="J27" s="25"/>
      <c r="K27" s="26" t="str">
        <f>+A27</f>
        <v>Průmysl</v>
      </c>
      <c r="L27" s="23">
        <f t="shared" ref="L27:L34" si="3">+B27</f>
        <v>26908.6</v>
      </c>
      <c r="M27" s="23">
        <f t="shared" ref="M27:M34" si="4">+D27</f>
        <v>24260.1</v>
      </c>
      <c r="N27" s="23">
        <f t="shared" ref="N27:N34" si="5">+F27</f>
        <v>22248.9</v>
      </c>
      <c r="O27" s="22"/>
      <c r="P27" s="40"/>
      <c r="Q27" s="40"/>
      <c r="R27" s="40"/>
    </row>
    <row r="28" spans="1:18" ht="12.75" customHeight="1" x14ac:dyDescent="0.2">
      <c r="A28" s="124" t="s">
        <v>0</v>
      </c>
      <c r="B28" s="148">
        <v>1069</v>
      </c>
      <c r="C28" s="152">
        <v>3.3940155802904323E-3</v>
      </c>
      <c r="D28" s="154">
        <v>1012</v>
      </c>
      <c r="E28" s="152">
        <v>3.4215118122370341E-3</v>
      </c>
      <c r="F28" s="154">
        <v>848</v>
      </c>
      <c r="G28" s="151">
        <v>3.074929705765271E-3</v>
      </c>
      <c r="H28" s="154">
        <v>2929</v>
      </c>
      <c r="I28" s="157">
        <v>3.3039281434951062E-3</v>
      </c>
      <c r="J28" s="25"/>
      <c r="K28" s="26" t="str">
        <f t="shared" ref="K28:K34" si="6">+A28</f>
        <v>Energetika</v>
      </c>
      <c r="L28" s="23">
        <f t="shared" si="3"/>
        <v>1069</v>
      </c>
      <c r="M28" s="23">
        <f t="shared" si="4"/>
        <v>1012</v>
      </c>
      <c r="N28" s="23">
        <f t="shared" si="5"/>
        <v>848</v>
      </c>
      <c r="O28" s="22"/>
    </row>
    <row r="29" spans="1:18" ht="12.75" customHeight="1" x14ac:dyDescent="0.2">
      <c r="A29" s="124" t="s">
        <v>1</v>
      </c>
      <c r="B29" s="148">
        <v>1208</v>
      </c>
      <c r="C29" s="152">
        <v>9.5629180436945394E-3</v>
      </c>
      <c r="D29" s="154">
        <v>1032</v>
      </c>
      <c r="E29" s="152">
        <v>8.7620719722535066E-3</v>
      </c>
      <c r="F29" s="154">
        <v>842</v>
      </c>
      <c r="G29" s="151">
        <v>8.8203137314361336E-3</v>
      </c>
      <c r="H29" s="154">
        <v>3082</v>
      </c>
      <c r="I29" s="157">
        <v>9.0763692036460505E-3</v>
      </c>
      <c r="J29" s="25"/>
      <c r="K29" s="26" t="str">
        <f t="shared" si="6"/>
        <v>Doprava</v>
      </c>
      <c r="L29" s="23">
        <f t="shared" si="3"/>
        <v>1208</v>
      </c>
      <c r="M29" s="23">
        <f t="shared" si="4"/>
        <v>1032</v>
      </c>
      <c r="N29" s="23">
        <f t="shared" si="5"/>
        <v>842</v>
      </c>
      <c r="O29" s="22"/>
    </row>
    <row r="30" spans="1:18" ht="12.75" customHeight="1" x14ac:dyDescent="0.2">
      <c r="A30" s="124" t="s">
        <v>2</v>
      </c>
      <c r="B30" s="148">
        <v>347.6</v>
      </c>
      <c r="C30" s="152">
        <v>9.8491180845788756E-3</v>
      </c>
      <c r="D30" s="154">
        <v>355.6</v>
      </c>
      <c r="E30" s="152">
        <v>1.0529775947036534E-2</v>
      </c>
      <c r="F30" s="154">
        <v>317.2</v>
      </c>
      <c r="G30" s="151">
        <v>8.9807533000375393E-3</v>
      </c>
      <c r="H30" s="154">
        <v>1020.4000000000001</v>
      </c>
      <c r="I30" s="157">
        <v>9.7755029498183717E-3</v>
      </c>
      <c r="J30" s="25"/>
      <c r="K30" s="26" t="str">
        <f t="shared" si="6"/>
        <v>Stavebnictví</v>
      </c>
      <c r="L30" s="23">
        <f t="shared" si="3"/>
        <v>347.6</v>
      </c>
      <c r="M30" s="23">
        <f t="shared" si="4"/>
        <v>355.6</v>
      </c>
      <c r="N30" s="23">
        <f t="shared" si="5"/>
        <v>317.2</v>
      </c>
    </row>
    <row r="31" spans="1:18" x14ac:dyDescent="0.2">
      <c r="A31" s="124" t="s">
        <v>6</v>
      </c>
      <c r="B31" s="148">
        <v>1102.8400000000001</v>
      </c>
      <c r="C31" s="152">
        <v>2.1089399306847879E-2</v>
      </c>
      <c r="D31" s="154">
        <v>1007.17</v>
      </c>
      <c r="E31" s="152">
        <v>1.9430806644229644E-2</v>
      </c>
      <c r="F31" s="154">
        <v>1000.68</v>
      </c>
      <c r="G31" s="151">
        <v>1.8850498954819061E-2</v>
      </c>
      <c r="H31" s="154">
        <v>3110.69</v>
      </c>
      <c r="I31" s="157">
        <v>1.9786555259951755E-2</v>
      </c>
      <c r="J31" s="25"/>
      <c r="K31" s="26" t="str">
        <f t="shared" si="6"/>
        <v>Zemědělství a lesnictví</v>
      </c>
      <c r="L31" s="23">
        <f t="shared" si="3"/>
        <v>1102.8400000000001</v>
      </c>
      <c r="M31" s="23">
        <f t="shared" si="4"/>
        <v>1007.17</v>
      </c>
      <c r="N31" s="23">
        <f t="shared" si="5"/>
        <v>1000.68</v>
      </c>
    </row>
    <row r="32" spans="1:18" x14ac:dyDescent="0.2">
      <c r="A32" s="124" t="s">
        <v>25</v>
      </c>
      <c r="B32" s="148">
        <v>158335.24</v>
      </c>
      <c r="C32" s="152">
        <v>3.0420590484843746E-2</v>
      </c>
      <c r="D32" s="154">
        <v>141271.04000000001</v>
      </c>
      <c r="E32" s="152">
        <v>2.9841470321540504E-2</v>
      </c>
      <c r="F32" s="154">
        <v>125362.95000000001</v>
      </c>
      <c r="G32" s="151">
        <v>2.9988126933137328E-2</v>
      </c>
      <c r="H32" s="154">
        <v>424969.23000000004</v>
      </c>
      <c r="I32" s="157">
        <v>3.0098375491501777E-2</v>
      </c>
      <c r="J32" s="25"/>
      <c r="K32" s="26" t="str">
        <f t="shared" si="6"/>
        <v>Domácnosti</v>
      </c>
      <c r="L32" s="23">
        <f t="shared" si="3"/>
        <v>158335.24</v>
      </c>
      <c r="M32" s="23">
        <f t="shared" si="4"/>
        <v>141271.04000000001</v>
      </c>
      <c r="N32" s="23">
        <f t="shared" si="5"/>
        <v>125362.95000000001</v>
      </c>
    </row>
    <row r="33" spans="1:14" x14ac:dyDescent="0.2">
      <c r="A33" s="124" t="s">
        <v>5</v>
      </c>
      <c r="B33" s="148">
        <v>85628.51</v>
      </c>
      <c r="C33" s="152">
        <v>2.6998451618320648E-2</v>
      </c>
      <c r="D33" s="154">
        <v>77827.209999999992</v>
      </c>
      <c r="E33" s="152">
        <v>2.6215659172003487E-2</v>
      </c>
      <c r="F33" s="154">
        <v>67577.119999999995</v>
      </c>
      <c r="G33" s="151">
        <v>2.5773277737650587E-2</v>
      </c>
      <c r="H33" s="154">
        <v>231032.83999999997</v>
      </c>
      <c r="I33" s="157">
        <v>2.6366623028496142E-2</v>
      </c>
      <c r="J33" s="25"/>
      <c r="K33" s="26" t="str">
        <f t="shared" si="6"/>
        <v>Obchod, služby, školství, zdravotnictví</v>
      </c>
      <c r="L33" s="23">
        <f t="shared" si="3"/>
        <v>85628.51</v>
      </c>
      <c r="M33" s="23">
        <f t="shared" si="4"/>
        <v>77827.209999999992</v>
      </c>
      <c r="N33" s="23">
        <f t="shared" si="5"/>
        <v>67577.119999999995</v>
      </c>
    </row>
    <row r="34" spans="1:14" x14ac:dyDescent="0.2">
      <c r="A34" s="124" t="s">
        <v>3</v>
      </c>
      <c r="B34" s="148">
        <v>2336.6720000000005</v>
      </c>
      <c r="C34" s="151">
        <v>8.3943918568329199E-3</v>
      </c>
      <c r="D34" s="153">
        <v>2148.7730000000001</v>
      </c>
      <c r="E34" s="151">
        <v>8.5096455597004177E-3</v>
      </c>
      <c r="F34" s="153">
        <v>1962.8490000000002</v>
      </c>
      <c r="G34" s="151">
        <v>8.8455164963637777E-3</v>
      </c>
      <c r="H34" s="153">
        <v>6448.2940000000008</v>
      </c>
      <c r="I34" s="157">
        <v>8.56603522889713E-3</v>
      </c>
      <c r="J34" s="25"/>
      <c r="K34" s="26" t="str">
        <f t="shared" si="6"/>
        <v>Ostatní</v>
      </c>
      <c r="L34" s="23">
        <f t="shared" si="3"/>
        <v>2336.6720000000005</v>
      </c>
      <c r="M34" s="23">
        <f t="shared" si="4"/>
        <v>2148.7730000000001</v>
      </c>
      <c r="N34" s="23">
        <f t="shared" si="5"/>
        <v>1962.8490000000002</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1.1884763482613629E-2</v>
      </c>
    </row>
    <row r="40" spans="1:14" x14ac:dyDescent="0.2">
      <c r="B40" s="34"/>
      <c r="C40" s="34"/>
      <c r="D40" s="34"/>
      <c r="L40" s="28" t="s">
        <v>50</v>
      </c>
      <c r="M40" s="32">
        <v>1.6603728777463054E-2</v>
      </c>
    </row>
    <row r="41" spans="1:14" x14ac:dyDescent="0.2">
      <c r="B41" s="22"/>
      <c r="C41" s="22"/>
      <c r="D41" s="22"/>
      <c r="L41" s="28" t="s">
        <v>112</v>
      </c>
      <c r="M41" s="32">
        <v>2.31535157514073E-2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{FEE31035-CC50-46E4-89C1-E79F24527C28}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FEE31035-CC50-46E4-89C1-E79F24527C2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41"/>
  <sheetViews>
    <sheetView showGridLines="0" zoomScaleNormal="100" zoomScaleSheetLayoutView="100" workbookViewId="0">
      <selection activeCell="L37" sqref="L37"/>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131</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6592.123999999998</v>
      </c>
      <c r="C7" s="146">
        <v>0.16617170947515567</v>
      </c>
      <c r="D7" s="145">
        <v>6592.123999999998</v>
      </c>
      <c r="E7" s="146">
        <v>0.16621805043562712</v>
      </c>
      <c r="F7" s="145">
        <v>6583.0239999999976</v>
      </c>
      <c r="G7" s="146">
        <v>0.16603429278495352</v>
      </c>
      <c r="H7" s="145">
        <v>6583.0239999999976</v>
      </c>
      <c r="I7" s="155">
        <v>0.16603429278495352</v>
      </c>
      <c r="J7" s="30"/>
      <c r="O7" s="13"/>
    </row>
    <row r="8" spans="1:15" x14ac:dyDescent="0.2">
      <c r="A8" s="125" t="s">
        <v>168</v>
      </c>
      <c r="B8" s="145">
        <v>3997153.8820000011</v>
      </c>
      <c r="C8" s="146">
        <v>0.20010964771500386</v>
      </c>
      <c r="D8" s="145">
        <v>3526422.3679999998</v>
      </c>
      <c r="E8" s="146">
        <v>0.19601466356608785</v>
      </c>
      <c r="F8" s="145">
        <v>3298035.5359999989</v>
      </c>
      <c r="G8" s="146">
        <v>0.19365395201360625</v>
      </c>
      <c r="H8" s="145">
        <v>10821611.786</v>
      </c>
      <c r="I8" s="155">
        <v>0.19677094280714344</v>
      </c>
      <c r="J8" s="30"/>
      <c r="O8" s="13"/>
    </row>
    <row r="9" spans="1:15" x14ac:dyDescent="0.2">
      <c r="A9" s="125" t="s">
        <v>169</v>
      </c>
      <c r="B9" s="145">
        <v>2305513.1189999999</v>
      </c>
      <c r="C9" s="147">
        <v>0.17970074616483578</v>
      </c>
      <c r="D9" s="145">
        <v>2151704.7490000003</v>
      </c>
      <c r="E9" s="147">
        <v>0.18168918925734578</v>
      </c>
      <c r="F9" s="145">
        <v>1876962.1249999998</v>
      </c>
      <c r="G9" s="147">
        <v>0.17560690566136947</v>
      </c>
      <c r="H9" s="145">
        <v>6334179.9930000007</v>
      </c>
      <c r="I9" s="156">
        <v>0.17912926714857494</v>
      </c>
      <c r="J9" s="25"/>
      <c r="K9" s="26"/>
      <c r="L9" s="26" t="str">
        <f>+B5</f>
        <v>Leden</v>
      </c>
      <c r="M9" s="26" t="str">
        <f>+D5</f>
        <v>Únor</v>
      </c>
      <c r="N9" s="26" t="str">
        <f>+F5</f>
        <v>Březen</v>
      </c>
      <c r="O9" s="27"/>
    </row>
    <row r="10" spans="1:15" x14ac:dyDescent="0.2">
      <c r="A10" s="124" t="s">
        <v>41</v>
      </c>
      <c r="B10" s="148">
        <v>133203.76900000003</v>
      </c>
      <c r="C10" s="149">
        <v>0.12640734474977947</v>
      </c>
      <c r="D10" s="153">
        <v>93464.475000000006</v>
      </c>
      <c r="E10" s="151">
        <v>0.10485084357865831</v>
      </c>
      <c r="F10" s="153">
        <v>138741.29300000001</v>
      </c>
      <c r="G10" s="151">
        <v>0.14389986112568945</v>
      </c>
      <c r="H10" s="153">
        <v>365409.53700000001</v>
      </c>
      <c r="I10" s="157">
        <v>0.12559955681438517</v>
      </c>
      <c r="J10" s="25"/>
      <c r="K10" s="26" t="str">
        <f>+A10</f>
        <v>Biomasa</v>
      </c>
      <c r="L10" s="23">
        <f>+B10</f>
        <v>133203.76900000003</v>
      </c>
      <c r="M10" s="23">
        <f>+D10</f>
        <v>93464.475000000006</v>
      </c>
      <c r="N10" s="23">
        <f>+F10</f>
        <v>138741.29300000001</v>
      </c>
      <c r="O10" s="40"/>
    </row>
    <row r="11" spans="1:15" x14ac:dyDescent="0.2">
      <c r="A11" s="124" t="s">
        <v>40</v>
      </c>
      <c r="B11" s="148">
        <v>128.31899999999999</v>
      </c>
      <c r="C11" s="150">
        <v>1.8477691325802538E-3</v>
      </c>
      <c r="D11" s="154">
        <v>220.48500000000001</v>
      </c>
      <c r="E11" s="152">
        <v>3.6413925982743704E-3</v>
      </c>
      <c r="F11" s="154">
        <v>143.988</v>
      </c>
      <c r="G11" s="151">
        <v>2.2983886569664033E-3</v>
      </c>
      <c r="H11" s="154">
        <v>492.79199999999997</v>
      </c>
      <c r="I11" s="157">
        <v>2.5580665486936572E-3</v>
      </c>
      <c r="J11" s="25"/>
      <c r="K11" s="26" t="str">
        <f t="shared" ref="K11:K25" si="0">+A11</f>
        <v>Bioplyn</v>
      </c>
      <c r="L11" s="23">
        <f t="shared" ref="L11:L25" si="1">+B11</f>
        <v>128.31899999999999</v>
      </c>
      <c r="M11" s="23">
        <f t="shared" ref="M11:M25" si="2">+D11</f>
        <v>220.48500000000001</v>
      </c>
      <c r="N11" s="23">
        <f t="shared" ref="N11:N25" si="3">+F11</f>
        <v>143.988</v>
      </c>
      <c r="O11" s="40"/>
    </row>
    <row r="12" spans="1:15" x14ac:dyDescent="0.2">
      <c r="A12" s="124" t="s">
        <v>39</v>
      </c>
      <c r="B12" s="148">
        <v>1421760.915</v>
      </c>
      <c r="C12" s="150">
        <v>0.94140149469519752</v>
      </c>
      <c r="D12" s="154">
        <v>1322396.281</v>
      </c>
      <c r="E12" s="152">
        <v>0.90770081396350022</v>
      </c>
      <c r="F12" s="154">
        <v>1091759.83</v>
      </c>
      <c r="G12" s="151">
        <v>0.90744154781717834</v>
      </c>
      <c r="H12" s="154">
        <v>3835917.0260000001</v>
      </c>
      <c r="I12" s="157">
        <v>0.91983077114001455</v>
      </c>
      <c r="J12" s="25"/>
      <c r="K12" s="26" t="str">
        <f t="shared" si="0"/>
        <v>Černé uhlí</v>
      </c>
      <c r="L12" s="23">
        <f t="shared" si="1"/>
        <v>1421760.915</v>
      </c>
      <c r="M12" s="23">
        <f t="shared" si="2"/>
        <v>1322396.281</v>
      </c>
      <c r="N12" s="23">
        <f t="shared" si="3"/>
        <v>1091759.83</v>
      </c>
      <c r="O12" s="40"/>
    </row>
    <row r="13" spans="1:15" x14ac:dyDescent="0.2">
      <c r="A13" s="124" t="s">
        <v>51</v>
      </c>
      <c r="B13" s="148">
        <v>186</v>
      </c>
      <c r="C13" s="150">
        <v>9.8597895518036521E-2</v>
      </c>
      <c r="D13" s="154">
        <v>160</v>
      </c>
      <c r="E13" s="152">
        <v>7.1471645857994773E-2</v>
      </c>
      <c r="F13" s="154">
        <v>164</v>
      </c>
      <c r="G13" s="151">
        <v>6.8942034042231204E-2</v>
      </c>
      <c r="H13" s="154">
        <v>510</v>
      </c>
      <c r="I13" s="157">
        <v>7.8414369202525883E-2</v>
      </c>
      <c r="J13" s="25"/>
      <c r="K13" s="26" t="str">
        <f t="shared" si="0"/>
        <v>Elektrická energie</v>
      </c>
      <c r="L13" s="23">
        <f t="shared" si="1"/>
        <v>186</v>
      </c>
      <c r="M13" s="23">
        <f t="shared" si="2"/>
        <v>160</v>
      </c>
      <c r="N13" s="23">
        <f t="shared" si="3"/>
        <v>164</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1"/>
        <v>0</v>
      </c>
      <c r="M14" s="23">
        <f t="shared" si="2"/>
        <v>0</v>
      </c>
      <c r="N14" s="23">
        <f t="shared" si="3"/>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1"/>
        <v>0</v>
      </c>
      <c r="M15" s="23">
        <f t="shared" si="2"/>
        <v>0</v>
      </c>
      <c r="N15" s="23">
        <f t="shared" si="3"/>
        <v>0</v>
      </c>
      <c r="O15" s="40"/>
    </row>
    <row r="16" spans="1:15" x14ac:dyDescent="0.2">
      <c r="A16" s="124" t="s">
        <v>38</v>
      </c>
      <c r="B16" s="148">
        <v>49592.993000000002</v>
      </c>
      <c r="C16" s="150">
        <v>8.6048938242533901E-3</v>
      </c>
      <c r="D16" s="154">
        <v>64485.378000000004</v>
      </c>
      <c r="E16" s="152">
        <v>1.2154371989169223E-2</v>
      </c>
      <c r="F16" s="154">
        <v>33238.9</v>
      </c>
      <c r="G16" s="151">
        <v>6.8625695168909387E-3</v>
      </c>
      <c r="H16" s="154">
        <v>147317.27100000001</v>
      </c>
      <c r="I16" s="157">
        <v>9.2580267617900086E-3</v>
      </c>
      <c r="J16" s="25"/>
      <c r="K16" s="26" t="str">
        <f t="shared" si="0"/>
        <v>Hnědé uhlí</v>
      </c>
      <c r="L16" s="23">
        <f t="shared" si="1"/>
        <v>49592.993000000002</v>
      </c>
      <c r="M16" s="23">
        <f t="shared" si="2"/>
        <v>64485.378000000004</v>
      </c>
      <c r="N16" s="23">
        <f t="shared" si="3"/>
        <v>33238.9</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1"/>
        <v>0</v>
      </c>
      <c r="M17" s="23">
        <f t="shared" si="2"/>
        <v>0</v>
      </c>
      <c r="N17" s="23">
        <f t="shared" si="3"/>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1"/>
        <v>0</v>
      </c>
      <c r="M18" s="23">
        <f t="shared" si="2"/>
        <v>0</v>
      </c>
      <c r="N18" s="23">
        <f t="shared" si="3"/>
        <v>0</v>
      </c>
      <c r="O18" s="40"/>
    </row>
    <row r="19" spans="1:18" x14ac:dyDescent="0.2">
      <c r="A19" s="124" t="s">
        <v>36</v>
      </c>
      <c r="B19" s="148">
        <v>68739.649999999994</v>
      </c>
      <c r="C19" s="150">
        <v>0.73252791085151736</v>
      </c>
      <c r="D19" s="154">
        <v>59199.56</v>
      </c>
      <c r="E19" s="152">
        <v>0.71060636984361958</v>
      </c>
      <c r="F19" s="154">
        <v>64734.68</v>
      </c>
      <c r="G19" s="151">
        <v>0.74889063338471573</v>
      </c>
      <c r="H19" s="154">
        <v>192673.88999999998</v>
      </c>
      <c r="I19" s="157">
        <v>0.73096545597261842</v>
      </c>
      <c r="J19" s="25"/>
      <c r="K19" s="26" t="str">
        <f t="shared" si="0"/>
        <v>Odpadní teplo</v>
      </c>
      <c r="L19" s="23">
        <f t="shared" si="1"/>
        <v>68739.649999999994</v>
      </c>
      <c r="M19" s="23">
        <f t="shared" si="2"/>
        <v>59199.56</v>
      </c>
      <c r="N19" s="23">
        <f t="shared" si="3"/>
        <v>64734.68</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1"/>
        <v>0</v>
      </c>
      <c r="M20" s="23">
        <f t="shared" si="2"/>
        <v>0</v>
      </c>
      <c r="N20" s="23">
        <f t="shared" si="3"/>
        <v>0</v>
      </c>
      <c r="O20" s="40"/>
    </row>
    <row r="21" spans="1:18" x14ac:dyDescent="0.2">
      <c r="A21" s="124" t="s">
        <v>34</v>
      </c>
      <c r="B21" s="148">
        <v>1704</v>
      </c>
      <c r="C21" s="150">
        <v>5.7053753414762574E-3</v>
      </c>
      <c r="D21" s="154">
        <v>1847</v>
      </c>
      <c r="E21" s="152">
        <v>7.3025609713628587E-3</v>
      </c>
      <c r="F21" s="154">
        <v>399</v>
      </c>
      <c r="G21" s="151">
        <v>1.6476127342675098E-3</v>
      </c>
      <c r="H21" s="154">
        <v>3950</v>
      </c>
      <c r="I21" s="157">
        <v>4.9763200236887951E-3</v>
      </c>
      <c r="J21" s="25"/>
      <c r="K21" s="26" t="str">
        <f t="shared" si="0"/>
        <v>Ostatní pevná paliva</v>
      </c>
      <c r="L21" s="23">
        <f t="shared" si="1"/>
        <v>1704</v>
      </c>
      <c r="M21" s="23">
        <f t="shared" si="2"/>
        <v>1847</v>
      </c>
      <c r="N21" s="23">
        <f t="shared" si="3"/>
        <v>399</v>
      </c>
      <c r="O21" s="40"/>
    </row>
    <row r="22" spans="1:18" x14ac:dyDescent="0.2">
      <c r="A22" s="124" t="s">
        <v>33</v>
      </c>
      <c r="B22" s="148">
        <v>334799.12999999995</v>
      </c>
      <c r="C22" s="150">
        <v>0.80710634879627829</v>
      </c>
      <c r="D22" s="154">
        <v>323923.06900000002</v>
      </c>
      <c r="E22" s="152">
        <v>0.84860356600944853</v>
      </c>
      <c r="F22" s="154">
        <v>317912.28899999993</v>
      </c>
      <c r="G22" s="151">
        <v>0.80904389122741638</v>
      </c>
      <c r="H22" s="154">
        <v>976634.4879999999</v>
      </c>
      <c r="I22" s="157">
        <v>0.82106324478534987</v>
      </c>
      <c r="J22" s="25"/>
      <c r="K22" s="26" t="str">
        <f t="shared" si="0"/>
        <v>Ostatní plyny</v>
      </c>
      <c r="L22" s="23">
        <f t="shared" si="1"/>
        <v>334799.12999999995</v>
      </c>
      <c r="M22" s="23">
        <f t="shared" si="2"/>
        <v>323923.06900000002</v>
      </c>
      <c r="N22" s="23">
        <f t="shared" si="3"/>
        <v>317912.28899999993</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1"/>
        <v>0</v>
      </c>
      <c r="M23" s="23">
        <f t="shared" si="2"/>
        <v>0</v>
      </c>
      <c r="N23" s="23">
        <f t="shared" si="3"/>
        <v>0</v>
      </c>
      <c r="O23" s="40"/>
    </row>
    <row r="24" spans="1:18" x14ac:dyDescent="0.2">
      <c r="A24" s="124" t="s">
        <v>32</v>
      </c>
      <c r="B24" s="148">
        <v>300.15100000000001</v>
      </c>
      <c r="C24" s="150">
        <v>6.0101859447018683E-3</v>
      </c>
      <c r="D24" s="154">
        <v>682.18900000000008</v>
      </c>
      <c r="E24" s="152">
        <v>1.2235244464377307E-2</v>
      </c>
      <c r="F24" s="154">
        <v>531.202</v>
      </c>
      <c r="G24" s="151">
        <v>2.5782106877496727E-2</v>
      </c>
      <c r="H24" s="154">
        <v>1513.5420000000001</v>
      </c>
      <c r="I24" s="157">
        <v>1.198370954314735E-2</v>
      </c>
      <c r="J24" s="25"/>
      <c r="K24" s="26" t="str">
        <f t="shared" si="0"/>
        <v>Topné oleje</v>
      </c>
      <c r="L24" s="23">
        <f t="shared" si="1"/>
        <v>300.15100000000001</v>
      </c>
      <c r="M24" s="23">
        <f t="shared" si="2"/>
        <v>682.18900000000008</v>
      </c>
      <c r="N24" s="23">
        <f t="shared" si="3"/>
        <v>531.202</v>
      </c>
      <c r="O24" s="40"/>
    </row>
    <row r="25" spans="1:18" x14ac:dyDescent="0.2">
      <c r="A25" s="124" t="s">
        <v>31</v>
      </c>
      <c r="B25" s="148">
        <v>295098.19200000004</v>
      </c>
      <c r="C25" s="149">
        <v>8.397077654292695E-2</v>
      </c>
      <c r="D25" s="153">
        <v>285326.31199999998</v>
      </c>
      <c r="E25" s="151">
        <v>8.6423714540050378E-2</v>
      </c>
      <c r="F25" s="153">
        <v>229336.943</v>
      </c>
      <c r="G25" s="151">
        <v>8.077347767683507E-2</v>
      </c>
      <c r="H25" s="153">
        <v>809761.44699999993</v>
      </c>
      <c r="I25" s="157">
        <v>8.3869313001037574E-2</v>
      </c>
      <c r="J25" s="25"/>
      <c r="K25" s="26" t="str">
        <f t="shared" si="0"/>
        <v>Zemní plyn</v>
      </c>
      <c r="L25" s="23">
        <f t="shared" si="1"/>
        <v>295098.19200000004</v>
      </c>
      <c r="M25" s="23">
        <f t="shared" si="2"/>
        <v>285326.31199999998</v>
      </c>
      <c r="N25" s="23">
        <f t="shared" si="3"/>
        <v>229336.943</v>
      </c>
      <c r="O25" s="24"/>
    </row>
    <row r="26" spans="1:18" ht="13.5" customHeight="1" x14ac:dyDescent="0.2">
      <c r="A26" s="126" t="s">
        <v>170</v>
      </c>
      <c r="B26" s="145">
        <v>2291255.3110000002</v>
      </c>
      <c r="C26" s="147">
        <v>0.19367414208597455</v>
      </c>
      <c r="D26" s="145">
        <v>2155097.7429999998</v>
      </c>
      <c r="E26" s="147">
        <v>0.19636712600331988</v>
      </c>
      <c r="F26" s="145">
        <v>1876700.456</v>
      </c>
      <c r="G26" s="147">
        <v>0.18930734405168745</v>
      </c>
      <c r="H26" s="145">
        <v>6323053.5099999998</v>
      </c>
      <c r="I26" s="156">
        <v>0.19325434591982021</v>
      </c>
      <c r="J26" s="7"/>
      <c r="K26" s="26"/>
      <c r="L26" s="26" t="str">
        <f>+L9</f>
        <v>Leden</v>
      </c>
      <c r="M26" s="26" t="str">
        <f>+M9</f>
        <v>Únor</v>
      </c>
      <c r="N26" s="26" t="str">
        <f>+N9</f>
        <v>Březen</v>
      </c>
      <c r="O26" s="22"/>
      <c r="P26" s="34"/>
      <c r="Q26" s="34"/>
      <c r="R26" s="34"/>
    </row>
    <row r="27" spans="1:18" ht="12.75" customHeight="1" x14ac:dyDescent="0.2">
      <c r="A27" s="124" t="s">
        <v>26</v>
      </c>
      <c r="B27" s="148">
        <v>693181.34100000001</v>
      </c>
      <c r="C27" s="151">
        <v>0.261898830538634</v>
      </c>
      <c r="D27" s="153">
        <v>655118.44699999993</v>
      </c>
      <c r="E27" s="151">
        <v>0.25992760709344037</v>
      </c>
      <c r="F27" s="153">
        <v>584517.03600000008</v>
      </c>
      <c r="G27" s="151">
        <v>0.240585626217654</v>
      </c>
      <c r="H27" s="153">
        <v>1932816.824</v>
      </c>
      <c r="I27" s="157">
        <v>0.25442848903055315</v>
      </c>
      <c r="J27" s="25"/>
      <c r="K27" s="26" t="str">
        <f>+A27</f>
        <v>Průmysl</v>
      </c>
      <c r="L27" s="23">
        <f t="shared" ref="L27:L34" si="4">+B27</f>
        <v>693181.34100000001</v>
      </c>
      <c r="M27" s="23">
        <f t="shared" ref="M27:M34" si="5">+D27</f>
        <v>655118.44699999993</v>
      </c>
      <c r="N27" s="23">
        <f t="shared" ref="N27:N34" si="6">+F27</f>
        <v>584517.03600000008</v>
      </c>
      <c r="O27" s="22"/>
      <c r="P27" s="40"/>
      <c r="Q27" s="40"/>
      <c r="R27" s="40"/>
    </row>
    <row r="28" spans="1:18" ht="12.75" customHeight="1" x14ac:dyDescent="0.2">
      <c r="A28" s="124" t="s">
        <v>0</v>
      </c>
      <c r="B28" s="148">
        <v>96479.737999999998</v>
      </c>
      <c r="C28" s="152">
        <v>0.30631780538291753</v>
      </c>
      <c r="D28" s="154">
        <v>93442.455999999991</v>
      </c>
      <c r="E28" s="152">
        <v>0.31592338633244993</v>
      </c>
      <c r="F28" s="154">
        <v>74898.414000000004</v>
      </c>
      <c r="G28" s="151">
        <v>0.27158886571144514</v>
      </c>
      <c r="H28" s="154">
        <v>264820.60800000001</v>
      </c>
      <c r="I28" s="157">
        <v>0.29871910541095437</v>
      </c>
      <c r="J28" s="25"/>
      <c r="K28" s="26" t="str">
        <f t="shared" ref="K28:K34" si="7">+A28</f>
        <v>Energetika</v>
      </c>
      <c r="L28" s="23">
        <f t="shared" si="4"/>
        <v>96479.737999999998</v>
      </c>
      <c r="M28" s="23">
        <f t="shared" si="5"/>
        <v>93442.455999999991</v>
      </c>
      <c r="N28" s="23">
        <f t="shared" si="6"/>
        <v>74898.414000000004</v>
      </c>
      <c r="O28" s="22"/>
    </row>
    <row r="29" spans="1:18" ht="12.75" customHeight="1" x14ac:dyDescent="0.2">
      <c r="A29" s="124" t="s">
        <v>1</v>
      </c>
      <c r="B29" s="148">
        <v>9587.9539999999997</v>
      </c>
      <c r="C29" s="152">
        <v>7.5901339659530817E-2</v>
      </c>
      <c r="D29" s="154">
        <v>8966.985999999999</v>
      </c>
      <c r="E29" s="152">
        <v>7.6133116963361988E-2</v>
      </c>
      <c r="F29" s="154">
        <v>7105.5380000000005</v>
      </c>
      <c r="G29" s="151">
        <v>7.4433580036391028E-2</v>
      </c>
      <c r="H29" s="154">
        <v>25660.477999999999</v>
      </c>
      <c r="I29" s="157">
        <v>7.5569101969512331E-2</v>
      </c>
      <c r="J29" s="25"/>
      <c r="K29" s="26" t="str">
        <f t="shared" si="7"/>
        <v>Doprava</v>
      </c>
      <c r="L29" s="23">
        <f t="shared" si="4"/>
        <v>9587.9539999999997</v>
      </c>
      <c r="M29" s="23">
        <f t="shared" si="5"/>
        <v>8966.985999999999</v>
      </c>
      <c r="N29" s="23">
        <f t="shared" si="6"/>
        <v>7105.5380000000005</v>
      </c>
      <c r="O29" s="22"/>
    </row>
    <row r="30" spans="1:18" ht="12.75" customHeight="1" x14ac:dyDescent="0.2">
      <c r="A30" s="124" t="s">
        <v>2</v>
      </c>
      <c r="B30" s="148">
        <v>9710.8119999999999</v>
      </c>
      <c r="C30" s="152">
        <v>0.27515228447970524</v>
      </c>
      <c r="D30" s="154">
        <v>8837.85</v>
      </c>
      <c r="E30" s="152">
        <v>0.26170016972305071</v>
      </c>
      <c r="F30" s="154">
        <v>7035.6729999999998</v>
      </c>
      <c r="G30" s="151">
        <v>0.19919811952312427</v>
      </c>
      <c r="H30" s="154">
        <v>25584.334999999999</v>
      </c>
      <c r="I30" s="157">
        <v>0.24509970821407423</v>
      </c>
      <c r="J30" s="25"/>
      <c r="K30" s="26" t="str">
        <f t="shared" si="7"/>
        <v>Stavebnictví</v>
      </c>
      <c r="L30" s="23">
        <f t="shared" si="4"/>
        <v>9710.8119999999999</v>
      </c>
      <c r="M30" s="23">
        <f t="shared" si="5"/>
        <v>8837.85</v>
      </c>
      <c r="N30" s="23">
        <f t="shared" si="6"/>
        <v>7035.6729999999998</v>
      </c>
    </row>
    <row r="31" spans="1:18" x14ac:dyDescent="0.2">
      <c r="A31" s="124" t="s">
        <v>6</v>
      </c>
      <c r="B31" s="148">
        <v>0</v>
      </c>
      <c r="C31" s="152">
        <v>0</v>
      </c>
      <c r="D31" s="154">
        <v>0</v>
      </c>
      <c r="E31" s="152">
        <v>0</v>
      </c>
      <c r="F31" s="154">
        <v>0</v>
      </c>
      <c r="G31" s="151">
        <v>0</v>
      </c>
      <c r="H31" s="154">
        <v>0</v>
      </c>
      <c r="I31" s="157">
        <v>0</v>
      </c>
      <c r="J31" s="25"/>
      <c r="K31" s="26" t="str">
        <f t="shared" si="7"/>
        <v>Zemědělství a lesnictví</v>
      </c>
      <c r="L31" s="23">
        <f t="shared" si="4"/>
        <v>0</v>
      </c>
      <c r="M31" s="23">
        <f t="shared" si="5"/>
        <v>0</v>
      </c>
      <c r="N31" s="23">
        <f t="shared" si="6"/>
        <v>0</v>
      </c>
    </row>
    <row r="32" spans="1:18" x14ac:dyDescent="0.2">
      <c r="A32" s="124" t="s">
        <v>25</v>
      </c>
      <c r="B32" s="148">
        <v>664136.16399999987</v>
      </c>
      <c r="C32" s="152">
        <v>0.12759897462636252</v>
      </c>
      <c r="D32" s="154">
        <v>605073.6100000001</v>
      </c>
      <c r="E32" s="152">
        <v>0.12781307602154252</v>
      </c>
      <c r="F32" s="154">
        <v>513522.77099999995</v>
      </c>
      <c r="G32" s="151">
        <v>0.12284001006520993</v>
      </c>
      <c r="H32" s="154">
        <v>1782732.5449999999</v>
      </c>
      <c r="I32" s="157">
        <v>0.12626173791530879</v>
      </c>
      <c r="J32" s="25"/>
      <c r="K32" s="26" t="str">
        <f t="shared" si="7"/>
        <v>Domácnosti</v>
      </c>
      <c r="L32" s="23">
        <f t="shared" si="4"/>
        <v>664136.16399999987</v>
      </c>
      <c r="M32" s="23">
        <f t="shared" si="5"/>
        <v>605073.6100000001</v>
      </c>
      <c r="N32" s="23">
        <f t="shared" si="6"/>
        <v>513522.77099999995</v>
      </c>
    </row>
    <row r="33" spans="1:14" x14ac:dyDescent="0.2">
      <c r="A33" s="124" t="s">
        <v>5</v>
      </c>
      <c r="B33" s="148">
        <v>808728.2790000001</v>
      </c>
      <c r="C33" s="152">
        <v>0.25498997136525237</v>
      </c>
      <c r="D33" s="154">
        <v>775130.20999999985</v>
      </c>
      <c r="E33" s="152">
        <v>0.26109826369573685</v>
      </c>
      <c r="F33" s="154">
        <v>682297.9169999999</v>
      </c>
      <c r="G33" s="151">
        <v>0.26022200583069338</v>
      </c>
      <c r="H33" s="154">
        <v>2266156.406</v>
      </c>
      <c r="I33" s="157">
        <v>0.25862510143845202</v>
      </c>
      <c r="J33" s="25"/>
      <c r="K33" s="26" t="str">
        <f t="shared" si="7"/>
        <v>Obchod, služby, školství, zdravotnictví</v>
      </c>
      <c r="L33" s="23">
        <f t="shared" si="4"/>
        <v>808728.2790000001</v>
      </c>
      <c r="M33" s="23">
        <f t="shared" si="5"/>
        <v>775130.20999999985</v>
      </c>
      <c r="N33" s="23">
        <f t="shared" si="6"/>
        <v>682297.9169999999</v>
      </c>
    </row>
    <row r="34" spans="1:14" x14ac:dyDescent="0.2">
      <c r="A34" s="124" t="s">
        <v>3</v>
      </c>
      <c r="B34" s="148">
        <v>9431.0229999999992</v>
      </c>
      <c r="C34" s="151">
        <v>3.3880537222513024E-2</v>
      </c>
      <c r="D34" s="153">
        <v>8528.1839999999993</v>
      </c>
      <c r="E34" s="151">
        <v>3.3773610850428661E-2</v>
      </c>
      <c r="F34" s="153">
        <v>7323.107</v>
      </c>
      <c r="G34" s="151">
        <v>3.3001348434411944E-2</v>
      </c>
      <c r="H34" s="153">
        <v>25282.313999999998</v>
      </c>
      <c r="I34" s="157">
        <v>3.3585502210668292E-2</v>
      </c>
      <c r="J34" s="25"/>
      <c r="K34" s="26" t="str">
        <f t="shared" si="7"/>
        <v>Ostatní</v>
      </c>
      <c r="L34" s="23">
        <f t="shared" si="4"/>
        <v>9431.0229999999992</v>
      </c>
      <c r="M34" s="23">
        <f t="shared" si="5"/>
        <v>8528.1839999999993</v>
      </c>
      <c r="N34" s="23">
        <f t="shared" si="6"/>
        <v>7323.107</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0.16603429278495352</v>
      </c>
    </row>
    <row r="40" spans="1:14" x14ac:dyDescent="0.2">
      <c r="B40" s="34"/>
      <c r="C40" s="34"/>
      <c r="D40" s="34"/>
      <c r="L40" s="28" t="s">
        <v>50</v>
      </c>
      <c r="M40" s="32">
        <v>0.19677094280714344</v>
      </c>
    </row>
    <row r="41" spans="1:14" x14ac:dyDescent="0.2">
      <c r="B41" s="22"/>
      <c r="C41" s="22"/>
      <c r="D41" s="22"/>
      <c r="L41" s="28" t="s">
        <v>112</v>
      </c>
      <c r="M41" s="32">
        <v>0.17912926714857494</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{E0A0C485-B927-4D45-B4BD-59259CB131FE}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E0A0C485-B927-4D45-B4BD-59259CB131FE}">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41"/>
  <sheetViews>
    <sheetView showGridLines="0" zoomScaleNormal="100" zoomScaleSheetLayoutView="100" workbookViewId="0">
      <selection activeCell="L44" sqref="L4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132</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1273.2349999999999</v>
      </c>
      <c r="C7" s="146">
        <v>3.2095214913068972E-2</v>
      </c>
      <c r="D7" s="145">
        <v>1273.2349999999999</v>
      </c>
      <c r="E7" s="146">
        <v>3.2104165432325873E-2</v>
      </c>
      <c r="F7" s="145">
        <v>1267.1899999999998</v>
      </c>
      <c r="G7" s="146">
        <v>3.1960539027985513E-2</v>
      </c>
      <c r="H7" s="145">
        <v>1267.1899999999998</v>
      </c>
      <c r="I7" s="155">
        <v>3.1960539027985513E-2</v>
      </c>
      <c r="J7" s="30"/>
      <c r="O7" s="13"/>
    </row>
    <row r="8" spans="1:15" x14ac:dyDescent="0.2">
      <c r="A8" s="125" t="s">
        <v>168</v>
      </c>
      <c r="B8" s="145">
        <v>879085.97200000018</v>
      </c>
      <c r="C8" s="146">
        <v>4.4009710249159166E-2</v>
      </c>
      <c r="D8" s="145">
        <v>740066.97499999963</v>
      </c>
      <c r="E8" s="146">
        <v>4.1136303024095745E-2</v>
      </c>
      <c r="F8" s="145">
        <v>679513.53999999957</v>
      </c>
      <c r="G8" s="146">
        <v>3.9899655728802212E-2</v>
      </c>
      <c r="H8" s="145">
        <v>2298666.4869999993</v>
      </c>
      <c r="I8" s="155">
        <v>4.1796987435026266E-2</v>
      </c>
      <c r="J8" s="30"/>
      <c r="O8" s="13"/>
    </row>
    <row r="9" spans="1:15" x14ac:dyDescent="0.2">
      <c r="A9" s="125" t="s">
        <v>169</v>
      </c>
      <c r="B9" s="145">
        <v>506450.40100000001</v>
      </c>
      <c r="C9" s="147">
        <v>3.9474733067081845E-2</v>
      </c>
      <c r="D9" s="145">
        <v>483847.58900000009</v>
      </c>
      <c r="E9" s="147">
        <v>4.0855919572788689E-2</v>
      </c>
      <c r="F9" s="145">
        <v>419041.576</v>
      </c>
      <c r="G9" s="147">
        <v>3.9205156846105024E-2</v>
      </c>
      <c r="H9" s="145">
        <v>1409339.5660000001</v>
      </c>
      <c r="I9" s="156">
        <v>3.9855824100366803E-2</v>
      </c>
      <c r="J9" s="25"/>
      <c r="K9" s="26"/>
      <c r="L9" s="26" t="str">
        <f>+B5</f>
        <v>Leden</v>
      </c>
      <c r="M9" s="26" t="str">
        <f>+D5</f>
        <v>Únor</v>
      </c>
      <c r="N9" s="26" t="str">
        <f>+F5</f>
        <v>Březen</v>
      </c>
      <c r="O9" s="27"/>
    </row>
    <row r="10" spans="1:15" x14ac:dyDescent="0.2">
      <c r="A10" s="124" t="s">
        <v>41</v>
      </c>
      <c r="B10" s="148">
        <v>21234.892</v>
      </c>
      <c r="C10" s="149">
        <v>2.0151429151890842E-2</v>
      </c>
      <c r="D10" s="153">
        <v>21799.612000000001</v>
      </c>
      <c r="E10" s="151">
        <v>2.4455363472457772E-2</v>
      </c>
      <c r="F10" s="153">
        <v>20070.921999999999</v>
      </c>
      <c r="G10" s="151">
        <v>2.0817183017492455E-2</v>
      </c>
      <c r="H10" s="153">
        <v>63105.425999999999</v>
      </c>
      <c r="I10" s="157">
        <v>2.1690768126237985E-2</v>
      </c>
      <c r="J10" s="25"/>
      <c r="K10" s="26" t="str">
        <f>+A10</f>
        <v>Biomasa</v>
      </c>
      <c r="L10" s="23">
        <f>+B10</f>
        <v>21234.892</v>
      </c>
      <c r="M10" s="23">
        <f>+D10</f>
        <v>21799.612000000001</v>
      </c>
      <c r="N10" s="23">
        <f>+F10</f>
        <v>20070.921999999999</v>
      </c>
      <c r="O10" s="40"/>
    </row>
    <row r="11" spans="1:15" x14ac:dyDescent="0.2">
      <c r="A11" s="124" t="s">
        <v>40</v>
      </c>
      <c r="B11" s="148">
        <v>6125.7489999999998</v>
      </c>
      <c r="C11" s="150">
        <v>8.8209617563528075E-2</v>
      </c>
      <c r="D11" s="154">
        <v>5696.3019999999997</v>
      </c>
      <c r="E11" s="152">
        <v>9.4076567296348917E-2</v>
      </c>
      <c r="F11" s="154">
        <v>5735.0959999999995</v>
      </c>
      <c r="G11" s="151">
        <v>9.154568153605433E-2</v>
      </c>
      <c r="H11" s="154">
        <v>17557.146999999997</v>
      </c>
      <c r="I11" s="157">
        <v>9.1138554260615429E-2</v>
      </c>
      <c r="J11" s="25"/>
      <c r="K11" s="26" t="str">
        <f t="shared" ref="K11:L25" si="0">+A11</f>
        <v>Bioplyn</v>
      </c>
      <c r="L11" s="23">
        <f t="shared" si="0"/>
        <v>6125.7489999999998</v>
      </c>
      <c r="M11" s="23">
        <f t="shared" ref="M11:M25" si="1">+D11</f>
        <v>5696.3019999999997</v>
      </c>
      <c r="N11" s="23">
        <f t="shared" ref="N11:N25" si="2">+F11</f>
        <v>5735.0959999999995</v>
      </c>
      <c r="O11" s="40"/>
    </row>
    <row r="12" spans="1:15" x14ac:dyDescent="0.2">
      <c r="A12" s="124" t="s">
        <v>39</v>
      </c>
      <c r="B12" s="148">
        <v>64432.591999999997</v>
      </c>
      <c r="C12" s="150">
        <v>4.2663247931446914E-2</v>
      </c>
      <c r="D12" s="154">
        <v>69970.904999999999</v>
      </c>
      <c r="E12" s="152">
        <v>4.8028452843374828E-2</v>
      </c>
      <c r="F12" s="154">
        <v>76028.868000000002</v>
      </c>
      <c r="G12" s="151">
        <v>6.3193160034755946E-2</v>
      </c>
      <c r="H12" s="154">
        <v>210432.36499999999</v>
      </c>
      <c r="I12" s="157">
        <v>5.0460467017090012E-2</v>
      </c>
      <c r="J12" s="25"/>
      <c r="K12" s="26" t="str">
        <f t="shared" si="0"/>
        <v>Černé uhlí</v>
      </c>
      <c r="L12" s="23">
        <f t="shared" si="0"/>
        <v>64432.591999999997</v>
      </c>
      <c r="M12" s="23">
        <f t="shared" si="1"/>
        <v>69970.904999999999</v>
      </c>
      <c r="N12" s="23">
        <f t="shared" si="2"/>
        <v>76028.868000000002</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206958.95100000003</v>
      </c>
      <c r="C16" s="150">
        <v>3.590950437965823E-2</v>
      </c>
      <c r="D16" s="154">
        <v>186544.598</v>
      </c>
      <c r="E16" s="152">
        <v>3.5160411662036511E-2</v>
      </c>
      <c r="F16" s="154">
        <v>183500.03899999999</v>
      </c>
      <c r="G16" s="151">
        <v>3.7885783644756546E-2</v>
      </c>
      <c r="H16" s="154">
        <v>577003.58799999999</v>
      </c>
      <c r="I16" s="157">
        <v>3.6261292536113134E-2</v>
      </c>
      <c r="J16" s="25"/>
      <c r="K16" s="26" t="str">
        <f t="shared" si="0"/>
        <v>Hnědé uhlí</v>
      </c>
      <c r="L16" s="23">
        <f t="shared" si="0"/>
        <v>206958.95100000003</v>
      </c>
      <c r="M16" s="23">
        <f t="shared" si="1"/>
        <v>186544.598</v>
      </c>
      <c r="N16" s="23">
        <f t="shared" si="2"/>
        <v>183500.03899999999</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0</v>
      </c>
      <c r="C21" s="150">
        <v>0</v>
      </c>
      <c r="D21" s="154">
        <v>0</v>
      </c>
      <c r="E21" s="152">
        <v>0</v>
      </c>
      <c r="F21" s="154">
        <v>0</v>
      </c>
      <c r="G21" s="151">
        <v>0</v>
      </c>
      <c r="H21" s="154">
        <v>0</v>
      </c>
      <c r="I21" s="157">
        <v>0</v>
      </c>
      <c r="J21" s="25"/>
      <c r="K21" s="26" t="str">
        <f t="shared" si="0"/>
        <v>Ostatní pevná paliva</v>
      </c>
      <c r="L21" s="23">
        <f t="shared" si="0"/>
        <v>0</v>
      </c>
      <c r="M21" s="23">
        <f t="shared" si="1"/>
        <v>0</v>
      </c>
      <c r="N21" s="23">
        <f t="shared" si="2"/>
        <v>0</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37779.743000000002</v>
      </c>
      <c r="C24" s="150">
        <v>0.75649683117180622</v>
      </c>
      <c r="D24" s="154">
        <v>33795.096000000005</v>
      </c>
      <c r="E24" s="152">
        <v>0.6061241990959978</v>
      </c>
      <c r="F24" s="154">
        <v>15286.611999999999</v>
      </c>
      <c r="G24" s="151">
        <v>0.74194198135327794</v>
      </c>
      <c r="H24" s="154">
        <v>86861.451000000001</v>
      </c>
      <c r="I24" s="157">
        <v>0.68773935528734975</v>
      </c>
      <c r="J24" s="25"/>
      <c r="K24" s="26" t="str">
        <f t="shared" si="0"/>
        <v>Topné oleje</v>
      </c>
      <c r="L24" s="23">
        <f t="shared" si="0"/>
        <v>37779.743000000002</v>
      </c>
      <c r="M24" s="23">
        <f t="shared" si="1"/>
        <v>33795.096000000005</v>
      </c>
      <c r="N24" s="23">
        <f t="shared" si="2"/>
        <v>15286.611999999999</v>
      </c>
      <c r="O24" s="40"/>
    </row>
    <row r="25" spans="1:18" x14ac:dyDescent="0.2">
      <c r="A25" s="124" t="s">
        <v>31</v>
      </c>
      <c r="B25" s="148">
        <v>169918.47399999999</v>
      </c>
      <c r="C25" s="149">
        <v>4.8350639202727273E-2</v>
      </c>
      <c r="D25" s="153">
        <v>166041.07600000006</v>
      </c>
      <c r="E25" s="151">
        <v>5.0292896065424274E-2</v>
      </c>
      <c r="F25" s="153">
        <v>118420.039</v>
      </c>
      <c r="G25" s="151">
        <v>4.1708057374151182E-2</v>
      </c>
      <c r="H25" s="153">
        <v>454379.58900000004</v>
      </c>
      <c r="I25" s="157">
        <v>4.7061395812690261E-2</v>
      </c>
      <c r="J25" s="25"/>
      <c r="K25" s="26" t="str">
        <f t="shared" si="0"/>
        <v>Zemní plyn</v>
      </c>
      <c r="L25" s="23">
        <f t="shared" si="0"/>
        <v>169918.47399999999</v>
      </c>
      <c r="M25" s="23">
        <f t="shared" si="1"/>
        <v>166041.07600000006</v>
      </c>
      <c r="N25" s="23">
        <f t="shared" si="2"/>
        <v>118420.039</v>
      </c>
      <c r="O25" s="24"/>
    </row>
    <row r="26" spans="1:18" ht="13.5" customHeight="1" x14ac:dyDescent="0.2">
      <c r="A26" s="126" t="s">
        <v>170</v>
      </c>
      <c r="B26" s="145">
        <v>423465.52499999997</v>
      </c>
      <c r="C26" s="147">
        <v>3.5794493029049343E-2</v>
      </c>
      <c r="D26" s="145">
        <v>408261.82400000002</v>
      </c>
      <c r="E26" s="147">
        <v>3.7199798151221583E-2</v>
      </c>
      <c r="F26" s="145">
        <v>403804.81100000005</v>
      </c>
      <c r="G26" s="147">
        <v>4.0732774397377575E-2</v>
      </c>
      <c r="H26" s="145">
        <v>1235532.1599999999</v>
      </c>
      <c r="I26" s="156">
        <v>3.7762128545343068E-2</v>
      </c>
      <c r="J26" s="7"/>
      <c r="K26" s="26"/>
      <c r="L26" s="26" t="str">
        <f>+L9</f>
        <v>Leden</v>
      </c>
      <c r="M26" s="26" t="str">
        <f>+M9</f>
        <v>Únor</v>
      </c>
      <c r="N26" s="26" t="str">
        <f>+N9</f>
        <v>Březen</v>
      </c>
      <c r="O26" s="22"/>
      <c r="P26" s="34"/>
      <c r="Q26" s="34"/>
      <c r="R26" s="34"/>
    </row>
    <row r="27" spans="1:18" ht="12.75" customHeight="1" x14ac:dyDescent="0.2">
      <c r="A27" s="124" t="s">
        <v>26</v>
      </c>
      <c r="B27" s="148">
        <v>76885.963000000003</v>
      </c>
      <c r="C27" s="151">
        <v>2.9049171700853214E-2</v>
      </c>
      <c r="D27" s="153">
        <v>73646.434999999998</v>
      </c>
      <c r="E27" s="151">
        <v>2.9220275674076077E-2</v>
      </c>
      <c r="F27" s="153">
        <v>82552.264999999999</v>
      </c>
      <c r="G27" s="151">
        <v>3.3978288308966792E-2</v>
      </c>
      <c r="H27" s="153">
        <v>233084.663</v>
      </c>
      <c r="I27" s="157">
        <v>3.0682358455756942E-2</v>
      </c>
      <c r="J27" s="25"/>
      <c r="K27" s="26" t="str">
        <f>+A27</f>
        <v>Průmysl</v>
      </c>
      <c r="L27" s="23">
        <f t="shared" ref="L27:L34" si="3">+B27</f>
        <v>76885.963000000003</v>
      </c>
      <c r="M27" s="23">
        <f t="shared" ref="M27:M34" si="4">+D27</f>
        <v>73646.434999999998</v>
      </c>
      <c r="N27" s="23">
        <f t="shared" ref="N27:N34" si="5">+F27</f>
        <v>82552.264999999999</v>
      </c>
      <c r="O27" s="22"/>
      <c r="P27" s="40"/>
      <c r="Q27" s="40"/>
      <c r="R27" s="40"/>
    </row>
    <row r="28" spans="1:18" ht="12.75" customHeight="1" x14ac:dyDescent="0.2">
      <c r="A28" s="124" t="s">
        <v>0</v>
      </c>
      <c r="B28" s="148">
        <v>10121.415000000001</v>
      </c>
      <c r="C28" s="152">
        <v>3.2134930032352932E-2</v>
      </c>
      <c r="D28" s="154">
        <v>9110.7999999999993</v>
      </c>
      <c r="E28" s="152">
        <v>3.0803072943605899E-2</v>
      </c>
      <c r="F28" s="154">
        <v>9730.7540000000008</v>
      </c>
      <c r="G28" s="151">
        <v>3.5284651573224336E-2</v>
      </c>
      <c r="H28" s="154">
        <v>28962.969000000001</v>
      </c>
      <c r="I28" s="157">
        <v>3.267038866448492E-2</v>
      </c>
      <c r="J28" s="25"/>
      <c r="K28" s="26" t="str">
        <f t="shared" ref="K28:K34" si="6">+A28</f>
        <v>Energetika</v>
      </c>
      <c r="L28" s="23">
        <f t="shared" si="3"/>
        <v>10121.415000000001</v>
      </c>
      <c r="M28" s="23">
        <f t="shared" si="4"/>
        <v>9110.7999999999993</v>
      </c>
      <c r="N28" s="23">
        <f t="shared" si="5"/>
        <v>9730.7540000000008</v>
      </c>
      <c r="O28" s="22"/>
    </row>
    <row r="29" spans="1:18" ht="12.75" customHeight="1" x14ac:dyDescent="0.2">
      <c r="A29" s="124" t="s">
        <v>1</v>
      </c>
      <c r="B29" s="148">
        <v>288.13</v>
      </c>
      <c r="C29" s="152">
        <v>2.2809301125245925E-3</v>
      </c>
      <c r="D29" s="154">
        <v>271.68</v>
      </c>
      <c r="E29" s="152">
        <v>2.3066663889746443E-3</v>
      </c>
      <c r="F29" s="154">
        <v>207.55</v>
      </c>
      <c r="G29" s="151">
        <v>2.1741759085030518E-3</v>
      </c>
      <c r="H29" s="154">
        <v>767.3599999999999</v>
      </c>
      <c r="I29" s="157">
        <v>2.2598451239811269E-3</v>
      </c>
      <c r="J29" s="25"/>
      <c r="K29" s="26" t="str">
        <f t="shared" si="6"/>
        <v>Doprava</v>
      </c>
      <c r="L29" s="23">
        <f t="shared" si="3"/>
        <v>288.13</v>
      </c>
      <c r="M29" s="23">
        <f t="shared" si="4"/>
        <v>271.68</v>
      </c>
      <c r="N29" s="23">
        <f t="shared" si="5"/>
        <v>207.55</v>
      </c>
      <c r="O29" s="22"/>
    </row>
    <row r="30" spans="1:18" ht="12.75" customHeight="1" x14ac:dyDescent="0.2">
      <c r="A30" s="124" t="s">
        <v>2</v>
      </c>
      <c r="B30" s="148">
        <v>3080.6129999999998</v>
      </c>
      <c r="C30" s="152">
        <v>8.7288035701636305E-2</v>
      </c>
      <c r="D30" s="154">
        <v>3296.3870000000002</v>
      </c>
      <c r="E30" s="152">
        <v>9.7610282746692673E-2</v>
      </c>
      <c r="F30" s="154">
        <v>3626.288</v>
      </c>
      <c r="G30" s="151">
        <v>0.10266960253116812</v>
      </c>
      <c r="H30" s="154">
        <v>10003.288</v>
      </c>
      <c r="I30" s="157">
        <v>9.5832194582401706E-2</v>
      </c>
      <c r="J30" s="25"/>
      <c r="K30" s="26" t="str">
        <f t="shared" si="6"/>
        <v>Stavebnictví</v>
      </c>
      <c r="L30" s="23">
        <f t="shared" si="3"/>
        <v>3080.6129999999998</v>
      </c>
      <c r="M30" s="23">
        <f t="shared" si="4"/>
        <v>3296.3870000000002</v>
      </c>
      <c r="N30" s="23">
        <f t="shared" si="5"/>
        <v>3626.288</v>
      </c>
    </row>
    <row r="31" spans="1:18" x14ac:dyDescent="0.2">
      <c r="A31" s="124" t="s">
        <v>6</v>
      </c>
      <c r="B31" s="148">
        <v>849.08199999999999</v>
      </c>
      <c r="C31" s="152">
        <v>1.6236833395829865E-2</v>
      </c>
      <c r="D31" s="154">
        <v>938.33299999999997</v>
      </c>
      <c r="E31" s="152">
        <v>1.8102770228362573E-2</v>
      </c>
      <c r="F31" s="154">
        <v>1035.8910000000001</v>
      </c>
      <c r="G31" s="151">
        <v>1.9513792833679572E-2</v>
      </c>
      <c r="H31" s="154">
        <v>2823.306</v>
      </c>
      <c r="I31" s="157">
        <v>1.7958555878198518E-2</v>
      </c>
      <c r="J31" s="25"/>
      <c r="K31" s="26" t="str">
        <f t="shared" si="6"/>
        <v>Zemědělství a lesnictví</v>
      </c>
      <c r="L31" s="23">
        <f t="shared" si="3"/>
        <v>849.08199999999999</v>
      </c>
      <c r="M31" s="23">
        <f t="shared" si="4"/>
        <v>938.33299999999997</v>
      </c>
      <c r="N31" s="23">
        <f t="shared" si="5"/>
        <v>1035.8910000000001</v>
      </c>
    </row>
    <row r="32" spans="1:18" x14ac:dyDescent="0.2">
      <c r="A32" s="124" t="s">
        <v>25</v>
      </c>
      <c r="B32" s="148">
        <v>234410.929</v>
      </c>
      <c r="C32" s="152">
        <v>4.5036840038141748E-2</v>
      </c>
      <c r="D32" s="154">
        <v>224177.516</v>
      </c>
      <c r="E32" s="152">
        <v>4.7354268011835059E-2</v>
      </c>
      <c r="F32" s="154">
        <v>192088.62599999999</v>
      </c>
      <c r="G32" s="151">
        <v>4.5949605516621472E-2</v>
      </c>
      <c r="H32" s="154">
        <v>650677.071</v>
      </c>
      <c r="I32" s="157">
        <v>4.6084096033655333E-2</v>
      </c>
      <c r="J32" s="25"/>
      <c r="K32" s="26" t="str">
        <f t="shared" si="6"/>
        <v>Domácnosti</v>
      </c>
      <c r="L32" s="23">
        <f t="shared" si="3"/>
        <v>234410.929</v>
      </c>
      <c r="M32" s="23">
        <f t="shared" si="4"/>
        <v>224177.516</v>
      </c>
      <c r="N32" s="23">
        <f t="shared" si="5"/>
        <v>192088.62599999999</v>
      </c>
    </row>
    <row r="33" spans="1:14" x14ac:dyDescent="0.2">
      <c r="A33" s="124" t="s">
        <v>5</v>
      </c>
      <c r="B33" s="148">
        <v>95283.073000000004</v>
      </c>
      <c r="C33" s="152">
        <v>3.0042510799678922E-2</v>
      </c>
      <c r="D33" s="154">
        <v>94446.922999999981</v>
      </c>
      <c r="E33" s="152">
        <v>3.1813916279569282E-2</v>
      </c>
      <c r="F33" s="154">
        <v>112435.30700000003</v>
      </c>
      <c r="G33" s="151">
        <v>4.2881768190609633E-2</v>
      </c>
      <c r="H33" s="154">
        <v>302165.30300000001</v>
      </c>
      <c r="I33" s="157">
        <v>3.4484615418709806E-2</v>
      </c>
      <c r="J33" s="25"/>
      <c r="K33" s="26" t="str">
        <f t="shared" si="6"/>
        <v>Obchod, služby, školství, zdravotnictví</v>
      </c>
      <c r="L33" s="23">
        <f t="shared" si="3"/>
        <v>95283.073000000004</v>
      </c>
      <c r="M33" s="23">
        <f t="shared" si="4"/>
        <v>94446.922999999981</v>
      </c>
      <c r="N33" s="23">
        <f t="shared" si="5"/>
        <v>112435.30700000003</v>
      </c>
    </row>
    <row r="34" spans="1:14" x14ac:dyDescent="0.2">
      <c r="A34" s="124" t="s">
        <v>3</v>
      </c>
      <c r="B34" s="148">
        <v>2546.3199999999997</v>
      </c>
      <c r="C34" s="151">
        <v>9.1475431181144793E-3</v>
      </c>
      <c r="D34" s="153">
        <v>2373.75</v>
      </c>
      <c r="E34" s="151">
        <v>9.4006072988346689E-3</v>
      </c>
      <c r="F34" s="153">
        <v>2128.13</v>
      </c>
      <c r="G34" s="151">
        <v>9.5903500582095961E-3</v>
      </c>
      <c r="H34" s="153">
        <v>7048.2</v>
      </c>
      <c r="I34" s="157">
        <v>9.3629616609157001E-3</v>
      </c>
      <c r="J34" s="25"/>
      <c r="K34" s="26" t="str">
        <f t="shared" si="6"/>
        <v>Ostatní</v>
      </c>
      <c r="L34" s="23">
        <f t="shared" si="3"/>
        <v>2546.3199999999997</v>
      </c>
      <c r="M34" s="23">
        <f t="shared" si="4"/>
        <v>2373.75</v>
      </c>
      <c r="N34" s="23">
        <f t="shared" si="5"/>
        <v>2128.13</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3.1960539027985513E-2</v>
      </c>
    </row>
    <row r="40" spans="1:14" x14ac:dyDescent="0.2">
      <c r="B40" s="34"/>
      <c r="C40" s="34"/>
      <c r="D40" s="34"/>
      <c r="L40" s="28" t="s">
        <v>50</v>
      </c>
      <c r="M40" s="32">
        <v>4.1796987435026266E-2</v>
      </c>
    </row>
    <row r="41" spans="1:14" x14ac:dyDescent="0.2">
      <c r="B41" s="22"/>
      <c r="C41" s="22"/>
      <c r="D41" s="22"/>
      <c r="L41" s="28" t="s">
        <v>112</v>
      </c>
      <c r="M41" s="32">
        <v>3.9855824100366803E-2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{3AA4B0B4-52B3-44B8-A8BA-59C7D4D42FA8}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AA4B0B4-52B3-44B8-A8BA-59C7D4D42FA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2"/>
  <sheetViews>
    <sheetView showGridLines="0" zoomScaleNormal="100" zoomScaleSheetLayoutView="100" workbookViewId="0">
      <selection activeCell="L46" sqref="L4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133</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3715.9059999999986</v>
      </c>
      <c r="C7" s="146">
        <v>9.3669119735761613E-2</v>
      </c>
      <c r="D7" s="145">
        <v>3715.9489999999983</v>
      </c>
      <c r="E7" s="146">
        <v>9.3696325842508144E-2</v>
      </c>
      <c r="F7" s="145">
        <v>3716.8759999999984</v>
      </c>
      <c r="G7" s="146">
        <v>9.3745500248725633E-2</v>
      </c>
      <c r="H7" s="145">
        <v>3716.8759999999984</v>
      </c>
      <c r="I7" s="155">
        <v>9.3745500248725633E-2</v>
      </c>
      <c r="J7" s="30"/>
      <c r="O7" s="13"/>
    </row>
    <row r="8" spans="1:15" x14ac:dyDescent="0.2">
      <c r="A8" s="125" t="s">
        <v>168</v>
      </c>
      <c r="B8" s="145">
        <v>956909.27299999993</v>
      </c>
      <c r="C8" s="146">
        <v>4.7905780755040338E-2</v>
      </c>
      <c r="D8" s="145">
        <v>878188.54099999997</v>
      </c>
      <c r="E8" s="146">
        <v>4.8813730588187033E-2</v>
      </c>
      <c r="F8" s="145">
        <v>819492.20200000016</v>
      </c>
      <c r="G8" s="146">
        <v>4.8118918619690879E-2</v>
      </c>
      <c r="H8" s="145">
        <v>2654590.0159999998</v>
      </c>
      <c r="I8" s="155">
        <v>4.8268796787786554E-2</v>
      </c>
      <c r="J8" s="30"/>
      <c r="O8" s="13"/>
    </row>
    <row r="9" spans="1:15" x14ac:dyDescent="0.2">
      <c r="A9" s="125" t="s">
        <v>169</v>
      </c>
      <c r="B9" s="145">
        <v>677014.96800000011</v>
      </c>
      <c r="C9" s="147">
        <v>5.276920522019482E-2</v>
      </c>
      <c r="D9" s="145">
        <v>627071.49600000004</v>
      </c>
      <c r="E9" s="147">
        <v>5.2949695708754019E-2</v>
      </c>
      <c r="F9" s="145">
        <v>557781.17799999996</v>
      </c>
      <c r="G9" s="147">
        <v>5.2185510511957474E-2</v>
      </c>
      <c r="H9" s="145">
        <v>1861867.642</v>
      </c>
      <c r="I9" s="156">
        <v>5.2653222138884237E-2</v>
      </c>
      <c r="J9" s="25"/>
      <c r="K9" s="26"/>
      <c r="L9" s="26" t="str">
        <f>+B5</f>
        <v>Leden</v>
      </c>
      <c r="M9" s="26" t="str">
        <f>+D5</f>
        <v>Únor</v>
      </c>
      <c r="N9" s="26" t="str">
        <f>+F5</f>
        <v>Březen</v>
      </c>
    </row>
    <row r="10" spans="1:15" x14ac:dyDescent="0.2">
      <c r="A10" s="124" t="s">
        <v>41</v>
      </c>
      <c r="B10" s="148">
        <v>6734.5770000000002</v>
      </c>
      <c r="C10" s="149">
        <v>6.3909602781805326E-3</v>
      </c>
      <c r="D10" s="153">
        <v>5410.0959999999995</v>
      </c>
      <c r="E10" s="151">
        <v>6.0691843552486118E-3</v>
      </c>
      <c r="F10" s="153">
        <v>5004.5079999999998</v>
      </c>
      <c r="G10" s="151">
        <v>5.1905816259215755E-3</v>
      </c>
      <c r="H10" s="153">
        <v>17149.180999999997</v>
      </c>
      <c r="I10" s="157">
        <v>5.8945629909207169E-3</v>
      </c>
      <c r="J10" s="25"/>
      <c r="K10" s="26" t="str">
        <f>+A10</f>
        <v>Biomasa</v>
      </c>
      <c r="L10" s="23">
        <f>+B10</f>
        <v>6734.5770000000002</v>
      </c>
      <c r="M10" s="23">
        <f>+D10</f>
        <v>5410.0959999999995</v>
      </c>
      <c r="N10" s="23">
        <f>+F10</f>
        <v>5004.5079999999998</v>
      </c>
    </row>
    <row r="11" spans="1:15" x14ac:dyDescent="0.2">
      <c r="A11" s="124" t="s">
        <v>40</v>
      </c>
      <c r="B11" s="148">
        <v>6456.5930000000017</v>
      </c>
      <c r="C11" s="150">
        <v>9.2973708079347114E-2</v>
      </c>
      <c r="D11" s="154">
        <v>4811.6220000000003</v>
      </c>
      <c r="E11" s="152">
        <v>7.9465744773994249E-2</v>
      </c>
      <c r="F11" s="154">
        <v>5244.56</v>
      </c>
      <c r="G11" s="151">
        <v>8.3715568066642501E-2</v>
      </c>
      <c r="H11" s="154">
        <v>16512.775000000001</v>
      </c>
      <c r="I11" s="157">
        <v>8.5717254650247807E-2</v>
      </c>
      <c r="J11" s="25"/>
      <c r="K11" s="26" t="str">
        <f t="shared" ref="K11:L25" si="0">+A11</f>
        <v>Bioplyn</v>
      </c>
      <c r="L11" s="23">
        <f t="shared" si="0"/>
        <v>6456.5930000000017</v>
      </c>
      <c r="M11" s="23">
        <f t="shared" ref="M11:M25" si="1">+D11</f>
        <v>4811.6220000000003</v>
      </c>
      <c r="N11" s="23">
        <f t="shared" ref="N11:N25" si="2">+F11</f>
        <v>5244.56</v>
      </c>
      <c r="O11" s="40"/>
    </row>
    <row r="12" spans="1:15" x14ac:dyDescent="0.2">
      <c r="A12" s="124" t="s">
        <v>39</v>
      </c>
      <c r="B12" s="148">
        <v>1598</v>
      </c>
      <c r="C12" s="150">
        <v>1.0580960361559282E-3</v>
      </c>
      <c r="D12" s="154">
        <v>3641</v>
      </c>
      <c r="E12" s="152">
        <v>2.4992044450865363E-3</v>
      </c>
      <c r="F12" s="154">
        <v>3649</v>
      </c>
      <c r="G12" s="151">
        <v>3.0329511280744628E-3</v>
      </c>
      <c r="H12" s="154">
        <v>8888</v>
      </c>
      <c r="I12" s="157">
        <v>2.1312911198232078E-3</v>
      </c>
      <c r="J12" s="25"/>
      <c r="K12" s="26" t="str">
        <f t="shared" si="0"/>
        <v>Černé uhlí</v>
      </c>
      <c r="L12" s="23">
        <f t="shared" si="0"/>
        <v>1598</v>
      </c>
      <c r="M12" s="23">
        <f t="shared" si="1"/>
        <v>3641</v>
      </c>
      <c r="N12" s="23">
        <f t="shared" si="2"/>
        <v>3649</v>
      </c>
      <c r="O12" s="40"/>
    </row>
    <row r="13" spans="1:15" x14ac:dyDescent="0.2">
      <c r="A13" s="124" t="s">
        <v>51</v>
      </c>
      <c r="B13" s="148">
        <v>1499</v>
      </c>
      <c r="C13" s="150">
        <v>0.79461422248138036</v>
      </c>
      <c r="D13" s="154">
        <v>1902</v>
      </c>
      <c r="E13" s="152">
        <v>0.84961919013691267</v>
      </c>
      <c r="F13" s="154">
        <v>1953</v>
      </c>
      <c r="G13" s="151">
        <v>0.82099873466144835</v>
      </c>
      <c r="H13" s="154">
        <v>5354</v>
      </c>
      <c r="I13" s="157">
        <v>0.82319712296141867</v>
      </c>
      <c r="J13" s="25"/>
      <c r="K13" s="26" t="str">
        <f t="shared" si="0"/>
        <v>Elektrická energie</v>
      </c>
      <c r="L13" s="23">
        <f t="shared" si="0"/>
        <v>1499</v>
      </c>
      <c r="M13" s="23">
        <f t="shared" si="1"/>
        <v>1902</v>
      </c>
      <c r="N13" s="23">
        <f t="shared" si="2"/>
        <v>1953</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582915.66100000008</v>
      </c>
      <c r="C16" s="150">
        <v>0.1011418562981162</v>
      </c>
      <c r="D16" s="154">
        <v>544040.81000000006</v>
      </c>
      <c r="E16" s="152">
        <v>0.10254222875190303</v>
      </c>
      <c r="F16" s="154">
        <v>483059.97</v>
      </c>
      <c r="G16" s="151">
        <v>9.9733523821553982E-2</v>
      </c>
      <c r="H16" s="154">
        <v>1610016.4410000001</v>
      </c>
      <c r="I16" s="157">
        <v>0.10118009379701245</v>
      </c>
      <c r="J16" s="25"/>
      <c r="K16" s="26" t="str">
        <f t="shared" si="0"/>
        <v>Hnědé uhlí</v>
      </c>
      <c r="L16" s="23">
        <f t="shared" si="0"/>
        <v>582915.66100000008</v>
      </c>
      <c r="M16" s="23">
        <f t="shared" si="1"/>
        <v>544040.81000000006</v>
      </c>
      <c r="N16" s="23">
        <f t="shared" si="2"/>
        <v>483059.97</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4138</v>
      </c>
      <c r="C19" s="150">
        <v>4.4096827596642976E-2</v>
      </c>
      <c r="D19" s="154">
        <v>5104</v>
      </c>
      <c r="E19" s="152">
        <v>6.1266247784305068E-2</v>
      </c>
      <c r="F19" s="154">
        <v>4008</v>
      </c>
      <c r="G19" s="151">
        <v>4.6367011601910153E-2</v>
      </c>
      <c r="H19" s="154">
        <v>13250</v>
      </c>
      <c r="I19" s="157">
        <v>5.026779856698381E-2</v>
      </c>
      <c r="J19" s="25"/>
      <c r="K19" s="26" t="str">
        <f t="shared" si="0"/>
        <v>Odpadní teplo</v>
      </c>
      <c r="L19" s="23">
        <f t="shared" si="0"/>
        <v>4138</v>
      </c>
      <c r="M19" s="23">
        <f t="shared" si="1"/>
        <v>5104</v>
      </c>
      <c r="N19" s="23">
        <f t="shared" si="2"/>
        <v>4008</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0</v>
      </c>
      <c r="C21" s="150">
        <v>0</v>
      </c>
      <c r="D21" s="154">
        <v>0</v>
      </c>
      <c r="E21" s="152">
        <v>0</v>
      </c>
      <c r="F21" s="154">
        <v>0</v>
      </c>
      <c r="G21" s="151">
        <v>0</v>
      </c>
      <c r="H21" s="154">
        <v>0</v>
      </c>
      <c r="I21" s="157">
        <v>0</v>
      </c>
      <c r="J21" s="25"/>
      <c r="K21" s="26" t="str">
        <f t="shared" si="0"/>
        <v>Ostatní pevná paliva</v>
      </c>
      <c r="L21" s="23">
        <f t="shared" si="0"/>
        <v>0</v>
      </c>
      <c r="M21" s="23">
        <f t="shared" si="1"/>
        <v>0</v>
      </c>
      <c r="N21" s="23">
        <f t="shared" si="2"/>
        <v>0</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0</v>
      </c>
      <c r="C24" s="150">
        <v>0</v>
      </c>
      <c r="D24" s="154">
        <v>0</v>
      </c>
      <c r="E24" s="152">
        <v>0</v>
      </c>
      <c r="F24" s="154">
        <v>0</v>
      </c>
      <c r="G24" s="151">
        <v>0</v>
      </c>
      <c r="H24" s="154">
        <v>0</v>
      </c>
      <c r="I24" s="157">
        <v>0</v>
      </c>
      <c r="J24" s="25"/>
      <c r="K24" s="26" t="str">
        <f t="shared" si="0"/>
        <v>Topné oleje</v>
      </c>
      <c r="L24" s="23">
        <f t="shared" si="0"/>
        <v>0</v>
      </c>
      <c r="M24" s="23">
        <f t="shared" si="1"/>
        <v>0</v>
      </c>
      <c r="N24" s="23">
        <f t="shared" si="2"/>
        <v>0</v>
      </c>
      <c r="O24" s="40"/>
    </row>
    <row r="25" spans="1:18" x14ac:dyDescent="0.2">
      <c r="A25" s="124" t="s">
        <v>31</v>
      </c>
      <c r="B25" s="148">
        <v>73673.137000000002</v>
      </c>
      <c r="C25" s="149">
        <v>2.0963837434298624E-2</v>
      </c>
      <c r="D25" s="153">
        <v>62161.967999999993</v>
      </c>
      <c r="E25" s="151">
        <v>1.8828506000805656E-2</v>
      </c>
      <c r="F25" s="153">
        <v>54862.139999999992</v>
      </c>
      <c r="G25" s="151">
        <v>1.932268644826839E-2</v>
      </c>
      <c r="H25" s="153">
        <v>190697.24499999997</v>
      </c>
      <c r="I25" s="157">
        <v>1.9751060004886283E-2</v>
      </c>
      <c r="J25" s="25"/>
      <c r="K25" s="26" t="str">
        <f t="shared" si="0"/>
        <v>Zemní plyn</v>
      </c>
      <c r="L25" s="23">
        <f t="shared" si="0"/>
        <v>73673.137000000002</v>
      </c>
      <c r="M25" s="23">
        <f t="shared" si="1"/>
        <v>62161.967999999993</v>
      </c>
      <c r="N25" s="23">
        <f t="shared" si="2"/>
        <v>54862.139999999992</v>
      </c>
      <c r="O25" s="24"/>
    </row>
    <row r="26" spans="1:18" x14ac:dyDescent="0.2">
      <c r="A26" s="126" t="s">
        <v>175</v>
      </c>
      <c r="B26" s="145">
        <v>-188906</v>
      </c>
      <c r="C26" s="147"/>
      <c r="D26" s="145">
        <v>-174217.4</v>
      </c>
      <c r="E26" s="147"/>
      <c r="F26" s="145">
        <v>-153441.20000000001</v>
      </c>
      <c r="G26" s="147"/>
      <c r="H26" s="145">
        <v>-516564.60000000003</v>
      </c>
      <c r="I26" s="156"/>
      <c r="J26" s="25"/>
      <c r="K26" s="26"/>
      <c r="L26" s="23"/>
      <c r="M26" s="23"/>
      <c r="N26" s="23"/>
    </row>
    <row r="27" spans="1:18" ht="13.5" customHeight="1" x14ac:dyDescent="0.2">
      <c r="A27" s="126" t="s">
        <v>170</v>
      </c>
      <c r="B27" s="145">
        <v>482041.36</v>
      </c>
      <c r="C27" s="147">
        <v>4.0745763424858417E-2</v>
      </c>
      <c r="D27" s="145">
        <v>448602.75599999999</v>
      </c>
      <c r="E27" s="147">
        <v>4.0875563161354288E-2</v>
      </c>
      <c r="F27" s="145">
        <v>399740.35799999995</v>
      </c>
      <c r="G27" s="147">
        <v>4.0322783127863582E-2</v>
      </c>
      <c r="H27" s="145">
        <v>1330384.4739999999</v>
      </c>
      <c r="I27" s="156">
        <v>4.0661142743477131E-2</v>
      </c>
      <c r="J27" s="7"/>
      <c r="K27" s="26"/>
      <c r="L27" s="26" t="str">
        <f>+L9</f>
        <v>Leden</v>
      </c>
      <c r="M27" s="26" t="str">
        <f>+M9</f>
        <v>Únor</v>
      </c>
      <c r="N27" s="26" t="str">
        <f>+N9</f>
        <v>Březen</v>
      </c>
      <c r="O27" s="22"/>
      <c r="P27" s="34"/>
      <c r="Q27" s="34"/>
      <c r="R27" s="34"/>
    </row>
    <row r="28" spans="1:18" ht="12.75" customHeight="1" x14ac:dyDescent="0.2">
      <c r="A28" s="124" t="s">
        <v>26</v>
      </c>
      <c r="B28" s="148">
        <v>69832.535000000003</v>
      </c>
      <c r="C28" s="151">
        <v>2.6384234785754607E-2</v>
      </c>
      <c r="D28" s="153">
        <v>72938.22</v>
      </c>
      <c r="E28" s="151">
        <v>2.8939281250700177E-2</v>
      </c>
      <c r="F28" s="153">
        <v>67460.049999999988</v>
      </c>
      <c r="G28" s="151">
        <v>2.7766373560281051E-2</v>
      </c>
      <c r="H28" s="153">
        <v>210230.80499999999</v>
      </c>
      <c r="I28" s="157">
        <v>2.7673965478596671E-2</v>
      </c>
      <c r="J28" s="25"/>
      <c r="K28" s="26" t="str">
        <f>+A28</f>
        <v>Průmysl</v>
      </c>
      <c r="L28" s="23">
        <f t="shared" ref="L28:L35" si="3">+B28</f>
        <v>69832.535000000003</v>
      </c>
      <c r="M28" s="23">
        <f t="shared" ref="M28:M35" si="4">+D28</f>
        <v>72938.22</v>
      </c>
      <c r="N28" s="23">
        <f t="shared" ref="N28:N35" si="5">+F28</f>
        <v>67460.049999999988</v>
      </c>
      <c r="O28" s="22"/>
      <c r="P28" s="40"/>
      <c r="Q28" s="40"/>
      <c r="R28" s="40"/>
    </row>
    <row r="29" spans="1:18" ht="12.75" customHeight="1" x14ac:dyDescent="0.2">
      <c r="A29" s="124" t="s">
        <v>0</v>
      </c>
      <c r="B29" s="148">
        <v>7102.75</v>
      </c>
      <c r="C29" s="152">
        <v>2.2550836447996134E-2</v>
      </c>
      <c r="D29" s="154">
        <v>7853.05</v>
      </c>
      <c r="E29" s="152">
        <v>2.6550694997122568E-2</v>
      </c>
      <c r="F29" s="154">
        <v>7012.08</v>
      </c>
      <c r="G29" s="151">
        <v>2.5426477701889792E-2</v>
      </c>
      <c r="H29" s="154">
        <v>21967.879999999997</v>
      </c>
      <c r="I29" s="157">
        <v>2.4779889718307704E-2</v>
      </c>
      <c r="J29" s="25"/>
      <c r="K29" s="26" t="str">
        <f t="shared" ref="K29:K35" si="6">+A29</f>
        <v>Energetika</v>
      </c>
      <c r="L29" s="23">
        <f t="shared" si="3"/>
        <v>7102.75</v>
      </c>
      <c r="M29" s="23">
        <f t="shared" si="4"/>
        <v>7853.05</v>
      </c>
      <c r="N29" s="23">
        <f t="shared" si="5"/>
        <v>7012.08</v>
      </c>
      <c r="O29" s="22"/>
    </row>
    <row r="30" spans="1:18" ht="12.75" customHeight="1" x14ac:dyDescent="0.2">
      <c r="A30" s="124" t="s">
        <v>1</v>
      </c>
      <c r="B30" s="148">
        <v>11428.2</v>
      </c>
      <c r="C30" s="152">
        <v>9.0469321181249951E-2</v>
      </c>
      <c r="D30" s="154">
        <v>10763.7</v>
      </c>
      <c r="E30" s="152">
        <v>9.1387901247814998E-2</v>
      </c>
      <c r="F30" s="154">
        <v>9228.7000000000007</v>
      </c>
      <c r="G30" s="151">
        <v>9.6674619160694364E-2</v>
      </c>
      <c r="H30" s="154">
        <v>31420.600000000002</v>
      </c>
      <c r="I30" s="157">
        <v>9.2532435496457219E-2</v>
      </c>
      <c r="J30" s="25"/>
      <c r="K30" s="26" t="str">
        <f t="shared" si="6"/>
        <v>Doprava</v>
      </c>
      <c r="L30" s="23">
        <f t="shared" si="3"/>
        <v>11428.2</v>
      </c>
      <c r="M30" s="23">
        <f t="shared" si="4"/>
        <v>10763.7</v>
      </c>
      <c r="N30" s="23">
        <f t="shared" si="5"/>
        <v>9228.7000000000007</v>
      </c>
      <c r="O30" s="22"/>
    </row>
    <row r="31" spans="1:18" ht="12.75" customHeight="1" x14ac:dyDescent="0.2">
      <c r="A31" s="124" t="s">
        <v>2</v>
      </c>
      <c r="B31" s="148">
        <v>5091.0389999999998</v>
      </c>
      <c r="C31" s="152">
        <v>0.14425271658284336</v>
      </c>
      <c r="D31" s="154">
        <v>4775.51</v>
      </c>
      <c r="E31" s="152">
        <v>0.14140902793259963</v>
      </c>
      <c r="F31" s="154">
        <v>4407.04</v>
      </c>
      <c r="G31" s="151">
        <v>0.12477471318851652</v>
      </c>
      <c r="H31" s="154">
        <v>14273.589</v>
      </c>
      <c r="I31" s="157">
        <v>0.13674197508231581</v>
      </c>
      <c r="J31" s="25"/>
      <c r="K31" s="26" t="str">
        <f t="shared" si="6"/>
        <v>Stavebnictví</v>
      </c>
      <c r="L31" s="23">
        <f t="shared" si="3"/>
        <v>5091.0389999999998</v>
      </c>
      <c r="M31" s="23">
        <f t="shared" si="4"/>
        <v>4775.51</v>
      </c>
      <c r="N31" s="23">
        <f t="shared" si="5"/>
        <v>4407.04</v>
      </c>
    </row>
    <row r="32" spans="1:18" x14ac:dyDescent="0.2">
      <c r="A32" s="124" t="s">
        <v>6</v>
      </c>
      <c r="B32" s="148">
        <v>5945.1200000000008</v>
      </c>
      <c r="C32" s="152">
        <v>0.11368739763440523</v>
      </c>
      <c r="D32" s="154">
        <v>4442.3300000000008</v>
      </c>
      <c r="E32" s="152">
        <v>8.5703560749288296E-2</v>
      </c>
      <c r="F32" s="154">
        <v>4897.3599999999997</v>
      </c>
      <c r="G32" s="151">
        <v>9.2254946197958057E-2</v>
      </c>
      <c r="H32" s="154">
        <v>15284.810000000001</v>
      </c>
      <c r="I32" s="157">
        <v>9.7224004225063623E-2</v>
      </c>
      <c r="J32" s="25"/>
      <c r="K32" s="26" t="str">
        <f t="shared" si="6"/>
        <v>Zemědělství a lesnictví</v>
      </c>
      <c r="L32" s="23">
        <f t="shared" si="3"/>
        <v>5945.1200000000008</v>
      </c>
      <c r="M32" s="23">
        <f t="shared" si="4"/>
        <v>4442.3300000000008</v>
      </c>
      <c r="N32" s="23">
        <f t="shared" si="5"/>
        <v>4897.3599999999997</v>
      </c>
    </row>
    <row r="33" spans="1:14" x14ac:dyDescent="0.2">
      <c r="A33" s="124" t="s">
        <v>25</v>
      </c>
      <c r="B33" s="148">
        <v>211888.166</v>
      </c>
      <c r="C33" s="152">
        <v>4.0709592674824588E-2</v>
      </c>
      <c r="D33" s="154">
        <v>190874.41</v>
      </c>
      <c r="E33" s="152">
        <v>4.0319467041203587E-2</v>
      </c>
      <c r="F33" s="154">
        <v>170790.01899999994</v>
      </c>
      <c r="G33" s="151">
        <v>4.0854756279147336E-2</v>
      </c>
      <c r="H33" s="154">
        <v>573552.59499999997</v>
      </c>
      <c r="I33" s="157">
        <v>4.0621767765245599E-2</v>
      </c>
      <c r="J33" s="25"/>
      <c r="K33" s="26" t="str">
        <f t="shared" si="6"/>
        <v>Domácnosti</v>
      </c>
      <c r="L33" s="23">
        <f t="shared" si="3"/>
        <v>211888.166</v>
      </c>
      <c r="M33" s="23">
        <f t="shared" si="4"/>
        <v>190874.41</v>
      </c>
      <c r="N33" s="23">
        <f t="shared" si="5"/>
        <v>170790.01899999994</v>
      </c>
    </row>
    <row r="34" spans="1:14" x14ac:dyDescent="0.2">
      <c r="A34" s="124" t="s">
        <v>5</v>
      </c>
      <c r="B34" s="148">
        <v>134275.277</v>
      </c>
      <c r="C34" s="152">
        <v>4.233665364048847E-2</v>
      </c>
      <c r="D34" s="154">
        <v>123386.78600000001</v>
      </c>
      <c r="E34" s="152">
        <v>4.1562146813497902E-2</v>
      </c>
      <c r="F34" s="154">
        <v>106290.599</v>
      </c>
      <c r="G34" s="151">
        <v>4.0538234374715085E-2</v>
      </c>
      <c r="H34" s="154">
        <v>363952.66200000001</v>
      </c>
      <c r="I34" s="157">
        <v>4.1536097808310177E-2</v>
      </c>
      <c r="J34" s="25"/>
      <c r="K34" s="26" t="str">
        <f t="shared" si="6"/>
        <v>Obchod, služby, školství, zdravotnictví</v>
      </c>
      <c r="L34" s="23">
        <f t="shared" si="3"/>
        <v>134275.277</v>
      </c>
      <c r="M34" s="23">
        <f t="shared" si="4"/>
        <v>123386.78600000001</v>
      </c>
      <c r="N34" s="23">
        <f t="shared" si="5"/>
        <v>106290.599</v>
      </c>
    </row>
    <row r="35" spans="1:14" x14ac:dyDescent="0.2">
      <c r="A35" s="124" t="s">
        <v>3</v>
      </c>
      <c r="B35" s="148">
        <v>36478.273000000001</v>
      </c>
      <c r="C35" s="151">
        <v>0.13104659867646298</v>
      </c>
      <c r="D35" s="153">
        <v>33568.75</v>
      </c>
      <c r="E35" s="151">
        <v>0.13294013112701686</v>
      </c>
      <c r="F35" s="153">
        <v>29654.51</v>
      </c>
      <c r="G35" s="151">
        <v>0.13363710473734075</v>
      </c>
      <c r="H35" s="153">
        <v>99701.532999999996</v>
      </c>
      <c r="I35" s="157">
        <v>0.1324453947126247</v>
      </c>
      <c r="J35" s="25"/>
      <c r="K35" s="26" t="str">
        <f t="shared" si="6"/>
        <v>Ostatní</v>
      </c>
      <c r="L35" s="23">
        <f t="shared" si="3"/>
        <v>36478.273000000001</v>
      </c>
      <c r="M35" s="23">
        <f t="shared" si="4"/>
        <v>33568.75</v>
      </c>
      <c r="N35" s="23">
        <f t="shared" si="5"/>
        <v>29654.51</v>
      </c>
    </row>
    <row r="36" spans="1:14" ht="18" customHeight="1" x14ac:dyDescent="0.2">
      <c r="A36" s="45" t="s">
        <v>159</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156</v>
      </c>
      <c r="M40" s="32">
        <v>9.3745500248725633E-2</v>
      </c>
    </row>
    <row r="41" spans="1:14" x14ac:dyDescent="0.2">
      <c r="B41" s="34"/>
      <c r="C41" s="34"/>
      <c r="D41" s="34"/>
      <c r="L41" s="28" t="s">
        <v>50</v>
      </c>
      <c r="M41" s="32">
        <v>4.8268796787786554E-2</v>
      </c>
    </row>
    <row r="42" spans="1:14" x14ac:dyDescent="0.2">
      <c r="B42" s="22"/>
      <c r="C42" s="22"/>
      <c r="D42" s="22"/>
      <c r="L42" s="28" t="s">
        <v>112</v>
      </c>
      <c r="M42" s="32">
        <v>5.2653222138884237E-2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41"/>
  <sheetViews>
    <sheetView showGridLines="0" zoomScaleNormal="100" zoomScaleSheetLayoutView="100" workbookViewId="0">
      <selection activeCell="H49" sqref="H49"/>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134</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1136.5809999999997</v>
      </c>
      <c r="C7" s="146">
        <v>2.8650493790314306E-2</v>
      </c>
      <c r="D7" s="145">
        <v>1136.5809999999997</v>
      </c>
      <c r="E7" s="146">
        <v>2.8658483666596006E-2</v>
      </c>
      <c r="F7" s="145">
        <v>1136.5489999999995</v>
      </c>
      <c r="G7" s="146">
        <v>2.8665566072741969E-2</v>
      </c>
      <c r="H7" s="145">
        <v>1136.5489999999995</v>
      </c>
      <c r="I7" s="155">
        <v>2.8665566072741969E-2</v>
      </c>
      <c r="J7" s="30"/>
      <c r="O7" s="13"/>
    </row>
    <row r="8" spans="1:15" x14ac:dyDescent="0.2">
      <c r="A8" s="125" t="s">
        <v>168</v>
      </c>
      <c r="B8" s="145">
        <v>809746.61700000009</v>
      </c>
      <c r="C8" s="146">
        <v>4.0538371813999163E-2</v>
      </c>
      <c r="D8" s="145">
        <v>722689.10300000012</v>
      </c>
      <c r="E8" s="146">
        <v>4.0170361517915275E-2</v>
      </c>
      <c r="F8" s="145">
        <v>679106.38799999957</v>
      </c>
      <c r="G8" s="146">
        <v>3.9875748589837334E-2</v>
      </c>
      <c r="H8" s="145">
        <v>2211542.108</v>
      </c>
      <c r="I8" s="155">
        <v>4.0212792165750813E-2</v>
      </c>
      <c r="J8" s="30"/>
      <c r="O8" s="13"/>
    </row>
    <row r="9" spans="1:15" x14ac:dyDescent="0.2">
      <c r="A9" s="125" t="s">
        <v>169</v>
      </c>
      <c r="B9" s="145">
        <v>627705.47</v>
      </c>
      <c r="C9" s="147">
        <v>4.8925829309388089E-2</v>
      </c>
      <c r="D9" s="145">
        <v>580474.71400000004</v>
      </c>
      <c r="E9" s="147">
        <v>4.901507988959207E-2</v>
      </c>
      <c r="F9" s="145">
        <v>518815.28</v>
      </c>
      <c r="G9" s="147">
        <v>4.8539895780069078E-2</v>
      </c>
      <c r="H9" s="145">
        <v>1726995.4639999999</v>
      </c>
      <c r="I9" s="156">
        <v>4.8839065542360102E-2</v>
      </c>
      <c r="J9" s="25"/>
      <c r="K9" s="26"/>
      <c r="L9" s="26" t="str">
        <f>+B5</f>
        <v>Leden</v>
      </c>
      <c r="M9" s="26" t="str">
        <f>+D5</f>
        <v>Únor</v>
      </c>
      <c r="N9" s="26" t="str">
        <f>+F5</f>
        <v>Březen</v>
      </c>
      <c r="O9" s="27"/>
    </row>
    <row r="10" spans="1:15" x14ac:dyDescent="0.2">
      <c r="A10" s="124" t="s">
        <v>41</v>
      </c>
      <c r="B10" s="148">
        <v>74400.452999999994</v>
      </c>
      <c r="C10" s="149">
        <v>7.0604336367620063E-2</v>
      </c>
      <c r="D10" s="153">
        <v>75124.943999999989</v>
      </c>
      <c r="E10" s="151">
        <v>8.4277087654956215E-2</v>
      </c>
      <c r="F10" s="153">
        <v>73143.873000000007</v>
      </c>
      <c r="G10" s="151">
        <v>7.5863450161842358E-2</v>
      </c>
      <c r="H10" s="153">
        <v>222669.27000000002</v>
      </c>
      <c r="I10" s="157">
        <v>7.6536485220917147E-2</v>
      </c>
      <c r="J10" s="25"/>
      <c r="K10" s="26" t="str">
        <f>+A10</f>
        <v>Biomasa</v>
      </c>
      <c r="L10" s="23">
        <f>+B10</f>
        <v>74400.452999999994</v>
      </c>
      <c r="M10" s="23">
        <f>+D10</f>
        <v>75124.943999999989</v>
      </c>
      <c r="N10" s="23">
        <f>+F10</f>
        <v>73143.873000000007</v>
      </c>
      <c r="O10" s="40"/>
    </row>
    <row r="11" spans="1:15" x14ac:dyDescent="0.2">
      <c r="A11" s="124" t="s">
        <v>40</v>
      </c>
      <c r="B11" s="148">
        <v>8570.5</v>
      </c>
      <c r="C11" s="150">
        <v>0.12341356580692701</v>
      </c>
      <c r="D11" s="154">
        <v>7508.3040000000001</v>
      </c>
      <c r="E11" s="152">
        <v>0.12400246098915503</v>
      </c>
      <c r="F11" s="154">
        <v>7655.0860000000002</v>
      </c>
      <c r="G11" s="151">
        <v>0.12219325798332024</v>
      </c>
      <c r="H11" s="154">
        <v>23733.89</v>
      </c>
      <c r="I11" s="157">
        <v>0.12320181756070495</v>
      </c>
      <c r="J11" s="25"/>
      <c r="K11" s="26" t="str">
        <f t="shared" ref="K11:L25" si="0">+A11</f>
        <v>Bioplyn</v>
      </c>
      <c r="L11" s="23">
        <f t="shared" si="0"/>
        <v>8570.5</v>
      </c>
      <c r="M11" s="23">
        <f t="shared" ref="M11:M25" si="1">+D11</f>
        <v>7508.3040000000001</v>
      </c>
      <c r="N11" s="23">
        <f t="shared" ref="N11:N25" si="2">+F11</f>
        <v>7655.0860000000002</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175.45</v>
      </c>
      <c r="C13" s="150">
        <v>9.3005380476556501E-2</v>
      </c>
      <c r="D13" s="154">
        <v>166.65</v>
      </c>
      <c r="E13" s="152">
        <v>7.4442186138967664E-2</v>
      </c>
      <c r="F13" s="154">
        <v>173.81</v>
      </c>
      <c r="G13" s="151">
        <v>7.3065944737074423E-2</v>
      </c>
      <c r="H13" s="154">
        <v>515.91000000000008</v>
      </c>
      <c r="I13" s="157">
        <v>7.9323053363284574E-2</v>
      </c>
      <c r="J13" s="25"/>
      <c r="K13" s="26" t="str">
        <f t="shared" si="0"/>
        <v>Elektrická energie</v>
      </c>
      <c r="L13" s="23">
        <f t="shared" si="0"/>
        <v>175.45</v>
      </c>
      <c r="M13" s="23">
        <f t="shared" si="1"/>
        <v>166.65</v>
      </c>
      <c r="N13" s="23">
        <f t="shared" si="2"/>
        <v>173.81</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414153.19800000003</v>
      </c>
      <c r="C16" s="150">
        <v>7.1859835032844072E-2</v>
      </c>
      <c r="D16" s="154">
        <v>381773.92100000003</v>
      </c>
      <c r="E16" s="152">
        <v>7.1957742910302908E-2</v>
      </c>
      <c r="F16" s="154">
        <v>326322.20400000003</v>
      </c>
      <c r="G16" s="151">
        <v>6.7373132379683634E-2</v>
      </c>
      <c r="H16" s="154">
        <v>1122249.3230000001</v>
      </c>
      <c r="I16" s="157">
        <v>7.0526790207339096E-2</v>
      </c>
      <c r="J16" s="25"/>
      <c r="K16" s="26" t="str">
        <f t="shared" si="0"/>
        <v>Hnědé uhlí</v>
      </c>
      <c r="L16" s="23">
        <f t="shared" si="0"/>
        <v>414153.19800000003</v>
      </c>
      <c r="M16" s="23">
        <f t="shared" si="1"/>
        <v>381773.92100000003</v>
      </c>
      <c r="N16" s="23">
        <f t="shared" si="2"/>
        <v>326322.20400000003</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25181.653999999999</v>
      </c>
      <c r="C21" s="150">
        <v>8.4313842599288105E-2</v>
      </c>
      <c r="D21" s="154">
        <v>22296.488000000001</v>
      </c>
      <c r="E21" s="152">
        <v>8.8154554990395415E-2</v>
      </c>
      <c r="F21" s="154">
        <v>26653.342000000001</v>
      </c>
      <c r="G21" s="151">
        <v>0.11006111701751142</v>
      </c>
      <c r="H21" s="154">
        <v>74131.483999999997</v>
      </c>
      <c r="I21" s="157">
        <v>9.3392908408852032E-2</v>
      </c>
      <c r="J21" s="25"/>
      <c r="K21" s="26" t="str">
        <f t="shared" si="0"/>
        <v>Ostatní pevná paliva</v>
      </c>
      <c r="L21" s="23">
        <f t="shared" si="0"/>
        <v>25181.653999999999</v>
      </c>
      <c r="M21" s="23">
        <f t="shared" si="1"/>
        <v>22296.488000000001</v>
      </c>
      <c r="N21" s="23">
        <f t="shared" si="2"/>
        <v>26653.342000000001</v>
      </c>
      <c r="O21" s="40"/>
    </row>
    <row r="22" spans="1:18" x14ac:dyDescent="0.2">
      <c r="A22" s="124" t="s">
        <v>33</v>
      </c>
      <c r="B22" s="148">
        <v>53</v>
      </c>
      <c r="C22" s="150">
        <v>1.2776806345405606E-4</v>
      </c>
      <c r="D22" s="154">
        <v>43</v>
      </c>
      <c r="E22" s="152">
        <v>1.1265006055621895E-4</v>
      </c>
      <c r="F22" s="154">
        <v>3</v>
      </c>
      <c r="G22" s="151">
        <v>7.6345953197243337E-6</v>
      </c>
      <c r="H22" s="154">
        <v>99</v>
      </c>
      <c r="I22" s="157">
        <v>8.3229972146703102E-5</v>
      </c>
      <c r="J22" s="25"/>
      <c r="K22" s="26" t="str">
        <f t="shared" si="0"/>
        <v>Ostatní plyny</v>
      </c>
      <c r="L22" s="23">
        <f t="shared" si="0"/>
        <v>53</v>
      </c>
      <c r="M22" s="23">
        <f t="shared" si="1"/>
        <v>43</v>
      </c>
      <c r="N22" s="23">
        <f t="shared" si="2"/>
        <v>3</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39.845999999999997</v>
      </c>
      <c r="C24" s="150">
        <v>7.9787130195331892E-4</v>
      </c>
      <c r="D24" s="154">
        <v>49.207999999999998</v>
      </c>
      <c r="E24" s="152">
        <v>8.8255880643498853E-4</v>
      </c>
      <c r="F24" s="154">
        <v>174.65799999999999</v>
      </c>
      <c r="G24" s="151">
        <v>8.4770976446056721E-3</v>
      </c>
      <c r="H24" s="154">
        <v>263.71199999999999</v>
      </c>
      <c r="I24" s="157">
        <v>2.0879817084973351E-3</v>
      </c>
      <c r="J24" s="25"/>
      <c r="K24" s="26" t="str">
        <f t="shared" si="0"/>
        <v>Topné oleje</v>
      </c>
      <c r="L24" s="23">
        <f t="shared" si="0"/>
        <v>39.845999999999997</v>
      </c>
      <c r="M24" s="23">
        <f t="shared" si="1"/>
        <v>49.207999999999998</v>
      </c>
      <c r="N24" s="23">
        <f t="shared" si="2"/>
        <v>174.65799999999999</v>
      </c>
      <c r="O24" s="40"/>
    </row>
    <row r="25" spans="1:18" x14ac:dyDescent="0.2">
      <c r="A25" s="124" t="s">
        <v>31</v>
      </c>
      <c r="B25" s="148">
        <v>105131.36899999999</v>
      </c>
      <c r="C25" s="149">
        <v>2.9915339820011488E-2</v>
      </c>
      <c r="D25" s="153">
        <v>93512.198999999979</v>
      </c>
      <c r="E25" s="151">
        <v>2.8324312383739725E-2</v>
      </c>
      <c r="F25" s="153">
        <v>84689.307000000015</v>
      </c>
      <c r="G25" s="151">
        <v>2.9827945550103256E-2</v>
      </c>
      <c r="H25" s="153">
        <v>283332.875</v>
      </c>
      <c r="I25" s="157">
        <v>2.9345597601485779E-2</v>
      </c>
      <c r="J25" s="25"/>
      <c r="K25" s="26" t="str">
        <f t="shared" si="0"/>
        <v>Zemní plyn</v>
      </c>
      <c r="L25" s="23">
        <f t="shared" si="0"/>
        <v>105131.36899999999</v>
      </c>
      <c r="M25" s="23">
        <f t="shared" si="1"/>
        <v>93512.198999999979</v>
      </c>
      <c r="N25" s="23">
        <f t="shared" si="2"/>
        <v>84689.307000000015</v>
      </c>
      <c r="O25" s="24"/>
    </row>
    <row r="26" spans="1:18" ht="13.5" customHeight="1" x14ac:dyDescent="0.2">
      <c r="A26" s="126" t="s">
        <v>170</v>
      </c>
      <c r="B26" s="145">
        <v>627091.86900000006</v>
      </c>
      <c r="C26" s="147">
        <v>5.3006524045833552E-2</v>
      </c>
      <c r="D26" s="145">
        <v>579795.30099999998</v>
      </c>
      <c r="E26" s="147">
        <v>5.2829500331205988E-2</v>
      </c>
      <c r="F26" s="145">
        <v>517746.90499999997</v>
      </c>
      <c r="G26" s="147">
        <v>5.2226390825010446E-2</v>
      </c>
      <c r="H26" s="145">
        <v>1724634.075</v>
      </c>
      <c r="I26" s="156">
        <v>5.2710771716236698E-2</v>
      </c>
      <c r="J26" s="7"/>
      <c r="K26" s="26"/>
      <c r="L26" s="26" t="str">
        <f>+L9</f>
        <v>Leden</v>
      </c>
      <c r="M26" s="26" t="str">
        <f>+M9</f>
        <v>Únor</v>
      </c>
      <c r="N26" s="26" t="str">
        <f>+N9</f>
        <v>Březen</v>
      </c>
      <c r="O26" s="22"/>
      <c r="P26" s="34"/>
      <c r="Q26" s="34"/>
      <c r="R26" s="34"/>
    </row>
    <row r="27" spans="1:18" ht="12.75" customHeight="1" x14ac:dyDescent="0.2">
      <c r="A27" s="124" t="s">
        <v>26</v>
      </c>
      <c r="B27" s="148">
        <v>119151.55</v>
      </c>
      <c r="C27" s="151">
        <v>4.5018020186243839E-2</v>
      </c>
      <c r="D27" s="153">
        <v>107494.588</v>
      </c>
      <c r="E27" s="151">
        <v>4.2650014149785122E-2</v>
      </c>
      <c r="F27" s="153">
        <v>105900.999</v>
      </c>
      <c r="G27" s="151">
        <v>4.3588563878042635E-2</v>
      </c>
      <c r="H27" s="153">
        <v>332547.13699999999</v>
      </c>
      <c r="I27" s="157">
        <v>4.3775211674350757E-2</v>
      </c>
      <c r="J27" s="25"/>
      <c r="K27" s="26" t="str">
        <f>+A27</f>
        <v>Průmysl</v>
      </c>
      <c r="L27" s="23">
        <f t="shared" ref="L27:L34" si="3">+B27</f>
        <v>119151.55</v>
      </c>
      <c r="M27" s="23">
        <f t="shared" ref="M27:M34" si="4">+D27</f>
        <v>107494.588</v>
      </c>
      <c r="N27" s="23">
        <f t="shared" ref="N27:N34" si="5">+F27</f>
        <v>105900.999</v>
      </c>
      <c r="O27" s="22"/>
      <c r="P27" s="40"/>
      <c r="Q27" s="40"/>
      <c r="R27" s="40"/>
    </row>
    <row r="28" spans="1:18" ht="12.75" customHeight="1" x14ac:dyDescent="0.2">
      <c r="A28" s="124" t="s">
        <v>0</v>
      </c>
      <c r="B28" s="148">
        <v>259.52999999999997</v>
      </c>
      <c r="C28" s="152">
        <v>8.2399332418407463E-4</v>
      </c>
      <c r="D28" s="154">
        <v>226.25</v>
      </c>
      <c r="E28" s="152">
        <v>7.6493779399074016E-4</v>
      </c>
      <c r="F28" s="154">
        <v>279.01</v>
      </c>
      <c r="G28" s="151">
        <v>1.0117171429310948E-3</v>
      </c>
      <c r="H28" s="154">
        <v>764.79</v>
      </c>
      <c r="I28" s="157">
        <v>8.6268733522144837E-4</v>
      </c>
      <c r="J28" s="25"/>
      <c r="K28" s="26" t="str">
        <f t="shared" ref="K28:K34" si="6">+A28</f>
        <v>Energetika</v>
      </c>
      <c r="L28" s="23">
        <f t="shared" si="3"/>
        <v>259.52999999999997</v>
      </c>
      <c r="M28" s="23">
        <f t="shared" si="4"/>
        <v>226.25</v>
      </c>
      <c r="N28" s="23">
        <f t="shared" si="5"/>
        <v>279.01</v>
      </c>
      <c r="O28" s="22"/>
    </row>
    <row r="29" spans="1:18" ht="12.75" customHeight="1" x14ac:dyDescent="0.2">
      <c r="A29" s="124" t="s">
        <v>1</v>
      </c>
      <c r="B29" s="148">
        <v>5822.07</v>
      </c>
      <c r="C29" s="152">
        <v>4.6089385972394592E-2</v>
      </c>
      <c r="D29" s="154">
        <v>5290.76</v>
      </c>
      <c r="E29" s="152">
        <v>4.4920561926279037E-2</v>
      </c>
      <c r="F29" s="154">
        <v>4979.5599999999995</v>
      </c>
      <c r="G29" s="151">
        <v>5.2163042095617708E-2</v>
      </c>
      <c r="H29" s="154">
        <v>16092.39</v>
      </c>
      <c r="I29" s="157">
        <v>4.7391457822537862E-2</v>
      </c>
      <c r="J29" s="25"/>
      <c r="K29" s="26" t="str">
        <f t="shared" si="6"/>
        <v>Doprava</v>
      </c>
      <c r="L29" s="23">
        <f t="shared" si="3"/>
        <v>5822.07</v>
      </c>
      <c r="M29" s="23">
        <f t="shared" si="4"/>
        <v>5290.76</v>
      </c>
      <c r="N29" s="23">
        <f t="shared" si="5"/>
        <v>4979.5599999999995</v>
      </c>
      <c r="O29" s="22"/>
    </row>
    <row r="30" spans="1:18" ht="12.75" customHeight="1" x14ac:dyDescent="0.2">
      <c r="A30" s="124" t="s">
        <v>2</v>
      </c>
      <c r="B30" s="148">
        <v>723.71</v>
      </c>
      <c r="C30" s="152">
        <v>2.0506056527590848E-2</v>
      </c>
      <c r="D30" s="154">
        <v>973.02099999999996</v>
      </c>
      <c r="E30" s="152">
        <v>2.881241035365982E-2</v>
      </c>
      <c r="F30" s="154">
        <v>621.09</v>
      </c>
      <c r="G30" s="151">
        <v>1.758466603757981E-2</v>
      </c>
      <c r="H30" s="154">
        <v>2317.8209999999999</v>
      </c>
      <c r="I30" s="157">
        <v>2.2204886341288674E-2</v>
      </c>
      <c r="J30" s="25"/>
      <c r="K30" s="26" t="str">
        <f t="shared" si="6"/>
        <v>Stavebnictví</v>
      </c>
      <c r="L30" s="23">
        <f t="shared" si="3"/>
        <v>723.71</v>
      </c>
      <c r="M30" s="23">
        <f t="shared" si="4"/>
        <v>973.02099999999996</v>
      </c>
      <c r="N30" s="23">
        <f t="shared" si="5"/>
        <v>621.09</v>
      </c>
    </row>
    <row r="31" spans="1:18" x14ac:dyDescent="0.2">
      <c r="A31" s="124" t="s">
        <v>6</v>
      </c>
      <c r="B31" s="148">
        <v>5601.96</v>
      </c>
      <c r="C31" s="152">
        <v>0.10712521430215582</v>
      </c>
      <c r="D31" s="154">
        <v>6892.18</v>
      </c>
      <c r="E31" s="152">
        <v>0.1329672418134244</v>
      </c>
      <c r="F31" s="154">
        <v>7340.78</v>
      </c>
      <c r="G31" s="151">
        <v>0.13828333305108195</v>
      </c>
      <c r="H31" s="154">
        <v>19834.919999999998</v>
      </c>
      <c r="I31" s="157">
        <v>0.12616645845671609</v>
      </c>
      <c r="J31" s="25"/>
      <c r="K31" s="26" t="str">
        <f t="shared" si="6"/>
        <v>Zemědělství a lesnictví</v>
      </c>
      <c r="L31" s="23">
        <f t="shared" si="3"/>
        <v>5601.96</v>
      </c>
      <c r="M31" s="23">
        <f t="shared" si="4"/>
        <v>6892.18</v>
      </c>
      <c r="N31" s="23">
        <f t="shared" si="5"/>
        <v>7340.78</v>
      </c>
    </row>
    <row r="32" spans="1:18" x14ac:dyDescent="0.2">
      <c r="A32" s="124" t="s">
        <v>25</v>
      </c>
      <c r="B32" s="148">
        <v>307654.20900000009</v>
      </c>
      <c r="C32" s="152">
        <v>5.9108905275461934E-2</v>
      </c>
      <c r="D32" s="154">
        <v>282007.19700000004</v>
      </c>
      <c r="E32" s="152">
        <v>5.9569954321397563E-2</v>
      </c>
      <c r="F32" s="154">
        <v>244377.283</v>
      </c>
      <c r="G32" s="151">
        <v>5.8457598374792731E-2</v>
      </c>
      <c r="H32" s="154">
        <v>834038.68900000025</v>
      </c>
      <c r="I32" s="157">
        <v>5.9070652329256589E-2</v>
      </c>
      <c r="J32" s="25"/>
      <c r="K32" s="26" t="str">
        <f t="shared" si="6"/>
        <v>Domácnosti</v>
      </c>
      <c r="L32" s="23">
        <f t="shared" si="3"/>
        <v>307654.20900000009</v>
      </c>
      <c r="M32" s="23">
        <f t="shared" si="4"/>
        <v>282007.19700000004</v>
      </c>
      <c r="N32" s="23">
        <f t="shared" si="5"/>
        <v>244377.283</v>
      </c>
    </row>
    <row r="33" spans="1:14" x14ac:dyDescent="0.2">
      <c r="A33" s="124" t="s">
        <v>5</v>
      </c>
      <c r="B33" s="148">
        <v>179262.84</v>
      </c>
      <c r="C33" s="152">
        <v>5.6521117939606277E-2</v>
      </c>
      <c r="D33" s="154">
        <v>169616.70499999996</v>
      </c>
      <c r="E33" s="152">
        <v>5.7134435734729018E-2</v>
      </c>
      <c r="F33" s="154">
        <v>147382.68300000002</v>
      </c>
      <c r="G33" s="151">
        <v>5.6210368578582727E-2</v>
      </c>
      <c r="H33" s="154">
        <v>496262.22799999994</v>
      </c>
      <c r="I33" s="157">
        <v>5.6635927121692325E-2</v>
      </c>
      <c r="J33" s="25"/>
      <c r="K33" s="26" t="str">
        <f t="shared" si="6"/>
        <v>Obchod, služby, školství, zdravotnictví</v>
      </c>
      <c r="L33" s="23">
        <f t="shared" si="3"/>
        <v>179262.84</v>
      </c>
      <c r="M33" s="23">
        <f t="shared" si="4"/>
        <v>169616.70499999996</v>
      </c>
      <c r="N33" s="23">
        <f t="shared" si="5"/>
        <v>147382.68300000002</v>
      </c>
    </row>
    <row r="34" spans="1:14" x14ac:dyDescent="0.2">
      <c r="A34" s="124" t="s">
        <v>3</v>
      </c>
      <c r="B34" s="148">
        <v>8616</v>
      </c>
      <c r="C34" s="151">
        <v>3.095260277799898E-2</v>
      </c>
      <c r="D34" s="153">
        <v>7294.6</v>
      </c>
      <c r="E34" s="151">
        <v>2.8888328594872829E-2</v>
      </c>
      <c r="F34" s="153">
        <v>6865.5</v>
      </c>
      <c r="G34" s="151">
        <v>3.0939157064952792E-2</v>
      </c>
      <c r="H34" s="153">
        <v>22776.1</v>
      </c>
      <c r="I34" s="157">
        <v>3.025620031854687E-2</v>
      </c>
      <c r="J34" s="25"/>
      <c r="K34" s="26" t="str">
        <f t="shared" si="6"/>
        <v>Ostatní</v>
      </c>
      <c r="L34" s="23">
        <f t="shared" si="3"/>
        <v>8616</v>
      </c>
      <c r="M34" s="23">
        <f t="shared" si="4"/>
        <v>7294.6</v>
      </c>
      <c r="N34" s="23">
        <f t="shared" si="5"/>
        <v>6865.5</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2.8665566072741969E-2</v>
      </c>
    </row>
    <row r="40" spans="1:14" x14ac:dyDescent="0.2">
      <c r="B40" s="34"/>
      <c r="C40" s="34"/>
      <c r="D40" s="34"/>
      <c r="L40" s="28" t="s">
        <v>50</v>
      </c>
      <c r="M40" s="32">
        <v>4.0212792165750813E-2</v>
      </c>
    </row>
    <row r="41" spans="1:14" x14ac:dyDescent="0.2">
      <c r="B41" s="22"/>
      <c r="C41" s="22"/>
      <c r="D41" s="22"/>
      <c r="L41" s="28" t="s">
        <v>112</v>
      </c>
      <c r="M41" s="32">
        <v>4.8839065542360102E-2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{ACECC3F5-AAC8-4611-A097-CA26891FAE72}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ACECC3F5-AAC8-4611-A097-CA26891FAE7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42"/>
  <sheetViews>
    <sheetView showGridLines="0" zoomScaleNormal="100" zoomScaleSheetLayoutView="100" workbookViewId="0">
      <selection activeCell="M28" sqref="M28"/>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8" ht="15.75" x14ac:dyDescent="0.25">
      <c r="A1" s="120" t="s">
        <v>135</v>
      </c>
      <c r="I1" s="121" t="str">
        <f>Titulní!A35</f>
        <v>I. čtvrtletí 2021</v>
      </c>
    </row>
    <row r="2" spans="1:18" ht="1.5" customHeight="1" x14ac:dyDescent="0.2">
      <c r="F2" s="26"/>
      <c r="G2" s="26"/>
      <c r="H2" s="26"/>
      <c r="I2" s="26"/>
      <c r="J2" s="26"/>
    </row>
    <row r="3" spans="1:18" ht="5.0999999999999996" customHeight="1" x14ac:dyDescent="0.2">
      <c r="F3" s="26"/>
      <c r="G3" s="26"/>
      <c r="H3" s="26"/>
      <c r="I3" s="26"/>
      <c r="J3" s="26"/>
    </row>
    <row r="4" spans="1:18" ht="5.0999999999999996" customHeight="1" x14ac:dyDescent="0.2">
      <c r="A4" s="42"/>
      <c r="B4" s="39"/>
      <c r="C4" s="39"/>
      <c r="D4" s="39"/>
      <c r="E4" s="39"/>
      <c r="F4" s="28"/>
      <c r="J4" s="28"/>
      <c r="K4" s="38"/>
    </row>
    <row r="5" spans="1:18" ht="12.75" customHeight="1" x14ac:dyDescent="0.2">
      <c r="A5" s="122"/>
      <c r="B5" s="344" t="s">
        <v>8</v>
      </c>
      <c r="C5" s="345"/>
      <c r="D5" s="344" t="s">
        <v>9</v>
      </c>
      <c r="E5" s="345"/>
      <c r="F5" s="344" t="s">
        <v>10</v>
      </c>
      <c r="G5" s="345"/>
      <c r="H5" s="344" t="s">
        <v>7</v>
      </c>
      <c r="I5" s="346"/>
    </row>
    <row r="6" spans="1:18" x14ac:dyDescent="0.2">
      <c r="A6" s="123"/>
      <c r="B6" s="142" t="s">
        <v>167</v>
      </c>
      <c r="C6" s="143" t="s">
        <v>49</v>
      </c>
      <c r="D6" s="142" t="s">
        <v>167</v>
      </c>
      <c r="E6" s="143" t="s">
        <v>49</v>
      </c>
      <c r="F6" s="142" t="s">
        <v>167</v>
      </c>
      <c r="G6" s="143" t="s">
        <v>49</v>
      </c>
      <c r="H6" s="142" t="s">
        <v>167</v>
      </c>
      <c r="I6" s="144" t="s">
        <v>49</v>
      </c>
      <c r="J6" s="28"/>
      <c r="O6" s="28"/>
    </row>
    <row r="7" spans="1:18" ht="13.5" x14ac:dyDescent="0.2">
      <c r="A7" s="125" t="s">
        <v>285</v>
      </c>
      <c r="B7" s="145">
        <v>4311.7489999999998</v>
      </c>
      <c r="C7" s="146">
        <v>0.10868889938323265</v>
      </c>
      <c r="D7" s="145">
        <v>4311.83</v>
      </c>
      <c r="E7" s="146">
        <v>0.10872125227162753</v>
      </c>
      <c r="F7" s="145">
        <v>4311.83</v>
      </c>
      <c r="G7" s="146">
        <v>0.10875118253540415</v>
      </c>
      <c r="H7" s="145">
        <v>4311.83</v>
      </c>
      <c r="I7" s="155">
        <v>0.10875118253540415</v>
      </c>
      <c r="J7" s="30"/>
      <c r="O7" s="13"/>
    </row>
    <row r="8" spans="1:18" x14ac:dyDescent="0.2">
      <c r="A8" s="125" t="s">
        <v>168</v>
      </c>
      <c r="B8" s="145">
        <v>3538713.2800000026</v>
      </c>
      <c r="C8" s="146">
        <v>0.17715872061219937</v>
      </c>
      <c r="D8" s="145">
        <v>3079858.2220000005</v>
      </c>
      <c r="E8" s="146">
        <v>0.17119258847004332</v>
      </c>
      <c r="F8" s="145">
        <v>2958370.923</v>
      </c>
      <c r="G8" s="146">
        <v>0.17370953542117629</v>
      </c>
      <c r="H8" s="145">
        <v>9576942.4250000026</v>
      </c>
      <c r="I8" s="155">
        <v>0.17413893858352283</v>
      </c>
      <c r="J8" s="30"/>
      <c r="O8" s="13"/>
    </row>
    <row r="9" spans="1:18" x14ac:dyDescent="0.2">
      <c r="A9" s="125" t="s">
        <v>169</v>
      </c>
      <c r="B9" s="145">
        <v>2882330.1530000004</v>
      </c>
      <c r="C9" s="147">
        <v>0.22466013093526249</v>
      </c>
      <c r="D9" s="145">
        <v>2558480.4979999997</v>
      </c>
      <c r="E9" s="147">
        <v>0.21603718987393011</v>
      </c>
      <c r="F9" s="145">
        <v>2443834.9109999998</v>
      </c>
      <c r="G9" s="147">
        <v>0.22864301892502933</v>
      </c>
      <c r="H9" s="145">
        <v>7884645.5620000008</v>
      </c>
      <c r="I9" s="156">
        <v>0.22297610469045029</v>
      </c>
      <c r="J9" s="25"/>
      <c r="K9" s="26"/>
      <c r="L9" s="26" t="str">
        <f>+B5</f>
        <v>Leden</v>
      </c>
      <c r="M9" s="26" t="str">
        <f>+D5</f>
        <v>Únor</v>
      </c>
      <c r="N9" s="26" t="str">
        <f>+F5</f>
        <v>Březen</v>
      </c>
      <c r="O9" s="27"/>
    </row>
    <row r="10" spans="1:18" x14ac:dyDescent="0.2">
      <c r="A10" s="124" t="s">
        <v>41</v>
      </c>
      <c r="B10" s="148">
        <v>172245.41</v>
      </c>
      <c r="C10" s="149">
        <v>0.16345697337916248</v>
      </c>
      <c r="D10" s="153">
        <v>153960.68400000001</v>
      </c>
      <c r="E10" s="151">
        <v>0.17271704137157184</v>
      </c>
      <c r="F10" s="153">
        <v>153409.31700000001</v>
      </c>
      <c r="G10" s="151">
        <v>0.15911325989795172</v>
      </c>
      <c r="H10" s="153">
        <v>479615.41100000008</v>
      </c>
      <c r="I10" s="157">
        <v>0.16485470947888589</v>
      </c>
      <c r="J10" s="25"/>
      <c r="K10" s="26" t="str">
        <f>+A10</f>
        <v>Biomasa</v>
      </c>
      <c r="L10" s="23">
        <f>+B10</f>
        <v>172245.41</v>
      </c>
      <c r="M10" s="23">
        <f>+D10</f>
        <v>153960.68400000001</v>
      </c>
      <c r="N10" s="23">
        <f>+F10</f>
        <v>153409.31700000001</v>
      </c>
      <c r="O10" s="40"/>
      <c r="P10" s="49"/>
      <c r="Q10" s="49"/>
      <c r="R10" s="49"/>
    </row>
    <row r="11" spans="1:18" x14ac:dyDescent="0.2">
      <c r="A11" s="124" t="s">
        <v>40</v>
      </c>
      <c r="B11" s="148">
        <v>4404.9340000000002</v>
      </c>
      <c r="C11" s="150">
        <v>6.3430209682535474E-2</v>
      </c>
      <c r="D11" s="154">
        <v>3927.0140000000001</v>
      </c>
      <c r="E11" s="152">
        <v>6.4856111358685756E-2</v>
      </c>
      <c r="F11" s="154">
        <v>3870.442</v>
      </c>
      <c r="G11" s="151">
        <v>6.1781398382131564E-2</v>
      </c>
      <c r="H11" s="154">
        <v>12202.39</v>
      </c>
      <c r="I11" s="157">
        <v>6.3342192391747432E-2</v>
      </c>
      <c r="J11" s="25"/>
      <c r="K11" s="26" t="str">
        <f t="shared" ref="K11:L25" si="0">+A11</f>
        <v>Bioplyn</v>
      </c>
      <c r="L11" s="23">
        <f t="shared" si="0"/>
        <v>4404.9340000000002</v>
      </c>
      <c r="M11" s="23">
        <f t="shared" ref="M11:M25" si="1">+D11</f>
        <v>3927.0140000000001</v>
      </c>
      <c r="N11" s="23">
        <f t="shared" ref="N11:N25" si="2">+F11</f>
        <v>3870.442</v>
      </c>
      <c r="O11" s="40"/>
    </row>
    <row r="12" spans="1:18"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8"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8"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8"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8" x14ac:dyDescent="0.2">
      <c r="A16" s="124" t="s">
        <v>38</v>
      </c>
      <c r="B16" s="148">
        <v>1989698.6090000002</v>
      </c>
      <c r="C16" s="150">
        <v>0.34523315164119373</v>
      </c>
      <c r="D16" s="154">
        <v>1758964.318</v>
      </c>
      <c r="E16" s="152">
        <v>0.33153417564904936</v>
      </c>
      <c r="F16" s="154">
        <v>1665971.1269999999</v>
      </c>
      <c r="G16" s="151">
        <v>0.34395971804634451</v>
      </c>
      <c r="H16" s="154">
        <v>5414634.0539999995</v>
      </c>
      <c r="I16" s="157">
        <v>0.34027800431648997</v>
      </c>
      <c r="J16" s="25"/>
      <c r="K16" s="26" t="str">
        <f t="shared" si="0"/>
        <v>Hnědé uhlí</v>
      </c>
      <c r="L16" s="23">
        <f t="shared" si="0"/>
        <v>1989698.6090000002</v>
      </c>
      <c r="M16" s="23">
        <f t="shared" si="1"/>
        <v>1758964.318</v>
      </c>
      <c r="N16" s="23">
        <f t="shared" si="2"/>
        <v>1665971.1269999999</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91</v>
      </c>
      <c r="C18" s="150">
        <v>1</v>
      </c>
      <c r="D18" s="154">
        <v>0</v>
      </c>
      <c r="E18" s="152">
        <v>0</v>
      </c>
      <c r="F18" s="154">
        <v>0</v>
      </c>
      <c r="G18" s="151">
        <v>0</v>
      </c>
      <c r="H18" s="154">
        <v>91</v>
      </c>
      <c r="I18" s="157">
        <v>1</v>
      </c>
      <c r="J18" s="25"/>
      <c r="K18" s="26" t="str">
        <f t="shared" si="0"/>
        <v>Koks</v>
      </c>
      <c r="L18" s="23">
        <f t="shared" si="0"/>
        <v>91</v>
      </c>
      <c r="M18" s="23">
        <f t="shared" si="1"/>
        <v>0</v>
      </c>
      <c r="N18" s="23">
        <f t="shared" si="2"/>
        <v>0</v>
      </c>
      <c r="O18" s="40"/>
    </row>
    <row r="19" spans="1:18" x14ac:dyDescent="0.2">
      <c r="A19" s="124" t="s">
        <v>36</v>
      </c>
      <c r="B19" s="148">
        <v>6378.2510000000002</v>
      </c>
      <c r="C19" s="150">
        <v>6.7970187219699288E-2</v>
      </c>
      <c r="D19" s="154">
        <v>6209.1</v>
      </c>
      <c r="E19" s="152">
        <v>7.4531398729923315E-2</v>
      </c>
      <c r="F19" s="154">
        <v>4414.3450000000003</v>
      </c>
      <c r="G19" s="151">
        <v>5.1067860735986542E-2</v>
      </c>
      <c r="H19" s="154">
        <v>17001.696</v>
      </c>
      <c r="I19" s="157">
        <v>6.4500968288686372E-2</v>
      </c>
      <c r="J19" s="25"/>
      <c r="K19" s="26" t="str">
        <f t="shared" si="0"/>
        <v>Odpadní teplo</v>
      </c>
      <c r="L19" s="23">
        <f t="shared" si="0"/>
        <v>6378.2510000000002</v>
      </c>
      <c r="M19" s="23">
        <f t="shared" si="1"/>
        <v>6209.1</v>
      </c>
      <c r="N19" s="23">
        <f t="shared" si="2"/>
        <v>4414.3450000000003</v>
      </c>
      <c r="O19" s="40"/>
    </row>
    <row r="20" spans="1:18" x14ac:dyDescent="0.2">
      <c r="A20" s="124" t="s">
        <v>35</v>
      </c>
      <c r="B20" s="148">
        <v>3006.7910000000002</v>
      </c>
      <c r="C20" s="150">
        <v>0.16130168510553014</v>
      </c>
      <c r="D20" s="154">
        <v>3872.0479999999998</v>
      </c>
      <c r="E20" s="152">
        <v>0.19926093224965274</v>
      </c>
      <c r="F20" s="154">
        <v>1791.8710000000001</v>
      </c>
      <c r="G20" s="151">
        <v>0.32527009617760155</v>
      </c>
      <c r="H20" s="154">
        <v>8670.7099999999991</v>
      </c>
      <c r="I20" s="157">
        <v>0.19895295526494941</v>
      </c>
      <c r="J20" s="25"/>
      <c r="K20" s="26" t="str">
        <f t="shared" si="0"/>
        <v>Ostatní kapalná paliva</v>
      </c>
      <c r="L20" s="23">
        <f t="shared" si="0"/>
        <v>3006.7910000000002</v>
      </c>
      <c r="M20" s="23">
        <f t="shared" si="1"/>
        <v>3872.0479999999998</v>
      </c>
      <c r="N20" s="23">
        <f t="shared" si="2"/>
        <v>1791.8710000000001</v>
      </c>
      <c r="O20" s="40"/>
    </row>
    <row r="21" spans="1:18" x14ac:dyDescent="0.2">
      <c r="A21" s="124" t="s">
        <v>34</v>
      </c>
      <c r="B21" s="148">
        <v>5964.2</v>
      </c>
      <c r="C21" s="150">
        <v>1.9969483340160028E-2</v>
      </c>
      <c r="D21" s="154">
        <v>7070.4</v>
      </c>
      <c r="E21" s="152">
        <v>2.7954535512682163E-2</v>
      </c>
      <c r="F21" s="154">
        <v>7590.8</v>
      </c>
      <c r="G21" s="151">
        <v>3.1345109632275221E-2</v>
      </c>
      <c r="H21" s="154">
        <v>20625.399999999998</v>
      </c>
      <c r="I21" s="157">
        <v>2.5984453421921738E-2</v>
      </c>
      <c r="J21" s="25"/>
      <c r="K21" s="26" t="str">
        <f t="shared" si="0"/>
        <v>Ostatní pevná paliva</v>
      </c>
      <c r="L21" s="23">
        <f t="shared" si="0"/>
        <v>5964.2</v>
      </c>
      <c r="M21" s="23">
        <f t="shared" si="1"/>
        <v>7070.4</v>
      </c>
      <c r="N21" s="23">
        <f t="shared" si="2"/>
        <v>7590.8</v>
      </c>
      <c r="O21" s="40"/>
    </row>
    <row r="22" spans="1:18" x14ac:dyDescent="0.2">
      <c r="A22" s="124" t="s">
        <v>33</v>
      </c>
      <c r="B22" s="148">
        <v>67003.965000000011</v>
      </c>
      <c r="C22" s="150">
        <v>0.16152767644893118</v>
      </c>
      <c r="D22" s="154">
        <v>45333.966</v>
      </c>
      <c r="E22" s="152">
        <v>0.1187645119803156</v>
      </c>
      <c r="F22" s="154">
        <v>60856.838999999993</v>
      </c>
      <c r="G22" s="151">
        <v>0.15487244606753908</v>
      </c>
      <c r="H22" s="154">
        <v>173194.77000000002</v>
      </c>
      <c r="I22" s="157">
        <v>0.14560601902075407</v>
      </c>
      <c r="J22" s="25"/>
      <c r="K22" s="26" t="str">
        <f t="shared" si="0"/>
        <v>Ostatní plyny</v>
      </c>
      <c r="L22" s="23">
        <f t="shared" si="0"/>
        <v>67003.965000000011</v>
      </c>
      <c r="M22" s="23">
        <f t="shared" si="1"/>
        <v>45333.966</v>
      </c>
      <c r="N22" s="23">
        <f t="shared" si="2"/>
        <v>60856.838999999993</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1187.2630000000001</v>
      </c>
      <c r="C24" s="150">
        <v>2.3773605269562903E-2</v>
      </c>
      <c r="D24" s="154">
        <v>8775.8220000000001</v>
      </c>
      <c r="E24" s="152">
        <v>0.15739674422463654</v>
      </c>
      <c r="F24" s="154">
        <v>1899.0989999999999</v>
      </c>
      <c r="G24" s="151">
        <v>9.2173548648060724E-2</v>
      </c>
      <c r="H24" s="154">
        <v>11862.184000000001</v>
      </c>
      <c r="I24" s="157">
        <v>9.3920728729939312E-2</v>
      </c>
      <c r="J24" s="25"/>
      <c r="K24" s="26" t="str">
        <f t="shared" si="0"/>
        <v>Topné oleje</v>
      </c>
      <c r="L24" s="23">
        <f t="shared" si="0"/>
        <v>1187.2630000000001</v>
      </c>
      <c r="M24" s="23">
        <f t="shared" si="1"/>
        <v>8775.8220000000001</v>
      </c>
      <c r="N24" s="23">
        <f t="shared" si="2"/>
        <v>1899.0989999999999</v>
      </c>
      <c r="O24" s="40"/>
    </row>
    <row r="25" spans="1:18" x14ac:dyDescent="0.2">
      <c r="A25" s="124" t="s">
        <v>31</v>
      </c>
      <c r="B25" s="148">
        <v>632349.73</v>
      </c>
      <c r="C25" s="149">
        <v>0.17993637139874508</v>
      </c>
      <c r="D25" s="153">
        <v>570367.14599999995</v>
      </c>
      <c r="E25" s="151">
        <v>0.17276095942012962</v>
      </c>
      <c r="F25" s="153">
        <v>544031.07099999988</v>
      </c>
      <c r="G25" s="151">
        <v>0.1916101304660853</v>
      </c>
      <c r="H25" s="153">
        <v>1746747.9469999997</v>
      </c>
      <c r="I25" s="157">
        <v>0.18091568923614457</v>
      </c>
      <c r="J25" s="25"/>
      <c r="K25" s="26" t="str">
        <f t="shared" si="0"/>
        <v>Zemní plyn</v>
      </c>
      <c r="L25" s="23">
        <f t="shared" si="0"/>
        <v>632349.73</v>
      </c>
      <c r="M25" s="23">
        <f t="shared" si="1"/>
        <v>570367.14599999995</v>
      </c>
      <c r="N25" s="23">
        <f t="shared" si="2"/>
        <v>544031.07099999988</v>
      </c>
      <c r="O25" s="24"/>
    </row>
    <row r="26" spans="1:18" x14ac:dyDescent="0.2">
      <c r="A26" s="126" t="s">
        <v>174</v>
      </c>
      <c r="B26" s="145">
        <v>-1486521</v>
      </c>
      <c r="C26" s="147"/>
      <c r="D26" s="145">
        <v>-1275367</v>
      </c>
      <c r="E26" s="147"/>
      <c r="F26" s="145">
        <v>-1250618</v>
      </c>
      <c r="G26" s="147"/>
      <c r="H26" s="145">
        <v>-4012506</v>
      </c>
      <c r="I26" s="156"/>
      <c r="J26" s="25"/>
      <c r="K26" s="26"/>
      <c r="L26" s="23"/>
      <c r="M26" s="23"/>
      <c r="N26" s="23"/>
      <c r="O26" s="24"/>
      <c r="P26" s="48"/>
      <c r="Q26" s="48"/>
      <c r="R26" s="48"/>
    </row>
    <row r="27" spans="1:18" ht="13.5" customHeight="1" x14ac:dyDescent="0.2">
      <c r="A27" s="126" t="s">
        <v>170</v>
      </c>
      <c r="B27" s="145">
        <v>1310416.8599999999</v>
      </c>
      <c r="C27" s="147">
        <v>0.11076629475426301</v>
      </c>
      <c r="D27" s="145">
        <v>1197697.3410000002</v>
      </c>
      <c r="E27" s="147">
        <v>0.10913119158418989</v>
      </c>
      <c r="F27" s="145">
        <v>1122820.2849999997</v>
      </c>
      <c r="G27" s="147">
        <v>0.11326161579016991</v>
      </c>
      <c r="H27" s="145">
        <v>3630934.486</v>
      </c>
      <c r="I27" s="156">
        <v>0.11097389387262178</v>
      </c>
      <c r="J27" s="7"/>
      <c r="K27" s="26"/>
      <c r="L27" s="26" t="str">
        <f>+L9</f>
        <v>Leden</v>
      </c>
      <c r="M27" s="26" t="str">
        <f>+M9</f>
        <v>Únor</v>
      </c>
      <c r="N27" s="26" t="str">
        <f>+N9</f>
        <v>Březen</v>
      </c>
      <c r="O27" s="22"/>
      <c r="P27" s="22"/>
      <c r="Q27" s="22"/>
      <c r="R27" s="22"/>
    </row>
    <row r="28" spans="1:18" ht="12.75" customHeight="1" x14ac:dyDescent="0.2">
      <c r="A28" s="124" t="s">
        <v>26</v>
      </c>
      <c r="B28" s="148">
        <v>623080.40899999999</v>
      </c>
      <c r="C28" s="151">
        <v>0.23541318958935126</v>
      </c>
      <c r="D28" s="153">
        <v>581443.08700000006</v>
      </c>
      <c r="E28" s="151">
        <v>0.2306958550122053</v>
      </c>
      <c r="F28" s="153">
        <v>579700.701</v>
      </c>
      <c r="G28" s="151">
        <v>0.23860323579841392</v>
      </c>
      <c r="H28" s="153">
        <v>1784224.1970000002</v>
      </c>
      <c r="I28" s="157">
        <v>0.23486833356250941</v>
      </c>
      <c r="J28" s="25"/>
      <c r="K28" s="26" t="str">
        <f>+A28</f>
        <v>Průmysl</v>
      </c>
      <c r="L28" s="23">
        <f t="shared" ref="L28:L35" si="3">+B28</f>
        <v>623080.40899999999</v>
      </c>
      <c r="M28" s="23">
        <f t="shared" ref="M28:M35" si="4">+D28</f>
        <v>581443.08700000006</v>
      </c>
      <c r="N28" s="23">
        <f t="shared" ref="N28:N35" si="5">+F28</f>
        <v>579700.701</v>
      </c>
      <c r="O28" s="22"/>
      <c r="P28" s="40"/>
      <c r="Q28" s="40"/>
      <c r="R28" s="40"/>
    </row>
    <row r="29" spans="1:18" ht="12.75" customHeight="1" x14ac:dyDescent="0.2">
      <c r="A29" s="124" t="s">
        <v>0</v>
      </c>
      <c r="B29" s="148">
        <v>79633.635999999999</v>
      </c>
      <c r="C29" s="152">
        <v>0.25283236791316843</v>
      </c>
      <c r="D29" s="154">
        <v>69875.115000000005</v>
      </c>
      <c r="E29" s="152">
        <v>0.23624360805723438</v>
      </c>
      <c r="F29" s="154">
        <v>67429.899000000005</v>
      </c>
      <c r="G29" s="151">
        <v>0.24450731072152354</v>
      </c>
      <c r="H29" s="154">
        <v>216938.65</v>
      </c>
      <c r="I29" s="157">
        <v>0.24470799288044881</v>
      </c>
      <c r="J29" s="25"/>
      <c r="K29" s="26" t="str">
        <f t="shared" ref="K29:K35" si="6">+A29</f>
        <v>Energetika</v>
      </c>
      <c r="L29" s="23">
        <f t="shared" si="3"/>
        <v>79633.635999999999</v>
      </c>
      <c r="M29" s="23">
        <f t="shared" si="4"/>
        <v>69875.115000000005</v>
      </c>
      <c r="N29" s="23">
        <f t="shared" si="5"/>
        <v>67429.899000000005</v>
      </c>
      <c r="O29" s="22"/>
    </row>
    <row r="30" spans="1:18" ht="12.75" customHeight="1" x14ac:dyDescent="0.2">
      <c r="A30" s="124" t="s">
        <v>1</v>
      </c>
      <c r="B30" s="148">
        <v>4762.2999999999993</v>
      </c>
      <c r="C30" s="152">
        <v>3.7699904469773594E-2</v>
      </c>
      <c r="D30" s="154">
        <v>4546.7</v>
      </c>
      <c r="E30" s="152">
        <v>3.8603209918842071E-2</v>
      </c>
      <c r="F30" s="154">
        <v>3889</v>
      </c>
      <c r="G30" s="151">
        <v>4.0738954989970461E-2</v>
      </c>
      <c r="H30" s="154">
        <v>13198</v>
      </c>
      <c r="I30" s="157">
        <v>3.8867592715678322E-2</v>
      </c>
      <c r="J30" s="25"/>
      <c r="K30" s="26" t="str">
        <f t="shared" si="6"/>
        <v>Doprava</v>
      </c>
      <c r="L30" s="23">
        <f t="shared" si="3"/>
        <v>4762.2999999999993</v>
      </c>
      <c r="M30" s="23">
        <f t="shared" si="4"/>
        <v>4546.7</v>
      </c>
      <c r="N30" s="23">
        <f t="shared" si="5"/>
        <v>3889</v>
      </c>
      <c r="O30" s="22"/>
    </row>
    <row r="31" spans="1:18" ht="12.75" customHeight="1" x14ac:dyDescent="0.2">
      <c r="A31" s="124" t="s">
        <v>2</v>
      </c>
      <c r="B31" s="148">
        <v>248.09199999999998</v>
      </c>
      <c r="C31" s="152">
        <v>7.029595523128142E-3</v>
      </c>
      <c r="D31" s="154">
        <v>207.91</v>
      </c>
      <c r="E31" s="152">
        <v>6.156484018977405E-3</v>
      </c>
      <c r="F31" s="154">
        <v>178.19</v>
      </c>
      <c r="G31" s="151">
        <v>5.0450202728048203E-3</v>
      </c>
      <c r="H31" s="154">
        <v>634.19200000000001</v>
      </c>
      <c r="I31" s="157">
        <v>6.0756034562438376E-3</v>
      </c>
      <c r="J31" s="25"/>
      <c r="K31" s="26" t="str">
        <f t="shared" si="6"/>
        <v>Stavebnictví</v>
      </c>
      <c r="L31" s="23">
        <f t="shared" si="3"/>
        <v>248.09199999999998</v>
      </c>
      <c r="M31" s="23">
        <f t="shared" si="4"/>
        <v>207.91</v>
      </c>
      <c r="N31" s="23">
        <f t="shared" si="5"/>
        <v>178.19</v>
      </c>
    </row>
    <row r="32" spans="1:18" x14ac:dyDescent="0.2">
      <c r="A32" s="124" t="s">
        <v>6</v>
      </c>
      <c r="B32" s="148">
        <v>1557.9659999999999</v>
      </c>
      <c r="C32" s="152">
        <v>2.979268713547981E-2</v>
      </c>
      <c r="D32" s="154">
        <v>1361.001</v>
      </c>
      <c r="E32" s="152">
        <v>2.6257083981456149E-2</v>
      </c>
      <c r="F32" s="154">
        <v>1298.6990000000001</v>
      </c>
      <c r="G32" s="151">
        <v>2.4464488290087304E-2</v>
      </c>
      <c r="H32" s="154">
        <v>4217.6659999999993</v>
      </c>
      <c r="I32" s="157">
        <v>2.6827836067566894E-2</v>
      </c>
      <c r="J32" s="25"/>
      <c r="K32" s="26" t="str">
        <f t="shared" si="6"/>
        <v>Zemědělství a lesnictví</v>
      </c>
      <c r="L32" s="23">
        <f t="shared" si="3"/>
        <v>1557.9659999999999</v>
      </c>
      <c r="M32" s="23">
        <f t="shared" si="4"/>
        <v>1361.001</v>
      </c>
      <c r="N32" s="23">
        <f t="shared" si="5"/>
        <v>1298.6990000000001</v>
      </c>
    </row>
    <row r="33" spans="1:14" x14ac:dyDescent="0.2">
      <c r="A33" s="124" t="s">
        <v>25</v>
      </c>
      <c r="B33" s="148">
        <v>411562.41499999986</v>
      </c>
      <c r="C33" s="152">
        <v>7.9072553183159408E-2</v>
      </c>
      <c r="D33" s="154">
        <v>367027.71299999999</v>
      </c>
      <c r="E33" s="152">
        <v>7.7529312480975471E-2</v>
      </c>
      <c r="F33" s="154">
        <v>324186.54300000001</v>
      </c>
      <c r="G33" s="151">
        <v>7.7548806896287792E-2</v>
      </c>
      <c r="H33" s="154">
        <v>1102776.6709999999</v>
      </c>
      <c r="I33" s="157">
        <v>7.810397549729968E-2</v>
      </c>
      <c r="J33" s="25"/>
      <c r="K33" s="26" t="str">
        <f t="shared" si="6"/>
        <v>Domácnosti</v>
      </c>
      <c r="L33" s="23">
        <f t="shared" si="3"/>
        <v>411562.41499999986</v>
      </c>
      <c r="M33" s="23">
        <f t="shared" si="4"/>
        <v>367027.71299999999</v>
      </c>
      <c r="N33" s="23">
        <f t="shared" si="5"/>
        <v>324186.54300000001</v>
      </c>
    </row>
    <row r="34" spans="1:14" x14ac:dyDescent="0.2">
      <c r="A34" s="124" t="s">
        <v>5</v>
      </c>
      <c r="B34" s="148">
        <v>186375.79700000002</v>
      </c>
      <c r="C34" s="152">
        <v>5.8763815207463627E-2</v>
      </c>
      <c r="D34" s="154">
        <v>170317.65400000001</v>
      </c>
      <c r="E34" s="152">
        <v>5.737054647390312E-2</v>
      </c>
      <c r="F34" s="154">
        <v>143458.77499999999</v>
      </c>
      <c r="G34" s="151">
        <v>5.4713826987272091E-2</v>
      </c>
      <c r="H34" s="154">
        <v>500152.22600000002</v>
      </c>
      <c r="I34" s="157">
        <v>5.7079873146195191E-2</v>
      </c>
      <c r="J34" s="25"/>
      <c r="K34" s="26" t="str">
        <f t="shared" si="6"/>
        <v>Obchod, služby, školství, zdravotnictví</v>
      </c>
      <c r="L34" s="23">
        <f t="shared" si="3"/>
        <v>186375.79700000002</v>
      </c>
      <c r="M34" s="23">
        <f t="shared" si="4"/>
        <v>170317.65400000001</v>
      </c>
      <c r="N34" s="23">
        <f t="shared" si="5"/>
        <v>143458.77499999999</v>
      </c>
    </row>
    <row r="35" spans="1:14" x14ac:dyDescent="0.2">
      <c r="A35" s="124" t="s">
        <v>3</v>
      </c>
      <c r="B35" s="148">
        <v>3196.2449999999999</v>
      </c>
      <c r="C35" s="151">
        <v>1.1482370225878056E-2</v>
      </c>
      <c r="D35" s="153">
        <v>2918.1610000000001</v>
      </c>
      <c r="E35" s="151">
        <v>1.1556602673312133E-2</v>
      </c>
      <c r="F35" s="153">
        <v>2678.4780000000001</v>
      </c>
      <c r="G35" s="151">
        <v>1.2070475790112974E-2</v>
      </c>
      <c r="H35" s="153">
        <v>8792.884</v>
      </c>
      <c r="I35" s="157">
        <v>1.1680632754586856E-2</v>
      </c>
      <c r="J35" s="25"/>
      <c r="K35" s="26" t="str">
        <f t="shared" si="6"/>
        <v>Ostatní</v>
      </c>
      <c r="L35" s="23">
        <f t="shared" si="3"/>
        <v>3196.2449999999999</v>
      </c>
      <c r="M35" s="23">
        <f t="shared" si="4"/>
        <v>2918.1610000000001</v>
      </c>
      <c r="N35" s="23">
        <f t="shared" si="5"/>
        <v>2678.4780000000001</v>
      </c>
    </row>
    <row r="36" spans="1:14" ht="18" customHeight="1" x14ac:dyDescent="0.2">
      <c r="A36" s="45" t="s">
        <v>159</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156</v>
      </c>
      <c r="M40" s="32">
        <v>0.10875118253540415</v>
      </c>
    </row>
    <row r="41" spans="1:14" x14ac:dyDescent="0.2">
      <c r="B41" s="34"/>
      <c r="C41" s="34"/>
      <c r="D41" s="34"/>
      <c r="L41" s="28" t="s">
        <v>50</v>
      </c>
      <c r="M41" s="32">
        <v>0.17413893858352283</v>
      </c>
    </row>
    <row r="42" spans="1:14" x14ac:dyDescent="0.2">
      <c r="B42" s="22"/>
      <c r="C42" s="22"/>
      <c r="D42" s="22"/>
      <c r="L42" s="28" t="s">
        <v>112</v>
      </c>
      <c r="M42" s="32">
        <v>0.22297610469045029</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41"/>
  <sheetViews>
    <sheetView showGridLines="0" zoomScaleNormal="100" zoomScaleSheetLayoutView="100" workbookViewId="0">
      <selection activeCell="Q20" sqref="Q20"/>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136</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10114.30286</v>
      </c>
      <c r="C7" s="146">
        <v>0.25495743047243297</v>
      </c>
      <c r="D7" s="145">
        <v>10114.30286</v>
      </c>
      <c r="E7" s="146">
        <v>0.25502853145734034</v>
      </c>
      <c r="F7" s="145">
        <v>10114.30286</v>
      </c>
      <c r="G7" s="146">
        <v>0.2550987391771522</v>
      </c>
      <c r="H7" s="145">
        <v>10114.30286</v>
      </c>
      <c r="I7" s="155">
        <v>0.2550987391771522</v>
      </c>
      <c r="J7" s="30"/>
      <c r="O7" s="13"/>
    </row>
    <row r="8" spans="1:15" x14ac:dyDescent="0.2">
      <c r="A8" s="125" t="s">
        <v>168</v>
      </c>
      <c r="B8" s="145">
        <v>3582387.1940000001</v>
      </c>
      <c r="C8" s="146">
        <v>0.17934516922110355</v>
      </c>
      <c r="D8" s="145">
        <v>3381465.021999998</v>
      </c>
      <c r="E8" s="146">
        <v>0.18795727212442168</v>
      </c>
      <c r="F8" s="145">
        <v>3342618.2709999993</v>
      </c>
      <c r="G8" s="146">
        <v>0.19627175971461017</v>
      </c>
      <c r="H8" s="145">
        <v>10306470.486999998</v>
      </c>
      <c r="I8" s="155">
        <v>0.18740405355925308</v>
      </c>
      <c r="J8" s="30"/>
      <c r="O8" s="13"/>
    </row>
    <row r="9" spans="1:15" x14ac:dyDescent="0.2">
      <c r="A9" s="125" t="s">
        <v>169</v>
      </c>
      <c r="B9" s="145">
        <v>1601376.9040000003</v>
      </c>
      <c r="C9" s="147">
        <v>0.12481760444926562</v>
      </c>
      <c r="D9" s="145">
        <v>1530436.1199999999</v>
      </c>
      <c r="E9" s="147">
        <v>0.12922948558912992</v>
      </c>
      <c r="F9" s="145">
        <v>1411428.017</v>
      </c>
      <c r="G9" s="147">
        <v>0.13205194890607225</v>
      </c>
      <c r="H9" s="145">
        <v>4543241.0410000002</v>
      </c>
      <c r="I9" s="156">
        <v>0.12848189332368701</v>
      </c>
      <c r="J9" s="25"/>
      <c r="K9" s="26"/>
      <c r="L9" s="26" t="str">
        <f>+B5</f>
        <v>Leden</v>
      </c>
      <c r="M9" s="26" t="str">
        <f>+D5</f>
        <v>Únor</v>
      </c>
      <c r="N9" s="26" t="str">
        <f>+F5</f>
        <v>Březen</v>
      </c>
      <c r="O9" s="27"/>
    </row>
    <row r="10" spans="1:15" x14ac:dyDescent="0.2">
      <c r="A10" s="124" t="s">
        <v>41</v>
      </c>
      <c r="B10" s="148">
        <v>132772.31</v>
      </c>
      <c r="C10" s="149">
        <v>0.12599789997980154</v>
      </c>
      <c r="D10" s="153">
        <v>115796.53</v>
      </c>
      <c r="E10" s="151">
        <v>0.12990351525519631</v>
      </c>
      <c r="F10" s="153">
        <v>128774.17</v>
      </c>
      <c r="G10" s="151">
        <v>0.13356214850596732</v>
      </c>
      <c r="H10" s="153">
        <v>377343.01</v>
      </c>
      <c r="I10" s="157">
        <v>0.12970136250988465</v>
      </c>
      <c r="J10" s="25"/>
      <c r="K10" s="26" t="str">
        <f>+A10</f>
        <v>Biomasa</v>
      </c>
      <c r="L10" s="23">
        <f>+B10</f>
        <v>132772.31</v>
      </c>
      <c r="M10" s="23">
        <f>+D10</f>
        <v>115796.53</v>
      </c>
      <c r="N10" s="23">
        <f>+F10</f>
        <v>128774.17</v>
      </c>
      <c r="O10" s="40"/>
    </row>
    <row r="11" spans="1:15" x14ac:dyDescent="0.2">
      <c r="A11" s="124" t="s">
        <v>40</v>
      </c>
      <c r="B11" s="148">
        <v>3279.7430000000004</v>
      </c>
      <c r="C11" s="150">
        <v>4.722767383003422E-2</v>
      </c>
      <c r="D11" s="154">
        <v>2954.0889999999999</v>
      </c>
      <c r="E11" s="152">
        <v>4.8787889512863621E-2</v>
      </c>
      <c r="F11" s="154">
        <v>3116.2689999999998</v>
      </c>
      <c r="G11" s="151">
        <v>4.9743015540573074E-2</v>
      </c>
      <c r="H11" s="154">
        <v>9350.1010000000006</v>
      </c>
      <c r="I11" s="157">
        <v>4.8536056987546705E-2</v>
      </c>
      <c r="J11" s="25"/>
      <c r="K11" s="26" t="str">
        <f t="shared" ref="K11:L25" si="0">+A11</f>
        <v>Bioplyn</v>
      </c>
      <c r="L11" s="23">
        <f t="shared" si="0"/>
        <v>3279.7430000000004</v>
      </c>
      <c r="M11" s="23">
        <f t="shared" ref="M11:M25" si="1">+D11</f>
        <v>2954.0889999999999</v>
      </c>
      <c r="N11" s="23">
        <f t="shared" ref="N11:N25" si="2">+F11</f>
        <v>3116.2689999999998</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140</v>
      </c>
      <c r="C14" s="150">
        <v>0.11942233709513696</v>
      </c>
      <c r="D14" s="154">
        <v>122</v>
      </c>
      <c r="E14" s="152">
        <v>0.12503074526522917</v>
      </c>
      <c r="F14" s="154">
        <v>132</v>
      </c>
      <c r="G14" s="151">
        <v>0.18717032499574615</v>
      </c>
      <c r="H14" s="154">
        <v>394</v>
      </c>
      <c r="I14" s="157">
        <v>0.13808524135127273</v>
      </c>
      <c r="J14" s="25"/>
      <c r="K14" s="26" t="str">
        <f t="shared" si="0"/>
        <v>Energie prostředí (tepelné čerpadlo)</v>
      </c>
      <c r="L14" s="23">
        <f t="shared" si="0"/>
        <v>140</v>
      </c>
      <c r="M14" s="23">
        <f t="shared" si="1"/>
        <v>122</v>
      </c>
      <c r="N14" s="23">
        <f t="shared" si="2"/>
        <v>132</v>
      </c>
      <c r="O14" s="40"/>
    </row>
    <row r="15" spans="1:15" x14ac:dyDescent="0.2">
      <c r="A15" s="124" t="s">
        <v>53</v>
      </c>
      <c r="B15" s="148">
        <v>1</v>
      </c>
      <c r="C15" s="150">
        <v>9.8726429065060711E-2</v>
      </c>
      <c r="D15" s="154">
        <v>3</v>
      </c>
      <c r="E15" s="152">
        <v>0.14455044810638915</v>
      </c>
      <c r="F15" s="154">
        <v>6</v>
      </c>
      <c r="G15" s="151">
        <v>0.1581319347442216</v>
      </c>
      <c r="H15" s="154">
        <v>10</v>
      </c>
      <c r="I15" s="157">
        <v>0.14529392961962048</v>
      </c>
      <c r="J15" s="25"/>
      <c r="K15" s="26" t="str">
        <f t="shared" si="0"/>
        <v>Energie Slunce (solární kolektor)</v>
      </c>
      <c r="L15" s="23">
        <f t="shared" si="0"/>
        <v>1</v>
      </c>
      <c r="M15" s="23">
        <f t="shared" si="1"/>
        <v>3</v>
      </c>
      <c r="N15" s="23">
        <f t="shared" si="2"/>
        <v>6</v>
      </c>
      <c r="O15" s="40"/>
    </row>
    <row r="16" spans="1:15" x14ac:dyDescent="0.2">
      <c r="A16" s="124" t="s">
        <v>38</v>
      </c>
      <c r="B16" s="148">
        <v>1306373.679</v>
      </c>
      <c r="C16" s="150">
        <v>0.22666925552555942</v>
      </c>
      <c r="D16" s="154">
        <v>1249881.7149999999</v>
      </c>
      <c r="E16" s="152">
        <v>0.23558096079658222</v>
      </c>
      <c r="F16" s="154">
        <v>1148464.905</v>
      </c>
      <c r="G16" s="151">
        <v>0.23711435240853482</v>
      </c>
      <c r="H16" s="154">
        <v>3704720.2989999996</v>
      </c>
      <c r="I16" s="157">
        <v>0.23281995003212266</v>
      </c>
      <c r="J16" s="25"/>
      <c r="K16" s="26" t="str">
        <f t="shared" si="0"/>
        <v>Hnědé uhlí</v>
      </c>
      <c r="L16" s="23">
        <f t="shared" si="0"/>
        <v>1306373.679</v>
      </c>
      <c r="M16" s="23">
        <f t="shared" si="1"/>
        <v>1249881.7149999999</v>
      </c>
      <c r="N16" s="23">
        <f t="shared" si="2"/>
        <v>1148464.905</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995</v>
      </c>
      <c r="C19" s="150">
        <v>1.0603272947960308E-2</v>
      </c>
      <c r="D19" s="154">
        <v>621</v>
      </c>
      <c r="E19" s="152">
        <v>7.4542201947596877E-3</v>
      </c>
      <c r="F19" s="154">
        <v>688</v>
      </c>
      <c r="G19" s="151">
        <v>7.9592075803678105E-3</v>
      </c>
      <c r="H19" s="154">
        <v>2304</v>
      </c>
      <c r="I19" s="157">
        <v>8.7409062564777866E-3</v>
      </c>
      <c r="J19" s="25"/>
      <c r="K19" s="26" t="str">
        <f t="shared" si="0"/>
        <v>Odpadní teplo</v>
      </c>
      <c r="L19" s="23">
        <f t="shared" si="0"/>
        <v>995</v>
      </c>
      <c r="M19" s="23">
        <f t="shared" si="1"/>
        <v>621</v>
      </c>
      <c r="N19" s="23">
        <f t="shared" si="2"/>
        <v>688</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1380.86</v>
      </c>
      <c r="C21" s="150">
        <v>4.6234299260744741E-3</v>
      </c>
      <c r="D21" s="154">
        <v>412.08</v>
      </c>
      <c r="E21" s="152">
        <v>1.6292578912177622E-3</v>
      </c>
      <c r="F21" s="154">
        <v>842.33</v>
      </c>
      <c r="G21" s="151">
        <v>3.478279785602886E-3</v>
      </c>
      <c r="H21" s="154">
        <v>2635.27</v>
      </c>
      <c r="I21" s="157">
        <v>3.3199865490699675E-3</v>
      </c>
      <c r="J21" s="25"/>
      <c r="K21" s="26" t="str">
        <f t="shared" si="0"/>
        <v>Ostatní pevná paliva</v>
      </c>
      <c r="L21" s="23">
        <f t="shared" si="0"/>
        <v>1380.86</v>
      </c>
      <c r="M21" s="23">
        <f t="shared" si="1"/>
        <v>412.08</v>
      </c>
      <c r="N21" s="23">
        <f t="shared" si="2"/>
        <v>842.33</v>
      </c>
      <c r="O21" s="40"/>
    </row>
    <row r="22" spans="1:18" x14ac:dyDescent="0.2">
      <c r="A22" s="124" t="s">
        <v>33</v>
      </c>
      <c r="B22" s="148">
        <v>0</v>
      </c>
      <c r="C22" s="150">
        <v>0</v>
      </c>
      <c r="D22" s="154">
        <v>0</v>
      </c>
      <c r="E22" s="152">
        <v>0</v>
      </c>
      <c r="F22" s="154">
        <v>2566</v>
      </c>
      <c r="G22" s="151">
        <v>6.5301238634708795E-3</v>
      </c>
      <c r="H22" s="154">
        <v>2566</v>
      </c>
      <c r="I22" s="157">
        <v>2.1572536214993958E-3</v>
      </c>
      <c r="J22" s="25"/>
      <c r="K22" s="26" t="str">
        <f t="shared" si="0"/>
        <v>Ostatní plyny</v>
      </c>
      <c r="L22" s="23">
        <f t="shared" si="0"/>
        <v>0</v>
      </c>
      <c r="M22" s="23">
        <f t="shared" si="1"/>
        <v>0</v>
      </c>
      <c r="N22" s="23">
        <f t="shared" si="2"/>
        <v>2566</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152.72199999999998</v>
      </c>
      <c r="C24" s="150">
        <v>3.058086156123946E-3</v>
      </c>
      <c r="D24" s="154">
        <v>2223.9490000000001</v>
      </c>
      <c r="E24" s="152">
        <v>3.9887127601452736E-2</v>
      </c>
      <c r="F24" s="154">
        <v>1927.3480000000002</v>
      </c>
      <c r="G24" s="151">
        <v>9.3544625445931229E-2</v>
      </c>
      <c r="H24" s="154">
        <v>4304.0190000000002</v>
      </c>
      <c r="I24" s="157">
        <v>3.407775507001954E-2</v>
      </c>
      <c r="J24" s="25"/>
      <c r="K24" s="26" t="str">
        <f t="shared" si="0"/>
        <v>Topné oleje</v>
      </c>
      <c r="L24" s="23">
        <f t="shared" si="0"/>
        <v>152.72199999999998</v>
      </c>
      <c r="M24" s="23">
        <f t="shared" si="1"/>
        <v>2223.9490000000001</v>
      </c>
      <c r="N24" s="23">
        <f t="shared" si="2"/>
        <v>1927.3480000000002</v>
      </c>
      <c r="O24" s="40"/>
    </row>
    <row r="25" spans="1:18" x14ac:dyDescent="0.2">
      <c r="A25" s="124" t="s">
        <v>31</v>
      </c>
      <c r="B25" s="148">
        <v>156281.59</v>
      </c>
      <c r="C25" s="149">
        <v>4.4470236780248813E-2</v>
      </c>
      <c r="D25" s="153">
        <v>158421.75699999998</v>
      </c>
      <c r="E25" s="151">
        <v>4.7985047743866076E-2</v>
      </c>
      <c r="F25" s="153">
        <v>124910.995</v>
      </c>
      <c r="G25" s="151">
        <v>4.3994200560281117E-2</v>
      </c>
      <c r="H25" s="153">
        <v>439614.34199999995</v>
      </c>
      <c r="I25" s="157">
        <v>4.5532116879038298E-2</v>
      </c>
      <c r="J25" s="25"/>
      <c r="K25" s="26" t="str">
        <f t="shared" si="0"/>
        <v>Zemní plyn</v>
      </c>
      <c r="L25" s="23">
        <f t="shared" si="0"/>
        <v>156281.59</v>
      </c>
      <c r="M25" s="23">
        <f t="shared" si="1"/>
        <v>158421.75699999998</v>
      </c>
      <c r="N25" s="23">
        <f t="shared" si="2"/>
        <v>124910.995</v>
      </c>
      <c r="O25" s="24"/>
    </row>
    <row r="26" spans="1:18" ht="13.5" customHeight="1" x14ac:dyDescent="0.2">
      <c r="A26" s="126" t="s">
        <v>170</v>
      </c>
      <c r="B26" s="145">
        <v>1417766.2810000002</v>
      </c>
      <c r="C26" s="147">
        <v>0.11984027569204299</v>
      </c>
      <c r="D26" s="145">
        <v>1364892.2550000001</v>
      </c>
      <c r="E26" s="147">
        <v>0.12436557473511327</v>
      </c>
      <c r="F26" s="145">
        <v>1259479.7890000001</v>
      </c>
      <c r="G26" s="147">
        <v>0.12704679267279387</v>
      </c>
      <c r="H26" s="145">
        <v>4042138.3250000002</v>
      </c>
      <c r="I26" s="156">
        <v>0.12354170289400457</v>
      </c>
      <c r="J26" s="7"/>
      <c r="K26" s="26"/>
      <c r="L26" s="26" t="str">
        <f>+L9</f>
        <v>Leden</v>
      </c>
      <c r="M26" s="26" t="str">
        <f>+M9</f>
        <v>Únor</v>
      </c>
      <c r="N26" s="26" t="str">
        <f>+N9</f>
        <v>Březen</v>
      </c>
      <c r="O26" s="22"/>
      <c r="P26" s="34"/>
      <c r="Q26" s="34"/>
      <c r="R26" s="34"/>
    </row>
    <row r="27" spans="1:18" ht="12.75" customHeight="1" x14ac:dyDescent="0.2">
      <c r="A27" s="124" t="s">
        <v>26</v>
      </c>
      <c r="B27" s="148">
        <v>414451.15700000001</v>
      </c>
      <c r="C27" s="151">
        <v>0.15658856768575913</v>
      </c>
      <c r="D27" s="153">
        <v>403306.74200000003</v>
      </c>
      <c r="E27" s="151">
        <v>0.1600177141290475</v>
      </c>
      <c r="F27" s="153">
        <v>423601.60399999993</v>
      </c>
      <c r="G27" s="151">
        <v>0.17435327097146003</v>
      </c>
      <c r="H27" s="153">
        <v>1241359.503</v>
      </c>
      <c r="I27" s="157">
        <v>0.1634077367137034</v>
      </c>
      <c r="J27" s="25"/>
      <c r="K27" s="26" t="str">
        <f>+A27</f>
        <v>Průmysl</v>
      </c>
      <c r="L27" s="23">
        <f t="shared" ref="L27:L34" si="3">+B27</f>
        <v>414451.15700000001</v>
      </c>
      <c r="M27" s="23">
        <f t="shared" ref="M27:M34" si="4">+D27</f>
        <v>403306.74200000003</v>
      </c>
      <c r="N27" s="23">
        <f t="shared" ref="N27:N34" si="5">+F27</f>
        <v>423601.60399999993</v>
      </c>
      <c r="O27" s="22"/>
      <c r="P27" s="40"/>
      <c r="Q27" s="40"/>
      <c r="R27" s="40"/>
    </row>
    <row r="28" spans="1:18" ht="12.75" customHeight="1" x14ac:dyDescent="0.2">
      <c r="A28" s="124" t="s">
        <v>0</v>
      </c>
      <c r="B28" s="148">
        <v>84821.734999999986</v>
      </c>
      <c r="C28" s="152">
        <v>0.26930429386086646</v>
      </c>
      <c r="D28" s="154">
        <v>78882.137999999992</v>
      </c>
      <c r="E28" s="152">
        <v>0.2666958171358812</v>
      </c>
      <c r="F28" s="154">
        <v>80420.196999999986</v>
      </c>
      <c r="G28" s="151">
        <v>0.29161138289952254</v>
      </c>
      <c r="H28" s="154">
        <v>244124.06999999995</v>
      </c>
      <c r="I28" s="157">
        <v>0.27537329647578324</v>
      </c>
      <c r="J28" s="25"/>
      <c r="K28" s="26" t="str">
        <f t="shared" ref="K28:K34" si="6">+A28</f>
        <v>Energetika</v>
      </c>
      <c r="L28" s="23">
        <f t="shared" si="3"/>
        <v>84821.734999999986</v>
      </c>
      <c r="M28" s="23">
        <f t="shared" si="4"/>
        <v>78882.137999999992</v>
      </c>
      <c r="N28" s="23">
        <f t="shared" si="5"/>
        <v>80420.196999999986</v>
      </c>
      <c r="O28" s="22"/>
    </row>
    <row r="29" spans="1:18" ht="12.75" customHeight="1" x14ac:dyDescent="0.2">
      <c r="A29" s="124" t="s">
        <v>1</v>
      </c>
      <c r="B29" s="148">
        <v>24896.899999999998</v>
      </c>
      <c r="C29" s="152">
        <v>0.19709189920700212</v>
      </c>
      <c r="D29" s="154">
        <v>25048.079999999998</v>
      </c>
      <c r="E29" s="152">
        <v>0.21266771291353062</v>
      </c>
      <c r="F29" s="154">
        <v>15837.82</v>
      </c>
      <c r="G29" s="151">
        <v>0.16590800620191667</v>
      </c>
      <c r="H29" s="154">
        <v>65782.799999999988</v>
      </c>
      <c r="I29" s="157">
        <v>0.19372776769941835</v>
      </c>
      <c r="J29" s="25"/>
      <c r="K29" s="26" t="str">
        <f t="shared" si="6"/>
        <v>Doprava</v>
      </c>
      <c r="L29" s="23">
        <f t="shared" si="3"/>
        <v>24896.899999999998</v>
      </c>
      <c r="M29" s="23">
        <f t="shared" si="4"/>
        <v>25048.079999999998</v>
      </c>
      <c r="N29" s="23">
        <f t="shared" si="5"/>
        <v>15837.82</v>
      </c>
      <c r="O29" s="22"/>
    </row>
    <row r="30" spans="1:18" ht="12.75" customHeight="1" x14ac:dyDescent="0.2">
      <c r="A30" s="124" t="s">
        <v>2</v>
      </c>
      <c r="B30" s="148">
        <v>1683.797</v>
      </c>
      <c r="C30" s="152">
        <v>4.7709768364383363E-2</v>
      </c>
      <c r="D30" s="154">
        <v>1833.9670000000001</v>
      </c>
      <c r="E30" s="152">
        <v>5.4306134995103339E-2</v>
      </c>
      <c r="F30" s="154">
        <v>6512.2870000000003</v>
      </c>
      <c r="G30" s="151">
        <v>0.18437970670252701</v>
      </c>
      <c r="H30" s="154">
        <v>10030.050999999999</v>
      </c>
      <c r="I30" s="157">
        <v>9.6088585983269983E-2</v>
      </c>
      <c r="J30" s="25"/>
      <c r="K30" s="26" t="str">
        <f t="shared" si="6"/>
        <v>Stavebnictví</v>
      </c>
      <c r="L30" s="23">
        <f t="shared" si="3"/>
        <v>1683.797</v>
      </c>
      <c r="M30" s="23">
        <f t="shared" si="4"/>
        <v>1833.9670000000001</v>
      </c>
      <c r="N30" s="23">
        <f t="shared" si="5"/>
        <v>6512.2870000000003</v>
      </c>
    </row>
    <row r="31" spans="1:18" x14ac:dyDescent="0.2">
      <c r="A31" s="124" t="s">
        <v>6</v>
      </c>
      <c r="B31" s="148">
        <v>14655.119999999999</v>
      </c>
      <c r="C31" s="152">
        <v>0.28024706899438939</v>
      </c>
      <c r="D31" s="154">
        <v>16546.52</v>
      </c>
      <c r="E31" s="152">
        <v>0.31922339898416224</v>
      </c>
      <c r="F31" s="154">
        <v>16477.099999999999</v>
      </c>
      <c r="G31" s="151">
        <v>0.31039049079470876</v>
      </c>
      <c r="H31" s="154">
        <v>47678.74</v>
      </c>
      <c r="I31" s="157">
        <v>0.30327612964804335</v>
      </c>
      <c r="J31" s="25"/>
      <c r="K31" s="26" t="str">
        <f t="shared" si="6"/>
        <v>Zemědělství a lesnictví</v>
      </c>
      <c r="L31" s="23">
        <f t="shared" si="3"/>
        <v>14655.119999999999</v>
      </c>
      <c r="M31" s="23">
        <f t="shared" si="4"/>
        <v>16546.52</v>
      </c>
      <c r="N31" s="23">
        <f t="shared" si="5"/>
        <v>16477.099999999999</v>
      </c>
    </row>
    <row r="32" spans="1:18" x14ac:dyDescent="0.2">
      <c r="A32" s="124" t="s">
        <v>25</v>
      </c>
      <c r="B32" s="148">
        <v>583403.08899999992</v>
      </c>
      <c r="C32" s="152">
        <v>0.11208791206595478</v>
      </c>
      <c r="D32" s="154">
        <v>551623.26800000016</v>
      </c>
      <c r="E32" s="152">
        <v>0.11652246193340962</v>
      </c>
      <c r="F32" s="154">
        <v>476001.27299999999</v>
      </c>
      <c r="G32" s="151">
        <v>0.11386447586834031</v>
      </c>
      <c r="H32" s="154">
        <v>1611027.6300000001</v>
      </c>
      <c r="I32" s="157">
        <v>0.11410076568349241</v>
      </c>
      <c r="J32" s="25"/>
      <c r="K32" s="26" t="str">
        <f t="shared" si="6"/>
        <v>Domácnosti</v>
      </c>
      <c r="L32" s="23">
        <f t="shared" si="3"/>
        <v>583403.08899999992</v>
      </c>
      <c r="M32" s="23">
        <f t="shared" si="4"/>
        <v>551623.26800000016</v>
      </c>
      <c r="N32" s="23">
        <f t="shared" si="5"/>
        <v>476001.27299999999</v>
      </c>
    </row>
    <row r="33" spans="1:14" x14ac:dyDescent="0.2">
      <c r="A33" s="124" t="s">
        <v>5</v>
      </c>
      <c r="B33" s="148">
        <v>268237.69400000002</v>
      </c>
      <c r="C33" s="152">
        <v>8.4574663317963844E-2</v>
      </c>
      <c r="D33" s="154">
        <v>263004.23499999999</v>
      </c>
      <c r="E33" s="152">
        <v>8.8591501424161431E-2</v>
      </c>
      <c r="F33" s="154">
        <v>220472.20200000002</v>
      </c>
      <c r="G33" s="151">
        <v>8.4086023428897289E-2</v>
      </c>
      <c r="H33" s="154">
        <v>751714.13100000005</v>
      </c>
      <c r="I33" s="157">
        <v>8.5789375732344242E-2</v>
      </c>
      <c r="J33" s="25"/>
      <c r="K33" s="26" t="str">
        <f t="shared" si="6"/>
        <v>Obchod, služby, školství, zdravotnictví</v>
      </c>
      <c r="L33" s="23">
        <f t="shared" si="3"/>
        <v>268237.69400000002</v>
      </c>
      <c r="M33" s="23">
        <f t="shared" si="4"/>
        <v>263004.23499999999</v>
      </c>
      <c r="N33" s="23">
        <f t="shared" si="5"/>
        <v>220472.20200000002</v>
      </c>
    </row>
    <row r="34" spans="1:14" x14ac:dyDescent="0.2">
      <c r="A34" s="124" t="s">
        <v>3</v>
      </c>
      <c r="B34" s="148">
        <v>25616.788999999997</v>
      </c>
      <c r="C34" s="151">
        <v>9.2027192939277344E-2</v>
      </c>
      <c r="D34" s="153">
        <v>24647.305</v>
      </c>
      <c r="E34" s="151">
        <v>9.7609114388458859E-2</v>
      </c>
      <c r="F34" s="153">
        <v>20157.306</v>
      </c>
      <c r="G34" s="151">
        <v>9.0838257423394547E-2</v>
      </c>
      <c r="H34" s="153">
        <v>70421.399999999994</v>
      </c>
      <c r="I34" s="157">
        <v>9.3549114427514651E-2</v>
      </c>
      <c r="J34" s="25"/>
      <c r="K34" s="26" t="str">
        <f t="shared" si="6"/>
        <v>Ostatní</v>
      </c>
      <c r="L34" s="23">
        <f t="shared" si="3"/>
        <v>25616.788999999997</v>
      </c>
      <c r="M34" s="23">
        <f t="shared" si="4"/>
        <v>24647.305</v>
      </c>
      <c r="N34" s="23">
        <f t="shared" si="5"/>
        <v>20157.306</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0.2550987391771522</v>
      </c>
    </row>
    <row r="40" spans="1:14" x14ac:dyDescent="0.2">
      <c r="B40" s="34"/>
      <c r="C40" s="34"/>
      <c r="D40" s="34"/>
      <c r="L40" s="28" t="s">
        <v>50</v>
      </c>
      <c r="M40" s="32">
        <v>0.18740405355925308</v>
      </c>
    </row>
    <row r="41" spans="1:14" x14ac:dyDescent="0.2">
      <c r="B41" s="22"/>
      <c r="C41" s="22"/>
      <c r="D41" s="22"/>
      <c r="L41" s="28" t="s">
        <v>112</v>
      </c>
      <c r="M41" s="32">
        <v>0.12848189332368701</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{92FB6F79-F88E-4FD7-819E-16C5048941A1}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2FB6F79-F88E-4FD7-819E-16C5048941A1}">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3"/>
  <sheetViews>
    <sheetView showGridLines="0" topLeftCell="A28" zoomScaleNormal="100" zoomScaleSheetLayoutView="100" zoomScalePageLayoutView="70" workbookViewId="0">
      <selection activeCell="S15" sqref="S15"/>
    </sheetView>
  </sheetViews>
  <sheetFormatPr defaultRowHeight="12.75" x14ac:dyDescent="0.2"/>
  <cols>
    <col min="1" max="8" width="11" style="69" customWidth="1"/>
    <col min="9" max="9" width="11.42578125" style="69" customWidth="1"/>
    <col min="10" max="16384" width="9.140625" style="69"/>
  </cols>
  <sheetData>
    <row r="1" spans="1:9" ht="18.75" x14ac:dyDescent="0.3">
      <c r="A1" s="237" t="s">
        <v>192</v>
      </c>
      <c r="I1" s="70"/>
    </row>
    <row r="2" spans="1:9" s="97" customFormat="1" ht="6" customHeight="1" x14ac:dyDescent="0.25">
      <c r="A2" s="71"/>
    </row>
    <row r="3" spans="1:9" ht="12.75" customHeight="1" x14ac:dyDescent="0.2">
      <c r="A3" s="293" t="s">
        <v>287</v>
      </c>
      <c r="B3" s="293"/>
      <c r="C3" s="293"/>
      <c r="D3" s="293"/>
      <c r="E3" s="293"/>
      <c r="F3" s="293"/>
      <c r="G3" s="293"/>
      <c r="H3" s="293"/>
      <c r="I3" s="293"/>
    </row>
    <row r="4" spans="1:9" x14ac:dyDescent="0.2">
      <c r="A4" s="293"/>
      <c r="B4" s="293"/>
      <c r="C4" s="293"/>
      <c r="D4" s="293"/>
      <c r="E4" s="293"/>
      <c r="F4" s="293"/>
      <c r="G4" s="293"/>
      <c r="H4" s="293"/>
      <c r="I4" s="293"/>
    </row>
    <row r="5" spans="1:9" x14ac:dyDescent="0.2">
      <c r="A5" s="293"/>
      <c r="B5" s="293"/>
      <c r="C5" s="293"/>
      <c r="D5" s="293"/>
      <c r="E5" s="293"/>
      <c r="F5" s="293"/>
      <c r="G5" s="293"/>
      <c r="H5" s="293"/>
      <c r="I5" s="293"/>
    </row>
    <row r="6" spans="1:9" x14ac:dyDescent="0.2">
      <c r="A6" s="293"/>
      <c r="B6" s="293"/>
      <c r="C6" s="293"/>
      <c r="D6" s="293"/>
      <c r="E6" s="293"/>
      <c r="F6" s="293"/>
      <c r="G6" s="293"/>
      <c r="H6" s="293"/>
      <c r="I6" s="293"/>
    </row>
    <row r="7" spans="1:9" x14ac:dyDescent="0.2">
      <c r="A7" s="293"/>
      <c r="B7" s="293"/>
      <c r="C7" s="293"/>
      <c r="D7" s="293"/>
      <c r="E7" s="293"/>
      <c r="F7" s="293"/>
      <c r="G7" s="293"/>
      <c r="H7" s="293"/>
      <c r="I7" s="293"/>
    </row>
    <row r="8" spans="1:9" x14ac:dyDescent="0.2">
      <c r="A8" s="293"/>
      <c r="B8" s="293"/>
      <c r="C8" s="293"/>
      <c r="D8" s="293"/>
      <c r="E8" s="293"/>
      <c r="F8" s="293"/>
      <c r="G8" s="293"/>
      <c r="H8" s="293"/>
      <c r="I8" s="293"/>
    </row>
    <row r="9" spans="1:9" x14ac:dyDescent="0.2">
      <c r="A9" s="293"/>
      <c r="B9" s="293"/>
      <c r="C9" s="293"/>
      <c r="D9" s="293"/>
      <c r="E9" s="293"/>
      <c r="F9" s="293"/>
      <c r="G9" s="293"/>
      <c r="H9" s="293"/>
      <c r="I9" s="293"/>
    </row>
    <row r="10" spans="1:9" x14ac:dyDescent="0.2">
      <c r="A10" s="293"/>
      <c r="B10" s="293"/>
      <c r="C10" s="293"/>
      <c r="D10" s="293"/>
      <c r="E10" s="293"/>
      <c r="F10" s="293"/>
      <c r="G10" s="293"/>
      <c r="H10" s="293"/>
      <c r="I10" s="293"/>
    </row>
    <row r="11" spans="1:9" x14ac:dyDescent="0.2">
      <c r="A11" s="293"/>
      <c r="B11" s="293"/>
      <c r="C11" s="293"/>
      <c r="D11" s="293"/>
      <c r="E11" s="293"/>
      <c r="F11" s="293"/>
      <c r="G11" s="293"/>
      <c r="H11" s="293"/>
      <c r="I11" s="293"/>
    </row>
    <row r="12" spans="1:9" x14ac:dyDescent="0.2">
      <c r="A12" s="293"/>
      <c r="B12" s="293"/>
      <c r="C12" s="293"/>
      <c r="D12" s="293"/>
      <c r="E12" s="293"/>
      <c r="F12" s="293"/>
      <c r="G12" s="293"/>
      <c r="H12" s="293"/>
      <c r="I12" s="293"/>
    </row>
    <row r="13" spans="1:9" x14ac:dyDescent="0.2">
      <c r="A13" s="293"/>
      <c r="B13" s="293"/>
      <c r="C13" s="293"/>
      <c r="D13" s="293"/>
      <c r="E13" s="293"/>
      <c r="F13" s="293"/>
      <c r="G13" s="293"/>
      <c r="H13" s="293"/>
      <c r="I13" s="293"/>
    </row>
    <row r="14" spans="1:9" x14ac:dyDescent="0.2">
      <c r="A14" s="293"/>
      <c r="B14" s="293"/>
      <c r="C14" s="293"/>
      <c r="D14" s="293"/>
      <c r="E14" s="293"/>
      <c r="F14" s="293"/>
      <c r="G14" s="293"/>
      <c r="H14" s="293"/>
      <c r="I14" s="293"/>
    </row>
    <row r="15" spans="1:9" x14ac:dyDescent="0.2">
      <c r="A15" s="293"/>
      <c r="B15" s="293"/>
      <c r="C15" s="293"/>
      <c r="D15" s="293"/>
      <c r="E15" s="293"/>
      <c r="F15" s="293"/>
      <c r="G15" s="293"/>
      <c r="H15" s="293"/>
      <c r="I15" s="293"/>
    </row>
    <row r="16" spans="1:9" x14ac:dyDescent="0.2">
      <c r="A16" s="293"/>
      <c r="B16" s="293"/>
      <c r="C16" s="293"/>
      <c r="D16" s="293"/>
      <c r="E16" s="293"/>
      <c r="F16" s="293"/>
      <c r="G16" s="293"/>
      <c r="H16" s="293"/>
      <c r="I16" s="293"/>
    </row>
    <row r="17" spans="1:9" x14ac:dyDescent="0.2">
      <c r="A17" s="293"/>
      <c r="B17" s="293"/>
      <c r="C17" s="293"/>
      <c r="D17" s="293"/>
      <c r="E17" s="293"/>
      <c r="F17" s="293"/>
      <c r="G17" s="293"/>
      <c r="H17" s="293"/>
      <c r="I17" s="293"/>
    </row>
    <row r="18" spans="1:9" x14ac:dyDescent="0.2">
      <c r="A18" s="293"/>
      <c r="B18" s="293"/>
      <c r="C18" s="293"/>
      <c r="D18" s="293"/>
      <c r="E18" s="293"/>
      <c r="F18" s="293"/>
      <c r="G18" s="293"/>
      <c r="H18" s="293"/>
      <c r="I18" s="293"/>
    </row>
    <row r="19" spans="1:9" x14ac:dyDescent="0.2">
      <c r="A19" s="293"/>
      <c r="B19" s="293"/>
      <c r="C19" s="293"/>
      <c r="D19" s="293"/>
      <c r="E19" s="293"/>
      <c r="F19" s="293"/>
      <c r="G19" s="293"/>
      <c r="H19" s="293"/>
      <c r="I19" s="293"/>
    </row>
    <row r="20" spans="1:9" x14ac:dyDescent="0.2">
      <c r="A20" s="293"/>
      <c r="B20" s="293"/>
      <c r="C20" s="293"/>
      <c r="D20" s="293"/>
      <c r="E20" s="293"/>
      <c r="F20" s="293"/>
      <c r="G20" s="293"/>
      <c r="H20" s="293"/>
      <c r="I20" s="293"/>
    </row>
    <row r="21" spans="1:9" x14ac:dyDescent="0.2">
      <c r="A21" s="293"/>
      <c r="B21" s="293"/>
      <c r="C21" s="293"/>
      <c r="D21" s="293"/>
      <c r="E21" s="293"/>
      <c r="F21" s="293"/>
      <c r="G21" s="293"/>
      <c r="H21" s="293"/>
      <c r="I21" s="293"/>
    </row>
    <row r="22" spans="1:9" x14ac:dyDescent="0.2">
      <c r="A22" s="293"/>
      <c r="B22" s="293"/>
      <c r="C22" s="293"/>
      <c r="D22" s="293"/>
      <c r="E22" s="293"/>
      <c r="F22" s="293"/>
      <c r="G22" s="293"/>
      <c r="H22" s="293"/>
      <c r="I22" s="293"/>
    </row>
    <row r="23" spans="1:9" x14ac:dyDescent="0.2">
      <c r="A23" s="293"/>
      <c r="B23" s="293"/>
      <c r="C23" s="293"/>
      <c r="D23" s="293"/>
      <c r="E23" s="293"/>
      <c r="F23" s="293"/>
      <c r="G23" s="293"/>
      <c r="H23" s="293"/>
      <c r="I23" s="293"/>
    </row>
    <row r="24" spans="1:9" x14ac:dyDescent="0.2">
      <c r="A24" s="293"/>
      <c r="B24" s="293"/>
      <c r="C24" s="293"/>
      <c r="D24" s="293"/>
      <c r="E24" s="293"/>
      <c r="F24" s="293"/>
      <c r="G24" s="293"/>
      <c r="H24" s="293"/>
      <c r="I24" s="293"/>
    </row>
    <row r="25" spans="1:9" x14ac:dyDescent="0.2">
      <c r="A25" s="293"/>
      <c r="B25" s="293"/>
      <c r="C25" s="293"/>
      <c r="D25" s="293"/>
      <c r="E25" s="293"/>
      <c r="F25" s="293"/>
      <c r="G25" s="293"/>
      <c r="H25" s="293"/>
      <c r="I25" s="293"/>
    </row>
    <row r="26" spans="1:9" x14ac:dyDescent="0.2">
      <c r="A26" s="293"/>
      <c r="B26" s="293"/>
      <c r="C26" s="293"/>
      <c r="D26" s="293"/>
      <c r="E26" s="293"/>
      <c r="F26" s="293"/>
      <c r="G26" s="293"/>
      <c r="H26" s="293"/>
      <c r="I26" s="293"/>
    </row>
    <row r="27" spans="1:9" x14ac:dyDescent="0.2">
      <c r="A27" s="293"/>
      <c r="B27" s="293"/>
      <c r="C27" s="293"/>
      <c r="D27" s="293"/>
      <c r="E27" s="293"/>
      <c r="F27" s="293"/>
      <c r="G27" s="293"/>
      <c r="H27" s="293"/>
      <c r="I27" s="293"/>
    </row>
    <row r="28" spans="1:9" x14ac:dyDescent="0.2">
      <c r="A28" s="293"/>
      <c r="B28" s="293"/>
      <c r="C28" s="293"/>
      <c r="D28" s="293"/>
      <c r="E28" s="293"/>
      <c r="F28" s="293"/>
      <c r="G28" s="293"/>
      <c r="H28" s="293"/>
      <c r="I28" s="293"/>
    </row>
    <row r="29" spans="1:9" x14ac:dyDescent="0.2">
      <c r="A29" s="293"/>
      <c r="B29" s="293"/>
      <c r="C29" s="293"/>
      <c r="D29" s="293"/>
      <c r="E29" s="293"/>
      <c r="F29" s="293"/>
      <c r="G29" s="293"/>
      <c r="H29" s="293"/>
      <c r="I29" s="293"/>
    </row>
    <row r="30" spans="1:9" x14ac:dyDescent="0.2">
      <c r="A30" s="293"/>
      <c r="B30" s="293"/>
      <c r="C30" s="293"/>
      <c r="D30" s="293"/>
      <c r="E30" s="293"/>
      <c r="F30" s="293"/>
      <c r="G30" s="293"/>
      <c r="H30" s="293"/>
      <c r="I30" s="293"/>
    </row>
    <row r="31" spans="1:9" x14ac:dyDescent="0.2">
      <c r="A31" s="293"/>
      <c r="B31" s="293"/>
      <c r="C31" s="293"/>
      <c r="D31" s="293"/>
      <c r="E31" s="293"/>
      <c r="F31" s="293"/>
      <c r="G31" s="293"/>
      <c r="H31" s="293"/>
      <c r="I31" s="293"/>
    </row>
    <row r="32" spans="1:9" x14ac:dyDescent="0.2">
      <c r="A32" s="293"/>
      <c r="B32" s="293"/>
      <c r="C32" s="293"/>
      <c r="D32" s="293"/>
      <c r="E32" s="293"/>
      <c r="F32" s="293"/>
      <c r="G32" s="293"/>
      <c r="H32" s="293"/>
      <c r="I32" s="293"/>
    </row>
    <row r="33" spans="1:9" x14ac:dyDescent="0.2">
      <c r="A33" s="293"/>
      <c r="B33" s="293"/>
      <c r="C33" s="293"/>
      <c r="D33" s="293"/>
      <c r="E33" s="293"/>
      <c r="F33" s="293"/>
      <c r="G33" s="293"/>
      <c r="H33" s="293"/>
      <c r="I33" s="293"/>
    </row>
    <row r="34" spans="1:9" x14ac:dyDescent="0.2">
      <c r="A34" s="293"/>
      <c r="B34" s="293"/>
      <c r="C34" s="293"/>
      <c r="D34" s="293"/>
      <c r="E34" s="293"/>
      <c r="F34" s="293"/>
      <c r="G34" s="293"/>
      <c r="H34" s="293"/>
      <c r="I34" s="293"/>
    </row>
    <row r="35" spans="1:9" x14ac:dyDescent="0.2">
      <c r="A35" s="293"/>
      <c r="B35" s="293"/>
      <c r="C35" s="293"/>
      <c r="D35" s="293"/>
      <c r="E35" s="293"/>
      <c r="F35" s="293"/>
      <c r="G35" s="293"/>
      <c r="H35" s="293"/>
      <c r="I35" s="293"/>
    </row>
    <row r="36" spans="1:9" x14ac:dyDescent="0.2">
      <c r="A36" s="293"/>
      <c r="B36" s="293"/>
      <c r="C36" s="293"/>
      <c r="D36" s="293"/>
      <c r="E36" s="293"/>
      <c r="F36" s="293"/>
      <c r="G36" s="293"/>
      <c r="H36" s="293"/>
      <c r="I36" s="293"/>
    </row>
    <row r="37" spans="1:9" x14ac:dyDescent="0.2">
      <c r="A37" s="293"/>
      <c r="B37" s="293"/>
      <c r="C37" s="293"/>
      <c r="D37" s="293"/>
      <c r="E37" s="293"/>
      <c r="F37" s="293"/>
      <c r="G37" s="293"/>
      <c r="H37" s="293"/>
      <c r="I37" s="293"/>
    </row>
    <row r="38" spans="1:9" x14ac:dyDescent="0.2">
      <c r="A38" s="293"/>
      <c r="B38" s="293"/>
      <c r="C38" s="293"/>
      <c r="D38" s="293"/>
      <c r="E38" s="293"/>
      <c r="F38" s="293"/>
      <c r="G38" s="293"/>
      <c r="H38" s="293"/>
      <c r="I38" s="293"/>
    </row>
    <row r="39" spans="1:9" x14ac:dyDescent="0.2">
      <c r="A39" s="293"/>
      <c r="B39" s="293"/>
      <c r="C39" s="293"/>
      <c r="D39" s="293"/>
      <c r="E39" s="293"/>
      <c r="F39" s="293"/>
      <c r="G39" s="293"/>
      <c r="H39" s="293"/>
      <c r="I39" s="293"/>
    </row>
    <row r="40" spans="1:9" x14ac:dyDescent="0.2">
      <c r="A40" s="293"/>
      <c r="B40" s="293"/>
      <c r="C40" s="293"/>
      <c r="D40" s="293"/>
      <c r="E40" s="293"/>
      <c r="F40" s="293"/>
      <c r="G40" s="293"/>
      <c r="H40" s="293"/>
      <c r="I40" s="293"/>
    </row>
    <row r="41" spans="1:9" x14ac:dyDescent="0.2">
      <c r="A41" s="293"/>
      <c r="B41" s="293"/>
      <c r="C41" s="293"/>
      <c r="D41" s="293"/>
      <c r="E41" s="293"/>
      <c r="F41" s="293"/>
      <c r="G41" s="293"/>
      <c r="H41" s="293"/>
      <c r="I41" s="293"/>
    </row>
    <row r="42" spans="1:9" x14ac:dyDescent="0.2">
      <c r="A42" s="293"/>
      <c r="B42" s="293"/>
      <c r="C42" s="293"/>
      <c r="D42" s="293"/>
      <c r="E42" s="293"/>
      <c r="F42" s="293"/>
      <c r="G42" s="293"/>
      <c r="H42" s="293"/>
      <c r="I42" s="293"/>
    </row>
    <row r="43" spans="1:9" x14ac:dyDescent="0.2">
      <c r="A43" s="293"/>
      <c r="B43" s="293"/>
      <c r="C43" s="293"/>
      <c r="D43" s="293"/>
      <c r="E43" s="293"/>
      <c r="F43" s="293"/>
      <c r="G43" s="293"/>
      <c r="H43" s="293"/>
      <c r="I43" s="293"/>
    </row>
    <row r="44" spans="1:9" x14ac:dyDescent="0.2">
      <c r="A44" s="293"/>
      <c r="B44" s="293"/>
      <c r="C44" s="293"/>
      <c r="D44" s="293"/>
      <c r="E44" s="293"/>
      <c r="F44" s="293"/>
      <c r="G44" s="293"/>
      <c r="H44" s="293"/>
      <c r="I44" s="293"/>
    </row>
    <row r="45" spans="1:9" x14ac:dyDescent="0.2">
      <c r="A45" s="293"/>
      <c r="B45" s="293"/>
      <c r="C45" s="293"/>
      <c r="D45" s="293"/>
      <c r="E45" s="293"/>
      <c r="F45" s="293"/>
      <c r="G45" s="293"/>
      <c r="H45" s="293"/>
      <c r="I45" s="293"/>
    </row>
    <row r="46" spans="1:9" x14ac:dyDescent="0.2">
      <c r="A46" s="293"/>
      <c r="B46" s="293"/>
      <c r="C46" s="293"/>
      <c r="D46" s="293"/>
      <c r="E46" s="293"/>
      <c r="F46" s="293"/>
      <c r="G46" s="293"/>
      <c r="H46" s="293"/>
      <c r="I46" s="293"/>
    </row>
    <row r="47" spans="1:9" x14ac:dyDescent="0.2">
      <c r="A47" s="293"/>
      <c r="B47" s="293"/>
      <c r="C47" s="293"/>
      <c r="D47" s="293"/>
      <c r="E47" s="293"/>
      <c r="F47" s="293"/>
      <c r="G47" s="293"/>
      <c r="H47" s="293"/>
      <c r="I47" s="293"/>
    </row>
    <row r="48" spans="1:9" x14ac:dyDescent="0.2">
      <c r="A48" s="293"/>
      <c r="B48" s="293"/>
      <c r="C48" s="293"/>
      <c r="D48" s="293"/>
      <c r="E48" s="293"/>
      <c r="F48" s="293"/>
      <c r="G48" s="293"/>
      <c r="H48" s="293"/>
      <c r="I48" s="293"/>
    </row>
    <row r="49" spans="1:9" x14ac:dyDescent="0.2">
      <c r="A49" s="293"/>
      <c r="B49" s="293"/>
      <c r="C49" s="293"/>
      <c r="D49" s="293"/>
      <c r="E49" s="293"/>
      <c r="F49" s="293"/>
      <c r="G49" s="293"/>
      <c r="H49" s="293"/>
      <c r="I49" s="293"/>
    </row>
    <row r="50" spans="1:9" x14ac:dyDescent="0.2">
      <c r="A50" s="293"/>
      <c r="B50" s="293"/>
      <c r="C50" s="293"/>
      <c r="D50" s="293"/>
      <c r="E50" s="293"/>
      <c r="F50" s="293"/>
      <c r="G50" s="293"/>
      <c r="H50" s="293"/>
      <c r="I50" s="293"/>
    </row>
    <row r="51" spans="1:9" x14ac:dyDescent="0.2">
      <c r="A51" s="293"/>
      <c r="B51" s="293"/>
      <c r="C51" s="293"/>
      <c r="D51" s="293"/>
      <c r="E51" s="293"/>
      <c r="F51" s="293"/>
      <c r="G51" s="293"/>
      <c r="H51" s="293"/>
      <c r="I51" s="293"/>
    </row>
    <row r="52" spans="1:9" x14ac:dyDescent="0.2">
      <c r="A52" s="293"/>
      <c r="B52" s="293"/>
      <c r="C52" s="293"/>
      <c r="D52" s="293"/>
      <c r="E52" s="293"/>
      <c r="F52" s="293"/>
      <c r="G52" s="293"/>
      <c r="H52" s="293"/>
      <c r="I52" s="293"/>
    </row>
    <row r="53" spans="1:9" x14ac:dyDescent="0.2">
      <c r="A53" s="293"/>
      <c r="B53" s="293"/>
      <c r="C53" s="293"/>
      <c r="D53" s="293"/>
      <c r="E53" s="293"/>
      <c r="F53" s="293"/>
      <c r="G53" s="293"/>
      <c r="H53" s="293"/>
      <c r="I53" s="293"/>
    </row>
    <row r="54" spans="1:9" x14ac:dyDescent="0.2">
      <c r="A54" s="293"/>
      <c r="B54" s="293"/>
      <c r="C54" s="293"/>
      <c r="D54" s="293"/>
      <c r="E54" s="293"/>
      <c r="F54" s="293"/>
      <c r="G54" s="293"/>
      <c r="H54" s="293"/>
      <c r="I54" s="293"/>
    </row>
    <row r="55" spans="1:9" x14ac:dyDescent="0.2">
      <c r="A55" s="293"/>
      <c r="B55" s="293"/>
      <c r="C55" s="293"/>
      <c r="D55" s="293"/>
      <c r="E55" s="293"/>
      <c r="F55" s="293"/>
      <c r="G55" s="293"/>
      <c r="H55" s="293"/>
      <c r="I55" s="293"/>
    </row>
    <row r="56" spans="1:9" x14ac:dyDescent="0.2">
      <c r="A56" s="293"/>
      <c r="B56" s="293"/>
      <c r="C56" s="293"/>
      <c r="D56" s="293"/>
      <c r="E56" s="293"/>
      <c r="F56" s="293"/>
      <c r="G56" s="293"/>
      <c r="H56" s="293"/>
      <c r="I56" s="293"/>
    </row>
    <row r="57" spans="1:9" x14ac:dyDescent="0.2">
      <c r="A57" s="293"/>
      <c r="B57" s="293"/>
      <c r="C57" s="293"/>
      <c r="D57" s="293"/>
      <c r="E57" s="293"/>
      <c r="F57" s="293"/>
      <c r="G57" s="293"/>
      <c r="H57" s="293"/>
      <c r="I57" s="293"/>
    </row>
    <row r="58" spans="1:9" x14ac:dyDescent="0.2">
      <c r="A58" s="293"/>
      <c r="B58" s="293"/>
      <c r="C58" s="293"/>
      <c r="D58" s="293"/>
      <c r="E58" s="293"/>
      <c r="F58" s="293"/>
      <c r="G58" s="293"/>
      <c r="H58" s="293"/>
      <c r="I58" s="293"/>
    </row>
    <row r="59" spans="1:9" x14ac:dyDescent="0.2">
      <c r="A59" s="293"/>
      <c r="B59" s="293"/>
      <c r="C59" s="293"/>
      <c r="D59" s="293"/>
      <c r="E59" s="293"/>
      <c r="F59" s="293"/>
      <c r="G59" s="293"/>
      <c r="H59" s="293"/>
      <c r="I59" s="293"/>
    </row>
    <row r="60" spans="1:9" x14ac:dyDescent="0.2">
      <c r="A60" s="293"/>
      <c r="B60" s="293"/>
      <c r="C60" s="293"/>
      <c r="D60" s="293"/>
      <c r="E60" s="293"/>
      <c r="F60" s="293"/>
      <c r="G60" s="293"/>
      <c r="H60" s="293"/>
      <c r="I60" s="293"/>
    </row>
    <row r="61" spans="1:9" x14ac:dyDescent="0.2">
      <c r="A61" s="293"/>
      <c r="B61" s="293"/>
      <c r="C61" s="293"/>
      <c r="D61" s="293"/>
      <c r="E61" s="293"/>
      <c r="F61" s="293"/>
      <c r="G61" s="293"/>
      <c r="H61" s="293"/>
      <c r="I61" s="293"/>
    </row>
    <row r="62" spans="1:9" x14ac:dyDescent="0.2">
      <c r="A62" s="293"/>
      <c r="B62" s="293"/>
      <c r="C62" s="293"/>
      <c r="D62" s="293"/>
      <c r="E62" s="293"/>
      <c r="F62" s="293"/>
      <c r="G62" s="293"/>
      <c r="H62" s="293"/>
      <c r="I62" s="293"/>
    </row>
    <row r="63" spans="1:9" x14ac:dyDescent="0.2">
      <c r="A63" s="293"/>
      <c r="B63" s="293"/>
      <c r="C63" s="293"/>
      <c r="D63" s="293"/>
      <c r="E63" s="293"/>
      <c r="F63" s="293"/>
      <c r="G63" s="293"/>
      <c r="H63" s="293"/>
      <c r="I63" s="293"/>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41"/>
  <sheetViews>
    <sheetView showGridLines="0" zoomScaleNormal="100" zoomScaleSheetLayoutView="100" workbookViewId="0">
      <selection activeCell="K33" sqref="K33"/>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123</v>
      </c>
      <c r="I1" s="121" t="str">
        <f>Titulní!A35</f>
        <v>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44" t="s">
        <v>8</v>
      </c>
      <c r="C5" s="345"/>
      <c r="D5" s="344" t="s">
        <v>9</v>
      </c>
      <c r="E5" s="345"/>
      <c r="F5" s="344" t="s">
        <v>10</v>
      </c>
      <c r="G5" s="345"/>
      <c r="H5" s="344" t="s">
        <v>7</v>
      </c>
      <c r="I5" s="346"/>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285</v>
      </c>
      <c r="B7" s="145">
        <v>1332.2639999999997</v>
      </c>
      <c r="C7" s="146">
        <v>3.358319509041529E-2</v>
      </c>
      <c r="D7" s="145">
        <v>1332.2689999999998</v>
      </c>
      <c r="E7" s="146">
        <v>3.3592686641789896E-2</v>
      </c>
      <c r="F7" s="145">
        <v>1330.9949999999999</v>
      </c>
      <c r="G7" s="146">
        <v>3.3569802195056446E-2</v>
      </c>
      <c r="H7" s="145">
        <v>1330.9949999999999</v>
      </c>
      <c r="I7" s="155">
        <v>3.3569802195056446E-2</v>
      </c>
      <c r="J7" s="30"/>
      <c r="O7" s="13"/>
    </row>
    <row r="8" spans="1:15" x14ac:dyDescent="0.2">
      <c r="A8" s="125" t="s">
        <v>168</v>
      </c>
      <c r="B8" s="145">
        <v>931378.09300000011</v>
      </c>
      <c r="C8" s="146">
        <v>4.6627612441692348E-2</v>
      </c>
      <c r="D8" s="145">
        <v>871848.60700000031</v>
      </c>
      <c r="E8" s="146">
        <v>4.8461328096268311E-2</v>
      </c>
      <c r="F8" s="145">
        <v>851058.93299999996</v>
      </c>
      <c r="G8" s="146">
        <v>4.9972452986914384E-2</v>
      </c>
      <c r="H8" s="145">
        <v>2654285.6330000004</v>
      </c>
      <c r="I8" s="155">
        <v>4.8263262147377278E-2</v>
      </c>
      <c r="J8" s="30"/>
      <c r="O8" s="13"/>
    </row>
    <row r="9" spans="1:15" x14ac:dyDescent="0.2">
      <c r="A9" s="125" t="s">
        <v>169</v>
      </c>
      <c r="B9" s="145">
        <v>559508.50199999998</v>
      </c>
      <c r="C9" s="147">
        <v>4.36102898163424E-2</v>
      </c>
      <c r="D9" s="145">
        <v>544219.42200000002</v>
      </c>
      <c r="E9" s="147">
        <v>4.5953695834540044E-2</v>
      </c>
      <c r="F9" s="145">
        <v>490449.68599999993</v>
      </c>
      <c r="G9" s="147">
        <v>4.5886036054696773E-2</v>
      </c>
      <c r="H9" s="145">
        <v>1594177.61</v>
      </c>
      <c r="I9" s="156">
        <v>4.5083004792972052E-2</v>
      </c>
      <c r="J9" s="25"/>
      <c r="K9" s="26"/>
      <c r="L9" s="26" t="str">
        <f>+B5</f>
        <v>Leden</v>
      </c>
      <c r="M9" s="26" t="str">
        <f>+D5</f>
        <v>Únor</v>
      </c>
      <c r="N9" s="26" t="str">
        <f>+F5</f>
        <v>Březen</v>
      </c>
      <c r="O9" s="27"/>
    </row>
    <row r="10" spans="1:15" x14ac:dyDescent="0.2">
      <c r="A10" s="124" t="s">
        <v>41</v>
      </c>
      <c r="B10" s="148">
        <v>43214.54</v>
      </c>
      <c r="C10" s="149">
        <v>4.1009614795382662E-2</v>
      </c>
      <c r="D10" s="153">
        <v>41359.858999999997</v>
      </c>
      <c r="E10" s="151">
        <v>4.6398549892291835E-2</v>
      </c>
      <c r="F10" s="153">
        <v>46261.82</v>
      </c>
      <c r="G10" s="151">
        <v>4.798189010262173E-2</v>
      </c>
      <c r="H10" s="153">
        <v>130836.21900000001</v>
      </c>
      <c r="I10" s="157">
        <v>4.4971379938750319E-2</v>
      </c>
      <c r="J10" s="25"/>
      <c r="K10" s="26" t="str">
        <f>+A10</f>
        <v>Biomasa</v>
      </c>
      <c r="L10" s="23">
        <f>+B10</f>
        <v>43214.54</v>
      </c>
      <c r="M10" s="23">
        <f>+D10</f>
        <v>41359.858999999997</v>
      </c>
      <c r="N10" s="23">
        <f>+F10</f>
        <v>46261.82</v>
      </c>
      <c r="O10" s="40"/>
    </row>
    <row r="11" spans="1:15" x14ac:dyDescent="0.2">
      <c r="A11" s="124" t="s">
        <v>40</v>
      </c>
      <c r="B11" s="148">
        <v>1202.24</v>
      </c>
      <c r="C11" s="150">
        <v>1.731202676106644E-2</v>
      </c>
      <c r="D11" s="154">
        <v>1330.15</v>
      </c>
      <c r="E11" s="152">
        <v>2.1967926909289309E-2</v>
      </c>
      <c r="F11" s="154">
        <v>1027.33</v>
      </c>
      <c r="G11" s="151">
        <v>1.6398613905056637E-2</v>
      </c>
      <c r="H11" s="154">
        <v>3559.7200000000003</v>
      </c>
      <c r="I11" s="157">
        <v>1.8478385717941418E-2</v>
      </c>
      <c r="J11" s="25"/>
      <c r="K11" s="26" t="str">
        <f t="shared" ref="K11:L25" si="0">+A11</f>
        <v>Bioplyn</v>
      </c>
      <c r="L11" s="23">
        <f t="shared" si="0"/>
        <v>1202.24</v>
      </c>
      <c r="M11" s="23">
        <f t="shared" ref="M11:M25" si="1">+D11</f>
        <v>1330.15</v>
      </c>
      <c r="N11" s="23">
        <f t="shared" ref="N11:N25" si="2">+F11</f>
        <v>1027.33</v>
      </c>
      <c r="O11" s="40"/>
    </row>
    <row r="12" spans="1:15" x14ac:dyDescent="0.2">
      <c r="A12" s="124" t="s">
        <v>39</v>
      </c>
      <c r="B12" s="148">
        <v>13402.47</v>
      </c>
      <c r="C12" s="150">
        <v>8.8742805892983376E-3</v>
      </c>
      <c r="D12" s="154">
        <v>40707.800000000003</v>
      </c>
      <c r="E12" s="152">
        <v>2.7942080392665124E-2</v>
      </c>
      <c r="F12" s="154">
        <v>20982.98</v>
      </c>
      <c r="G12" s="151">
        <v>1.744049132950504E-2</v>
      </c>
      <c r="H12" s="154">
        <v>75093.25</v>
      </c>
      <c r="I12" s="157">
        <v>1.8006928092221434E-2</v>
      </c>
      <c r="J12" s="25"/>
      <c r="K12" s="26" t="str">
        <f t="shared" si="0"/>
        <v>Černé uhlí</v>
      </c>
      <c r="L12" s="23">
        <f t="shared" si="0"/>
        <v>13402.47</v>
      </c>
      <c r="M12" s="23">
        <f t="shared" si="1"/>
        <v>40707.800000000003</v>
      </c>
      <c r="N12" s="23">
        <f t="shared" si="2"/>
        <v>20982.98</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335200.72100000002</v>
      </c>
      <c r="C16" s="150">
        <v>5.8160769083208656E-2</v>
      </c>
      <c r="D16" s="154">
        <v>299649.34700000001</v>
      </c>
      <c r="E16" s="152">
        <v>5.6478689320075756E-2</v>
      </c>
      <c r="F16" s="154">
        <v>245239.45499999999</v>
      </c>
      <c r="G16" s="151">
        <v>5.0632626477469071E-2</v>
      </c>
      <c r="H16" s="154">
        <v>880089.52299999993</v>
      </c>
      <c r="I16" s="157">
        <v>5.5308466559260402E-2</v>
      </c>
      <c r="J16" s="25"/>
      <c r="K16" s="26" t="str">
        <f t="shared" si="0"/>
        <v>Hnědé uhlí</v>
      </c>
      <c r="L16" s="23">
        <f t="shared" si="0"/>
        <v>335200.72100000002</v>
      </c>
      <c r="M16" s="23">
        <f t="shared" si="1"/>
        <v>299649.34700000001</v>
      </c>
      <c r="N16" s="23">
        <f t="shared" si="2"/>
        <v>245239.45499999999</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1570</v>
      </c>
      <c r="C19" s="150">
        <v>1.6730792490751441E-2</v>
      </c>
      <c r="D19" s="154">
        <v>1238</v>
      </c>
      <c r="E19" s="152">
        <v>1.4860426088747977E-2</v>
      </c>
      <c r="F19" s="154">
        <v>1627</v>
      </c>
      <c r="G19" s="151">
        <v>1.8822137693689574E-2</v>
      </c>
      <c r="H19" s="154">
        <v>4435</v>
      </c>
      <c r="I19" s="157">
        <v>1.6825485784496087E-2</v>
      </c>
      <c r="J19" s="25"/>
      <c r="K19" s="26" t="str">
        <f t="shared" si="0"/>
        <v>Odpadní teplo</v>
      </c>
      <c r="L19" s="23">
        <f t="shared" si="0"/>
        <v>1570</v>
      </c>
      <c r="M19" s="23">
        <f t="shared" si="1"/>
        <v>1238</v>
      </c>
      <c r="N19" s="23">
        <f t="shared" si="2"/>
        <v>1627</v>
      </c>
      <c r="O19" s="40"/>
    </row>
    <row r="20" spans="1:18" x14ac:dyDescent="0.2">
      <c r="A20" s="124" t="s">
        <v>35</v>
      </c>
      <c r="B20" s="148">
        <v>10914</v>
      </c>
      <c r="C20" s="150">
        <v>0.58549017581925566</v>
      </c>
      <c r="D20" s="154">
        <v>9379</v>
      </c>
      <c r="E20" s="152">
        <v>0.48265627997625371</v>
      </c>
      <c r="F20" s="154">
        <v>3665</v>
      </c>
      <c r="G20" s="151">
        <v>0.66529058313400335</v>
      </c>
      <c r="H20" s="154">
        <v>23958</v>
      </c>
      <c r="I20" s="157">
        <v>0.54972602038791052</v>
      </c>
      <c r="J20" s="25"/>
      <c r="K20" s="26" t="str">
        <f t="shared" si="0"/>
        <v>Ostatní kapalná paliva</v>
      </c>
      <c r="L20" s="23">
        <f t="shared" si="0"/>
        <v>10914</v>
      </c>
      <c r="M20" s="23">
        <f t="shared" si="1"/>
        <v>9379</v>
      </c>
      <c r="N20" s="23">
        <f t="shared" si="2"/>
        <v>3665</v>
      </c>
      <c r="O20" s="40"/>
    </row>
    <row r="21" spans="1:18" x14ac:dyDescent="0.2">
      <c r="A21" s="124" t="s">
        <v>34</v>
      </c>
      <c r="B21" s="148">
        <v>2454</v>
      </c>
      <c r="C21" s="150">
        <v>8.2165440657175678E-3</v>
      </c>
      <c r="D21" s="154">
        <v>2244</v>
      </c>
      <c r="E21" s="152">
        <v>8.8721964373244481E-3</v>
      </c>
      <c r="F21" s="154">
        <v>1948</v>
      </c>
      <c r="G21" s="151">
        <v>8.0439839758223285E-3</v>
      </c>
      <c r="H21" s="154">
        <v>6646</v>
      </c>
      <c r="I21" s="157">
        <v>8.3728159183381595E-3</v>
      </c>
      <c r="J21" s="25"/>
      <c r="K21" s="26" t="str">
        <f t="shared" si="0"/>
        <v>Ostatní pevná paliva</v>
      </c>
      <c r="L21" s="23">
        <f t="shared" si="0"/>
        <v>2454</v>
      </c>
      <c r="M21" s="23">
        <f t="shared" si="1"/>
        <v>2244</v>
      </c>
      <c r="N21" s="23">
        <f t="shared" si="2"/>
        <v>1948</v>
      </c>
      <c r="O21" s="40"/>
    </row>
    <row r="22" spans="1:18" x14ac:dyDescent="0.2">
      <c r="A22" s="124" t="s">
        <v>33</v>
      </c>
      <c r="B22" s="148">
        <v>12825</v>
      </c>
      <c r="C22" s="150">
        <v>3.0917460637703186E-2</v>
      </c>
      <c r="D22" s="154">
        <v>12304</v>
      </c>
      <c r="E22" s="152">
        <v>3.2233635932179483E-2</v>
      </c>
      <c r="F22" s="154">
        <v>11514</v>
      </c>
      <c r="G22" s="151">
        <v>2.9301576837101991E-2</v>
      </c>
      <c r="H22" s="154">
        <v>36643</v>
      </c>
      <c r="I22" s="157">
        <v>3.0806018882541839E-2</v>
      </c>
      <c r="J22" s="25"/>
      <c r="K22" s="26" t="str">
        <f t="shared" si="0"/>
        <v>Ostatní plyny</v>
      </c>
      <c r="L22" s="23">
        <f t="shared" si="0"/>
        <v>12825</v>
      </c>
      <c r="M22" s="23">
        <f t="shared" si="1"/>
        <v>12304</v>
      </c>
      <c r="N22" s="23">
        <f t="shared" si="2"/>
        <v>11514</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213.1</v>
      </c>
      <c r="C24" s="150">
        <v>4.2670876486034298E-3</v>
      </c>
      <c r="D24" s="154">
        <v>559.29999999999995</v>
      </c>
      <c r="E24" s="152">
        <v>1.0031196968767052E-2</v>
      </c>
      <c r="F24" s="154">
        <v>153.13</v>
      </c>
      <c r="G24" s="151">
        <v>7.4322273375308709E-3</v>
      </c>
      <c r="H24" s="154">
        <v>925.53</v>
      </c>
      <c r="I24" s="157">
        <v>7.3280309984586926E-3</v>
      </c>
      <c r="J24" s="25"/>
      <c r="K24" s="26" t="str">
        <f t="shared" si="0"/>
        <v>Topné oleje</v>
      </c>
      <c r="L24" s="23">
        <f t="shared" si="0"/>
        <v>213.1</v>
      </c>
      <c r="M24" s="23">
        <f t="shared" si="1"/>
        <v>559.29999999999995</v>
      </c>
      <c r="N24" s="23">
        <f t="shared" si="2"/>
        <v>153.13</v>
      </c>
      <c r="O24" s="40"/>
    </row>
    <row r="25" spans="1:18" x14ac:dyDescent="0.2">
      <c r="A25" s="124" t="s">
        <v>31</v>
      </c>
      <c r="B25" s="148">
        <v>138512.43099999998</v>
      </c>
      <c r="C25" s="149">
        <v>3.9413987300601909E-2</v>
      </c>
      <c r="D25" s="153">
        <v>135447.96600000001</v>
      </c>
      <c r="E25" s="151">
        <v>4.102641732044135E-2</v>
      </c>
      <c r="F25" s="153">
        <v>158030.97099999996</v>
      </c>
      <c r="G25" s="151">
        <v>5.5659201441073836E-2</v>
      </c>
      <c r="H25" s="153">
        <v>431991.36799999996</v>
      </c>
      <c r="I25" s="157">
        <v>4.4742583622332417E-2</v>
      </c>
      <c r="J25" s="25"/>
      <c r="K25" s="26" t="str">
        <f t="shared" si="0"/>
        <v>Zemní plyn</v>
      </c>
      <c r="L25" s="23">
        <f t="shared" si="0"/>
        <v>138512.43099999998</v>
      </c>
      <c r="M25" s="23">
        <f t="shared" si="1"/>
        <v>135447.96600000001</v>
      </c>
      <c r="N25" s="23">
        <f t="shared" si="2"/>
        <v>158030.97099999996</v>
      </c>
      <c r="O25" s="24"/>
    </row>
    <row r="26" spans="1:18" ht="13.5" customHeight="1" x14ac:dyDescent="0.2">
      <c r="A26" s="126" t="s">
        <v>170</v>
      </c>
      <c r="B26" s="145">
        <v>554487.47899999993</v>
      </c>
      <c r="C26" s="147">
        <v>4.6869454607339392E-2</v>
      </c>
      <c r="D26" s="145">
        <v>540114.55799999996</v>
      </c>
      <c r="E26" s="147">
        <v>4.9213890094549378E-2</v>
      </c>
      <c r="F26" s="145">
        <v>486031.71899999998</v>
      </c>
      <c r="G26" s="147">
        <v>4.9027202798722004E-2</v>
      </c>
      <c r="H26" s="145">
        <v>1580633.7560000001</v>
      </c>
      <c r="I26" s="156">
        <v>4.8309624799390431E-2</v>
      </c>
      <c r="J26" s="7"/>
      <c r="K26" s="26"/>
      <c r="L26" s="26" t="str">
        <f>+L9</f>
        <v>Leden</v>
      </c>
      <c r="M26" s="26" t="str">
        <f>+M9</f>
        <v>Únor</v>
      </c>
      <c r="N26" s="26" t="str">
        <f>+N9</f>
        <v>Březen</v>
      </c>
      <c r="O26" s="22"/>
      <c r="P26" s="34"/>
      <c r="Q26" s="34"/>
      <c r="R26" s="34"/>
    </row>
    <row r="27" spans="1:18" ht="12.75" customHeight="1" x14ac:dyDescent="0.2">
      <c r="A27" s="124" t="s">
        <v>26</v>
      </c>
      <c r="B27" s="148">
        <v>240336.69700000001</v>
      </c>
      <c r="C27" s="151">
        <v>9.0804377089858834E-2</v>
      </c>
      <c r="D27" s="153">
        <v>240144.98300000001</v>
      </c>
      <c r="E27" s="151">
        <v>9.5280954264878051E-2</v>
      </c>
      <c r="F27" s="153">
        <v>223918.878</v>
      </c>
      <c r="G27" s="151">
        <v>9.216440269088147E-2</v>
      </c>
      <c r="H27" s="153">
        <v>704400.55800000008</v>
      </c>
      <c r="I27" s="157">
        <v>9.2724549692877953E-2</v>
      </c>
      <c r="J27" s="25"/>
      <c r="K27" s="26" t="str">
        <f>+A27</f>
        <v>Průmysl</v>
      </c>
      <c r="L27" s="23">
        <f t="shared" ref="L27:L34" si="3">+B27</f>
        <v>240336.69700000001</v>
      </c>
      <c r="M27" s="23">
        <f t="shared" ref="M27:M34" si="4">+D27</f>
        <v>240144.98300000001</v>
      </c>
      <c r="N27" s="23">
        <f t="shared" ref="N27:N34" si="5">+F27</f>
        <v>223918.878</v>
      </c>
      <c r="O27" s="22"/>
      <c r="P27" s="40"/>
      <c r="Q27" s="40"/>
      <c r="R27" s="40"/>
    </row>
    <row r="28" spans="1:18" ht="12.75" customHeight="1" x14ac:dyDescent="0.2">
      <c r="A28" s="124" t="s">
        <v>0</v>
      </c>
      <c r="B28" s="148">
        <v>209.864</v>
      </c>
      <c r="C28" s="152">
        <v>6.6630653483823324E-4</v>
      </c>
      <c r="D28" s="154">
        <v>199.31399999999999</v>
      </c>
      <c r="E28" s="152">
        <v>6.7386877998439944E-4</v>
      </c>
      <c r="F28" s="154">
        <v>212.92400000000001</v>
      </c>
      <c r="G28" s="151">
        <v>7.7208293946976956E-4</v>
      </c>
      <c r="H28" s="154">
        <v>622.10199999999998</v>
      </c>
      <c r="I28" s="157">
        <v>7.017344847813562E-4</v>
      </c>
      <c r="J28" s="25"/>
      <c r="K28" s="26" t="str">
        <f t="shared" ref="K28:K34" si="6">+A28</f>
        <v>Energetika</v>
      </c>
      <c r="L28" s="23">
        <f t="shared" si="3"/>
        <v>209.864</v>
      </c>
      <c r="M28" s="23">
        <f t="shared" si="4"/>
        <v>199.31399999999999</v>
      </c>
      <c r="N28" s="23">
        <f t="shared" si="5"/>
        <v>212.92400000000001</v>
      </c>
      <c r="O28" s="22"/>
    </row>
    <row r="29" spans="1:18" ht="12.75" customHeight="1" x14ac:dyDescent="0.2">
      <c r="A29" s="124" t="s">
        <v>1</v>
      </c>
      <c r="B29" s="148">
        <v>3611.8199999999997</v>
      </c>
      <c r="C29" s="152">
        <v>2.8592333318358285E-2</v>
      </c>
      <c r="D29" s="154">
        <v>3675.91</v>
      </c>
      <c r="E29" s="152">
        <v>3.1209872077060451E-2</v>
      </c>
      <c r="F29" s="154">
        <v>3185.7</v>
      </c>
      <c r="G29" s="151">
        <v>3.3371583674864716E-2</v>
      </c>
      <c r="H29" s="154">
        <v>10473.43</v>
      </c>
      <c r="I29" s="157">
        <v>3.084384085286913E-2</v>
      </c>
      <c r="J29" s="25"/>
      <c r="K29" s="26" t="str">
        <f t="shared" si="6"/>
        <v>Doprava</v>
      </c>
      <c r="L29" s="23">
        <f t="shared" si="3"/>
        <v>3611.8199999999997</v>
      </c>
      <c r="M29" s="23">
        <f t="shared" si="4"/>
        <v>3675.91</v>
      </c>
      <c r="N29" s="23">
        <f t="shared" si="5"/>
        <v>3185.7</v>
      </c>
      <c r="O29" s="22"/>
    </row>
    <row r="30" spans="1:18" ht="12.75" customHeight="1" x14ac:dyDescent="0.2">
      <c r="A30" s="124" t="s">
        <v>2</v>
      </c>
      <c r="B30" s="148">
        <v>2968.5230000000001</v>
      </c>
      <c r="C30" s="152">
        <v>8.4112006800311681E-2</v>
      </c>
      <c r="D30" s="154">
        <v>2973.8879999999999</v>
      </c>
      <c r="E30" s="152">
        <v>8.8060670223792395E-2</v>
      </c>
      <c r="F30" s="154">
        <v>2602.9299999999998</v>
      </c>
      <c r="G30" s="151">
        <v>7.3695687853930367E-2</v>
      </c>
      <c r="H30" s="154">
        <v>8545.3410000000003</v>
      </c>
      <c r="I30" s="157">
        <v>8.1864960949337373E-2</v>
      </c>
      <c r="J30" s="25"/>
      <c r="K30" s="26" t="str">
        <f t="shared" si="6"/>
        <v>Stavebnictví</v>
      </c>
      <c r="L30" s="23">
        <f t="shared" si="3"/>
        <v>2968.5230000000001</v>
      </c>
      <c r="M30" s="23">
        <f t="shared" si="4"/>
        <v>2973.8879999999999</v>
      </c>
      <c r="N30" s="23">
        <f t="shared" si="5"/>
        <v>2602.9299999999998</v>
      </c>
    </row>
    <row r="31" spans="1:18" x14ac:dyDescent="0.2">
      <c r="A31" s="124" t="s">
        <v>6</v>
      </c>
      <c r="B31" s="148">
        <v>1246.24</v>
      </c>
      <c r="C31" s="152">
        <v>2.3831610199272872E-2</v>
      </c>
      <c r="D31" s="154">
        <v>1472.0700000000002</v>
      </c>
      <c r="E31" s="152">
        <v>2.8399880394343689E-2</v>
      </c>
      <c r="F31" s="154">
        <v>1467.33</v>
      </c>
      <c r="G31" s="151">
        <v>2.7641106678833044E-2</v>
      </c>
      <c r="H31" s="154">
        <v>4185.6400000000003</v>
      </c>
      <c r="I31" s="157">
        <v>2.6624124280550124E-2</v>
      </c>
      <c r="J31" s="25"/>
      <c r="K31" s="26" t="str">
        <f t="shared" si="6"/>
        <v>Zemědělství a lesnictví</v>
      </c>
      <c r="L31" s="23">
        <f t="shared" si="3"/>
        <v>1246.24</v>
      </c>
      <c r="M31" s="23">
        <f t="shared" si="4"/>
        <v>1472.0700000000002</v>
      </c>
      <c r="N31" s="23">
        <f t="shared" si="5"/>
        <v>1467.33</v>
      </c>
    </row>
    <row r="32" spans="1:18" x14ac:dyDescent="0.2">
      <c r="A32" s="124" t="s">
        <v>25</v>
      </c>
      <c r="B32" s="148">
        <v>203244.62999999998</v>
      </c>
      <c r="C32" s="152">
        <v>3.9048929710616458E-2</v>
      </c>
      <c r="D32" s="154">
        <v>194007.86800000002</v>
      </c>
      <c r="E32" s="152">
        <v>4.098136486478296E-2</v>
      </c>
      <c r="F32" s="154">
        <v>170192.495</v>
      </c>
      <c r="G32" s="151">
        <v>4.0711822297794839E-2</v>
      </c>
      <c r="H32" s="154">
        <v>567444.99300000002</v>
      </c>
      <c r="I32" s="157">
        <v>4.0189197862834911E-2</v>
      </c>
      <c r="J32" s="25"/>
      <c r="K32" s="26" t="str">
        <f t="shared" si="6"/>
        <v>Domácnosti</v>
      </c>
      <c r="L32" s="23">
        <f t="shared" si="3"/>
        <v>203244.62999999998</v>
      </c>
      <c r="M32" s="23">
        <f t="shared" si="4"/>
        <v>194007.86800000002</v>
      </c>
      <c r="N32" s="23">
        <f t="shared" si="5"/>
        <v>170192.495</v>
      </c>
    </row>
    <row r="33" spans="1:14" x14ac:dyDescent="0.2">
      <c r="A33" s="124" t="s">
        <v>5</v>
      </c>
      <c r="B33" s="148">
        <v>102114.93399999998</v>
      </c>
      <c r="C33" s="152">
        <v>3.2196579213009849E-2</v>
      </c>
      <c r="D33" s="154">
        <v>96937.052999999985</v>
      </c>
      <c r="E33" s="152">
        <v>3.2652702603452419E-2</v>
      </c>
      <c r="F33" s="154">
        <v>83859.275000000009</v>
      </c>
      <c r="G33" s="151">
        <v>3.1983138456522245E-2</v>
      </c>
      <c r="H33" s="154">
        <v>282911.26199999999</v>
      </c>
      <c r="I33" s="157">
        <v>3.2287247975959207E-2</v>
      </c>
      <c r="J33" s="25"/>
      <c r="K33" s="26" t="str">
        <f t="shared" si="6"/>
        <v>Obchod, služby, školství, zdravotnictví</v>
      </c>
      <c r="L33" s="23">
        <f t="shared" si="3"/>
        <v>102114.93399999998</v>
      </c>
      <c r="M33" s="23">
        <f t="shared" si="4"/>
        <v>96937.052999999985</v>
      </c>
      <c r="N33" s="23">
        <f t="shared" si="5"/>
        <v>83859.275000000009</v>
      </c>
    </row>
    <row r="34" spans="1:14" x14ac:dyDescent="0.2">
      <c r="A34" s="124" t="s">
        <v>3</v>
      </c>
      <c r="B34" s="148">
        <v>754.77100000000007</v>
      </c>
      <c r="C34" s="151">
        <v>2.7114817724411639E-3</v>
      </c>
      <c r="D34" s="153">
        <v>703.47200000000009</v>
      </c>
      <c r="E34" s="151">
        <v>2.7859142781362072E-3</v>
      </c>
      <c r="F34" s="153">
        <v>592.1869999999999</v>
      </c>
      <c r="G34" s="151">
        <v>2.668671852716218E-3</v>
      </c>
      <c r="H34" s="153">
        <v>2050.4300000000003</v>
      </c>
      <c r="I34" s="157">
        <v>2.7238298400146673E-3</v>
      </c>
      <c r="J34" s="25"/>
      <c r="K34" s="26" t="str">
        <f t="shared" si="6"/>
        <v>Ostatní</v>
      </c>
      <c r="L34" s="23">
        <f t="shared" si="3"/>
        <v>754.77100000000007</v>
      </c>
      <c r="M34" s="23">
        <f t="shared" si="4"/>
        <v>703.47200000000009</v>
      </c>
      <c r="N34" s="23">
        <f t="shared" si="5"/>
        <v>592.1869999999999</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3.3569802195056446E-2</v>
      </c>
    </row>
    <row r="40" spans="1:14" x14ac:dyDescent="0.2">
      <c r="B40" s="34"/>
      <c r="C40" s="34"/>
      <c r="D40" s="34"/>
      <c r="L40" s="28" t="s">
        <v>50</v>
      </c>
      <c r="M40" s="32">
        <v>4.8263262147377278E-2</v>
      </c>
    </row>
    <row r="41" spans="1:14" x14ac:dyDescent="0.2">
      <c r="B41" s="22"/>
      <c r="C41" s="22"/>
      <c r="D41" s="22"/>
      <c r="L41" s="28" t="s">
        <v>112</v>
      </c>
      <c r="M41" s="32">
        <v>4.5083004792972052E-2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{9A202FAC-FD43-4B1E-8944-6DFA9B810BFD}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A202FAC-FD43-4B1E-8944-6DFA9B810BFD}">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38"/>
  <sheetViews>
    <sheetView showGridLines="0" zoomScaleNormal="100" zoomScaleSheetLayoutView="100" workbookViewId="0">
      <selection activeCell="P34" sqref="P34"/>
    </sheetView>
  </sheetViews>
  <sheetFormatPr defaultRowHeight="12" x14ac:dyDescent="0.2"/>
  <cols>
    <col min="1" max="1" width="30.85546875" style="20" customWidth="1"/>
    <col min="2" max="13" width="9.42578125" style="20" customWidth="1"/>
    <col min="14" max="16384" width="9.140625" style="20"/>
  </cols>
  <sheetData>
    <row r="1" spans="1:20" ht="18.75" x14ac:dyDescent="0.3">
      <c r="A1" s="43" t="s">
        <v>272</v>
      </c>
      <c r="B1" s="42"/>
      <c r="C1" s="42"/>
      <c r="D1" s="42"/>
      <c r="E1" s="42"/>
      <c r="F1" s="42"/>
      <c r="G1" s="42"/>
      <c r="H1" s="42"/>
      <c r="I1" s="42"/>
      <c r="J1" s="240"/>
      <c r="M1" s="176" t="str">
        <f>Titulní!A35</f>
        <v>I. čtvrtletí 2021</v>
      </c>
    </row>
    <row r="2" spans="1:20" ht="6" customHeight="1" x14ac:dyDescent="0.2">
      <c r="A2" s="42"/>
      <c r="B2" s="42"/>
      <c r="C2" s="42"/>
      <c r="D2" s="42"/>
      <c r="E2" s="42"/>
      <c r="F2" s="42"/>
      <c r="G2" s="42"/>
      <c r="H2" s="42"/>
      <c r="I2" s="42"/>
      <c r="J2" s="42"/>
    </row>
    <row r="3" spans="1:20" ht="12.75" customHeight="1" x14ac:dyDescent="0.2">
      <c r="A3" s="330"/>
      <c r="B3" s="312" t="s">
        <v>8</v>
      </c>
      <c r="C3" s="313"/>
      <c r="D3" s="314"/>
      <c r="E3" s="312" t="s">
        <v>9</v>
      </c>
      <c r="F3" s="313"/>
      <c r="G3" s="314"/>
      <c r="H3" s="312" t="s">
        <v>10</v>
      </c>
      <c r="I3" s="313"/>
      <c r="J3" s="314"/>
      <c r="K3" s="312" t="s">
        <v>294</v>
      </c>
      <c r="L3" s="313"/>
      <c r="M3" s="313"/>
      <c r="N3" s="42"/>
      <c r="O3" s="347" t="str">
        <f>+B3</f>
        <v>Leden</v>
      </c>
      <c r="P3" s="347"/>
      <c r="Q3" s="347" t="str">
        <f>+E3</f>
        <v>Únor</v>
      </c>
      <c r="R3" s="347"/>
      <c r="S3" s="347" t="str">
        <f>+H3</f>
        <v>Březen</v>
      </c>
      <c r="T3" s="347"/>
    </row>
    <row r="4" spans="1:20" ht="13.5" x14ac:dyDescent="0.2">
      <c r="A4" s="348"/>
      <c r="B4" s="238" t="s">
        <v>154</v>
      </c>
      <c r="C4" s="239" t="s">
        <v>157</v>
      </c>
      <c r="D4" s="158" t="s">
        <v>160</v>
      </c>
      <c r="E4" s="238" t="s">
        <v>154</v>
      </c>
      <c r="F4" s="239" t="s">
        <v>157</v>
      </c>
      <c r="G4" s="158" t="s">
        <v>160</v>
      </c>
      <c r="H4" s="238" t="s">
        <v>154</v>
      </c>
      <c r="I4" s="239" t="s">
        <v>157</v>
      </c>
      <c r="J4" s="158" t="s">
        <v>160</v>
      </c>
      <c r="K4" s="238" t="s">
        <v>154</v>
      </c>
      <c r="L4" s="239" t="s">
        <v>157</v>
      </c>
      <c r="M4" s="159" t="s">
        <v>160</v>
      </c>
      <c r="N4" s="42"/>
      <c r="O4" s="26" t="str">
        <f>+B4</f>
        <v>Qnetto</v>
      </c>
      <c r="P4" s="26" t="str">
        <f>+C4</f>
        <v>QKVET</v>
      </c>
      <c r="Q4" s="26" t="str">
        <f>+E4</f>
        <v>Qnetto</v>
      </c>
      <c r="R4" s="26" t="str">
        <f>+F4</f>
        <v>QKVET</v>
      </c>
      <c r="S4" s="26" t="str">
        <f>+H4</f>
        <v>Qnetto</v>
      </c>
      <c r="T4" s="26" t="str">
        <f>+I4</f>
        <v>QKVET</v>
      </c>
    </row>
    <row r="5" spans="1:20" x14ac:dyDescent="0.2">
      <c r="A5" s="126" t="s">
        <v>213</v>
      </c>
      <c r="B5" s="160">
        <v>18973.566522999994</v>
      </c>
      <c r="C5" s="161">
        <v>12441.665709000001</v>
      </c>
      <c r="D5" s="162">
        <v>0.65573679539469076</v>
      </c>
      <c r="E5" s="160">
        <v>17077.424621999999</v>
      </c>
      <c r="F5" s="161">
        <v>11139.193298999999</v>
      </c>
      <c r="G5" s="162">
        <v>0.65227594590872495</v>
      </c>
      <c r="H5" s="160">
        <v>16192.211528</v>
      </c>
      <c r="I5" s="161">
        <v>10770.281821</v>
      </c>
      <c r="J5" s="162">
        <v>0.66515199621594279</v>
      </c>
      <c r="K5" s="168">
        <v>52243.202672999985</v>
      </c>
      <c r="L5" s="169">
        <v>34351.140829000004</v>
      </c>
      <c r="M5" s="170">
        <v>0.65752364080759451</v>
      </c>
      <c r="N5" s="42"/>
    </row>
    <row r="6" spans="1:20" x14ac:dyDescent="0.2">
      <c r="A6" s="84" t="s">
        <v>41</v>
      </c>
      <c r="B6" s="90">
        <v>2239.8575690000002</v>
      </c>
      <c r="C6" s="78">
        <v>1572.4063510000001</v>
      </c>
      <c r="D6" s="163">
        <v>0.70201175858785148</v>
      </c>
      <c r="E6" s="90">
        <v>1991.9269310000004</v>
      </c>
      <c r="F6" s="78">
        <v>1344.8901220000002</v>
      </c>
      <c r="G6" s="163">
        <v>0.6751704096519392</v>
      </c>
      <c r="H6" s="90">
        <v>2171.3454680000004</v>
      </c>
      <c r="I6" s="78">
        <v>1574.0323569999998</v>
      </c>
      <c r="J6" s="163">
        <v>0.72491106560294227</v>
      </c>
      <c r="K6" s="130">
        <v>6403.1299680000011</v>
      </c>
      <c r="L6" s="135">
        <v>4491.3288300000004</v>
      </c>
      <c r="M6" s="166">
        <v>0.70142709150769489</v>
      </c>
      <c r="N6" s="42"/>
      <c r="O6" s="40"/>
      <c r="P6" s="27">
        <f>+L6/$L$5</f>
        <v>0.13074758862763358</v>
      </c>
    </row>
    <row r="7" spans="1:20" x14ac:dyDescent="0.2">
      <c r="A7" s="84" t="s">
        <v>40</v>
      </c>
      <c r="B7" s="164">
        <v>232.25316999999984</v>
      </c>
      <c r="C7" s="165">
        <v>218.77205599999996</v>
      </c>
      <c r="D7" s="163">
        <v>0.94195509150639412</v>
      </c>
      <c r="E7" s="164">
        <v>203.24570600000007</v>
      </c>
      <c r="F7" s="167">
        <v>193.17858500000006</v>
      </c>
      <c r="G7" s="163">
        <v>0.95046822293013167</v>
      </c>
      <c r="H7" s="164">
        <v>215.17526500000002</v>
      </c>
      <c r="I7" s="165">
        <v>208.65012399999998</v>
      </c>
      <c r="J7" s="163">
        <v>0.96967522730830591</v>
      </c>
      <c r="K7" s="191">
        <v>650.67414099999996</v>
      </c>
      <c r="L7" s="192">
        <v>620.60076500000002</v>
      </c>
      <c r="M7" s="193">
        <v>0.95378120305537095</v>
      </c>
      <c r="N7" s="42"/>
      <c r="O7" s="40"/>
      <c r="P7" s="27">
        <f t="shared" ref="P7:P21" si="0">+L7/$L$5</f>
        <v>1.8066380039293336E-2</v>
      </c>
    </row>
    <row r="8" spans="1:20" x14ac:dyDescent="0.2">
      <c r="A8" s="84" t="s">
        <v>39</v>
      </c>
      <c r="B8" s="164">
        <v>2047.2733840000001</v>
      </c>
      <c r="C8" s="165">
        <v>1735.8339510000001</v>
      </c>
      <c r="D8" s="163">
        <v>0.84787599182699092</v>
      </c>
      <c r="E8" s="164">
        <v>1818.5270809999997</v>
      </c>
      <c r="F8" s="167">
        <v>1521.412133</v>
      </c>
      <c r="G8" s="163">
        <v>0.83661780398858976</v>
      </c>
      <c r="H8" s="164">
        <v>1543.2844259999999</v>
      </c>
      <c r="I8" s="165">
        <v>1209.4385579999998</v>
      </c>
      <c r="J8" s="163">
        <v>0.78367832761373302</v>
      </c>
      <c r="K8" s="191">
        <v>5409.0848909999995</v>
      </c>
      <c r="L8" s="192">
        <v>4466.6846420000002</v>
      </c>
      <c r="M8" s="193">
        <v>0.82577455004116718</v>
      </c>
      <c r="N8" s="42"/>
      <c r="O8" s="40"/>
      <c r="P8" s="27">
        <f>+L8/$L$5</f>
        <v>0.13003016884461446</v>
      </c>
    </row>
    <row r="9" spans="1:20" x14ac:dyDescent="0.2">
      <c r="A9" s="84" t="s">
        <v>51</v>
      </c>
      <c r="B9" s="164">
        <v>2.22417</v>
      </c>
      <c r="C9" s="165">
        <v>0</v>
      </c>
      <c r="D9" s="163">
        <v>0</v>
      </c>
      <c r="E9" s="164">
        <v>2.50345</v>
      </c>
      <c r="F9" s="167">
        <v>0</v>
      </c>
      <c r="G9" s="163">
        <v>0</v>
      </c>
      <c r="H9" s="164">
        <v>2.6713300000000002</v>
      </c>
      <c r="I9" s="165">
        <v>0</v>
      </c>
      <c r="J9" s="163">
        <v>0</v>
      </c>
      <c r="K9" s="191">
        <v>7.3989500000000001</v>
      </c>
      <c r="L9" s="192">
        <v>0</v>
      </c>
      <c r="M9" s="193">
        <v>0</v>
      </c>
      <c r="N9" s="42"/>
      <c r="O9" s="40"/>
      <c r="P9" s="27">
        <f t="shared" si="0"/>
        <v>0</v>
      </c>
    </row>
    <row r="10" spans="1:20" x14ac:dyDescent="0.2">
      <c r="A10" s="84" t="s">
        <v>52</v>
      </c>
      <c r="B10" s="164">
        <v>1.4593099999999999</v>
      </c>
      <c r="C10" s="165">
        <v>0</v>
      </c>
      <c r="D10" s="163">
        <v>0</v>
      </c>
      <c r="E10" s="164">
        <v>1.1757599999999999</v>
      </c>
      <c r="F10" s="167">
        <v>0</v>
      </c>
      <c r="G10" s="163">
        <v>0</v>
      </c>
      <c r="H10" s="164">
        <v>0.70523999999999998</v>
      </c>
      <c r="I10" s="165">
        <v>0</v>
      </c>
      <c r="J10" s="163">
        <v>0</v>
      </c>
      <c r="K10" s="191">
        <v>3.3403099999999997</v>
      </c>
      <c r="L10" s="192">
        <v>0</v>
      </c>
      <c r="M10" s="193">
        <v>0</v>
      </c>
      <c r="N10" s="42"/>
      <c r="O10" s="40"/>
      <c r="P10" s="27">
        <f t="shared" si="0"/>
        <v>0</v>
      </c>
    </row>
    <row r="11" spans="1:20" x14ac:dyDescent="0.2">
      <c r="A11" s="84" t="s">
        <v>53</v>
      </c>
      <c r="B11" s="164">
        <v>1.0129000000000001E-2</v>
      </c>
      <c r="C11" s="165">
        <v>0</v>
      </c>
      <c r="D11" s="163">
        <v>0</v>
      </c>
      <c r="E11" s="164">
        <v>2.0753999999999998E-2</v>
      </c>
      <c r="F11" s="167">
        <v>0</v>
      </c>
      <c r="G11" s="163">
        <v>0</v>
      </c>
      <c r="H11" s="164">
        <v>3.7942999999999998E-2</v>
      </c>
      <c r="I11" s="165">
        <v>0</v>
      </c>
      <c r="J11" s="163">
        <v>0</v>
      </c>
      <c r="K11" s="191">
        <v>6.8825999999999998E-2</v>
      </c>
      <c r="L11" s="192">
        <v>0</v>
      </c>
      <c r="M11" s="193">
        <v>0</v>
      </c>
      <c r="N11" s="42"/>
      <c r="O11" s="40"/>
      <c r="P11" s="27">
        <f t="shared" si="0"/>
        <v>0</v>
      </c>
    </row>
    <row r="12" spans="1:20" x14ac:dyDescent="0.2">
      <c r="A12" s="84" t="s">
        <v>38</v>
      </c>
      <c r="B12" s="164">
        <v>7908.6789459999982</v>
      </c>
      <c r="C12" s="165">
        <v>6533.0943319999997</v>
      </c>
      <c r="D12" s="163">
        <v>0.82606644884785307</v>
      </c>
      <c r="E12" s="164">
        <v>7189.5863040000022</v>
      </c>
      <c r="F12" s="167">
        <v>6147.3274419999998</v>
      </c>
      <c r="G12" s="163">
        <v>0.8550321509569847</v>
      </c>
      <c r="H12" s="164">
        <v>6790.7560930000018</v>
      </c>
      <c r="I12" s="165">
        <v>5810.3606810000001</v>
      </c>
      <c r="J12" s="163">
        <v>0.85562794502211537</v>
      </c>
      <c r="K12" s="191">
        <v>21889.021343</v>
      </c>
      <c r="L12" s="192">
        <v>18490.782455</v>
      </c>
      <c r="M12" s="193">
        <v>0.84475144709533856</v>
      </c>
      <c r="N12" s="42"/>
      <c r="O12" s="40"/>
      <c r="P12" s="27">
        <f t="shared" si="0"/>
        <v>0.53828728853714425</v>
      </c>
    </row>
    <row r="13" spans="1:20" x14ac:dyDescent="0.2">
      <c r="A13" s="84" t="s">
        <v>63</v>
      </c>
      <c r="B13" s="164">
        <v>145.821</v>
      </c>
      <c r="C13" s="165">
        <v>0</v>
      </c>
      <c r="D13" s="163">
        <v>0</v>
      </c>
      <c r="E13" s="164">
        <v>124.426</v>
      </c>
      <c r="F13" s="167">
        <v>0</v>
      </c>
      <c r="G13" s="163">
        <v>0</v>
      </c>
      <c r="H13" s="164">
        <v>107.92100000000001</v>
      </c>
      <c r="I13" s="165">
        <v>0</v>
      </c>
      <c r="J13" s="163">
        <v>0</v>
      </c>
      <c r="K13" s="191">
        <v>378.16800000000001</v>
      </c>
      <c r="L13" s="192">
        <v>0</v>
      </c>
      <c r="M13" s="193">
        <v>0</v>
      </c>
      <c r="N13" s="42"/>
      <c r="O13" s="40"/>
      <c r="P13" s="27">
        <f t="shared" si="0"/>
        <v>0</v>
      </c>
    </row>
    <row r="14" spans="1:20" x14ac:dyDescent="0.2">
      <c r="A14" s="84" t="s">
        <v>37</v>
      </c>
      <c r="B14" s="164">
        <v>9.0999999999999998E-2</v>
      </c>
      <c r="C14" s="165">
        <v>0</v>
      </c>
      <c r="D14" s="163">
        <v>0</v>
      </c>
      <c r="E14" s="164">
        <v>0</v>
      </c>
      <c r="F14" s="167">
        <v>0</v>
      </c>
      <c r="G14" s="163">
        <v>0</v>
      </c>
      <c r="H14" s="164">
        <v>0</v>
      </c>
      <c r="I14" s="165">
        <v>0</v>
      </c>
      <c r="J14" s="163">
        <v>0</v>
      </c>
      <c r="K14" s="191">
        <v>9.0999999999999998E-2</v>
      </c>
      <c r="L14" s="192">
        <v>0</v>
      </c>
      <c r="M14" s="193">
        <v>0</v>
      </c>
      <c r="N14" s="42"/>
      <c r="O14" s="40"/>
      <c r="P14" s="27">
        <f t="shared" si="0"/>
        <v>0</v>
      </c>
    </row>
    <row r="15" spans="1:20" x14ac:dyDescent="0.2">
      <c r="A15" s="84" t="s">
        <v>36</v>
      </c>
      <c r="B15" s="164">
        <v>668.49377400000003</v>
      </c>
      <c r="C15" s="165">
        <v>89.236070000000012</v>
      </c>
      <c r="D15" s="163">
        <v>0.13348825893477956</v>
      </c>
      <c r="E15" s="164">
        <v>612.18204099999991</v>
      </c>
      <c r="F15" s="167">
        <v>71.935880000000012</v>
      </c>
      <c r="G15" s="163">
        <v>0.11750733471777886</v>
      </c>
      <c r="H15" s="164">
        <v>672.5545800000001</v>
      </c>
      <c r="I15" s="165">
        <v>72.924089999999993</v>
      </c>
      <c r="J15" s="163">
        <v>0.10842850850855849</v>
      </c>
      <c r="K15" s="191">
        <v>1953.230395</v>
      </c>
      <c r="L15" s="192">
        <v>234.09604000000002</v>
      </c>
      <c r="M15" s="193">
        <v>0.11985070506748899</v>
      </c>
      <c r="N15" s="42"/>
      <c r="O15" s="40"/>
      <c r="P15" s="27">
        <f t="shared" si="0"/>
        <v>6.8147966661523769E-3</v>
      </c>
    </row>
    <row r="16" spans="1:20" x14ac:dyDescent="0.2">
      <c r="A16" s="84" t="s">
        <v>35</v>
      </c>
      <c r="B16" s="164">
        <v>70.663900999999996</v>
      </c>
      <c r="C16" s="165">
        <v>61.167615999999995</v>
      </c>
      <c r="D16" s="163">
        <v>0.8656133490280985</v>
      </c>
      <c r="E16" s="164">
        <v>60.593726000000004</v>
      </c>
      <c r="F16" s="167">
        <v>49.467130999999995</v>
      </c>
      <c r="G16" s="163">
        <v>0.81637381071433024</v>
      </c>
      <c r="H16" s="164">
        <v>23.827147</v>
      </c>
      <c r="I16" s="165">
        <v>21.517907999999998</v>
      </c>
      <c r="J16" s="163">
        <v>0.90308369692771018</v>
      </c>
      <c r="K16" s="191">
        <v>155.08477400000001</v>
      </c>
      <c r="L16" s="192">
        <v>132.15265499999998</v>
      </c>
      <c r="M16" s="193">
        <v>0.85213171861732839</v>
      </c>
      <c r="N16" s="42"/>
      <c r="O16" s="40"/>
      <c r="P16" s="27">
        <f t="shared" si="0"/>
        <v>3.8471110947335334E-3</v>
      </c>
    </row>
    <row r="17" spans="1:16" x14ac:dyDescent="0.2">
      <c r="A17" s="84" t="s">
        <v>34</v>
      </c>
      <c r="B17" s="164">
        <v>340.11115000000001</v>
      </c>
      <c r="C17" s="165">
        <v>268.332112</v>
      </c>
      <c r="D17" s="163">
        <v>0.78895417571579174</v>
      </c>
      <c r="E17" s="164">
        <v>291.571574</v>
      </c>
      <c r="F17" s="167">
        <v>221.499898</v>
      </c>
      <c r="G17" s="163">
        <v>0.75967590036743426</v>
      </c>
      <c r="H17" s="164">
        <v>282.96923900000002</v>
      </c>
      <c r="I17" s="165">
        <v>206.96881099999999</v>
      </c>
      <c r="J17" s="163">
        <v>0.73141805707015373</v>
      </c>
      <c r="K17" s="191">
        <v>914.65196300000002</v>
      </c>
      <c r="L17" s="192">
        <v>696.80082099999993</v>
      </c>
      <c r="M17" s="193">
        <v>0.76182072437098125</v>
      </c>
      <c r="N17" s="42"/>
      <c r="O17" s="40"/>
      <c r="P17" s="27">
        <f t="shared" si="0"/>
        <v>2.0284648607994556E-2</v>
      </c>
    </row>
    <row r="18" spans="1:16" x14ac:dyDescent="0.2">
      <c r="A18" s="84" t="s">
        <v>33</v>
      </c>
      <c r="B18" s="164">
        <v>823.60284899999988</v>
      </c>
      <c r="C18" s="165">
        <v>509.56705499999998</v>
      </c>
      <c r="D18" s="163">
        <v>0.61870482310582686</v>
      </c>
      <c r="E18" s="164">
        <v>697.47232399999996</v>
      </c>
      <c r="F18" s="167">
        <v>458.25993999999997</v>
      </c>
      <c r="G18" s="163">
        <v>0.65702956838757665</v>
      </c>
      <c r="H18" s="164">
        <v>788.76332899999989</v>
      </c>
      <c r="I18" s="165">
        <v>511.08265499999993</v>
      </c>
      <c r="J18" s="163">
        <v>0.64795438151004614</v>
      </c>
      <c r="K18" s="191">
        <v>2309.8385019999996</v>
      </c>
      <c r="L18" s="192">
        <v>1478.9096499999998</v>
      </c>
      <c r="M18" s="193">
        <v>0.64026539029437313</v>
      </c>
      <c r="N18" s="42"/>
      <c r="O18" s="40"/>
      <c r="P18" s="27">
        <f t="shared" si="0"/>
        <v>4.3052708419845875E-2</v>
      </c>
    </row>
    <row r="19" spans="1:16" x14ac:dyDescent="0.2">
      <c r="A19" s="84" t="s">
        <v>3</v>
      </c>
      <c r="B19" s="164">
        <v>0</v>
      </c>
      <c r="C19" s="165">
        <v>0</v>
      </c>
      <c r="D19" s="163">
        <v>0</v>
      </c>
      <c r="E19" s="164">
        <v>0</v>
      </c>
      <c r="F19" s="167">
        <v>0</v>
      </c>
      <c r="G19" s="163">
        <v>0</v>
      </c>
      <c r="H19" s="164">
        <v>0</v>
      </c>
      <c r="I19" s="165">
        <v>0</v>
      </c>
      <c r="J19" s="163">
        <v>0</v>
      </c>
      <c r="K19" s="191">
        <v>0</v>
      </c>
      <c r="L19" s="192">
        <v>0</v>
      </c>
      <c r="M19" s="193">
        <v>0</v>
      </c>
      <c r="N19" s="42"/>
      <c r="O19" s="40"/>
      <c r="P19" s="27">
        <f t="shared" si="0"/>
        <v>0</v>
      </c>
    </row>
    <row r="20" spans="1:16" x14ac:dyDescent="0.2">
      <c r="A20" s="84" t="s">
        <v>32</v>
      </c>
      <c r="B20" s="164">
        <v>58.098490000000005</v>
      </c>
      <c r="C20" s="165">
        <v>1.3120480000000001</v>
      </c>
      <c r="D20" s="163">
        <v>2.2583168684762719E-2</v>
      </c>
      <c r="E20" s="164">
        <v>63.665838999999998</v>
      </c>
      <c r="F20" s="167">
        <v>1.6628780000000003</v>
      </c>
      <c r="G20" s="163">
        <v>2.6118842162749168E-2</v>
      </c>
      <c r="H20" s="164">
        <v>24.456336999999998</v>
      </c>
      <c r="I20" s="165">
        <v>1.3663300000000003</v>
      </c>
      <c r="J20" s="163">
        <v>5.5868137571051642E-2</v>
      </c>
      <c r="K20" s="191">
        <v>146.22066599999999</v>
      </c>
      <c r="L20" s="192">
        <v>4.3412560000000004</v>
      </c>
      <c r="M20" s="193">
        <v>2.9689756713322593E-2</v>
      </c>
      <c r="N20" s="42"/>
      <c r="O20" s="40"/>
      <c r="P20" s="27">
        <f t="shared" si="0"/>
        <v>1.2637880126342165E-4</v>
      </c>
    </row>
    <row r="21" spans="1:16" x14ac:dyDescent="0.2">
      <c r="A21" s="84" t="s">
        <v>31</v>
      </c>
      <c r="B21" s="90">
        <v>4434.9276809999956</v>
      </c>
      <c r="C21" s="78">
        <v>1451.9441179999999</v>
      </c>
      <c r="D21" s="163">
        <v>0.32738845420645346</v>
      </c>
      <c r="E21" s="90">
        <v>4020.5271319999974</v>
      </c>
      <c r="F21" s="78">
        <v>1129.5592899999997</v>
      </c>
      <c r="G21" s="163">
        <v>0.28094805803190892</v>
      </c>
      <c r="H21" s="90">
        <v>3567.7441309999972</v>
      </c>
      <c r="I21" s="78">
        <v>1153.9403069999992</v>
      </c>
      <c r="J21" s="163">
        <v>0.32343695753668389</v>
      </c>
      <c r="K21" s="130">
        <v>12023.198943999991</v>
      </c>
      <c r="L21" s="135">
        <v>3735.4437149999985</v>
      </c>
      <c r="M21" s="166">
        <v>0.31068634332663353</v>
      </c>
      <c r="N21" s="42"/>
      <c r="O21" s="40"/>
      <c r="P21" s="27">
        <f t="shared" si="0"/>
        <v>0.10874293036132451</v>
      </c>
    </row>
    <row r="22" spans="1:16" s="21" customFormat="1" ht="11.25" x14ac:dyDescent="0.2">
      <c r="A22" s="18"/>
      <c r="B22" s="4"/>
      <c r="C22" s="4"/>
      <c r="D22" s="4"/>
      <c r="E22" s="4"/>
      <c r="F22" s="4"/>
      <c r="G22" s="4"/>
      <c r="H22" s="4"/>
      <c r="I22" s="4"/>
      <c r="M22" s="3" t="s">
        <v>65</v>
      </c>
    </row>
    <row r="23" spans="1:16" x14ac:dyDescent="0.2">
      <c r="A23" s="33"/>
      <c r="B23" s="10"/>
      <c r="C23" s="42"/>
      <c r="D23" s="42"/>
      <c r="E23" s="42"/>
      <c r="F23" s="42"/>
      <c r="G23" s="42"/>
      <c r="H23" s="42"/>
      <c r="I23" s="42"/>
    </row>
    <row r="24" spans="1:16" x14ac:dyDescent="0.2">
      <c r="A24" s="33"/>
      <c r="B24" s="10"/>
    </row>
    <row r="25" spans="1:16" x14ac:dyDescent="0.2">
      <c r="A25" s="33"/>
      <c r="B25" s="10"/>
      <c r="C25" s="22"/>
      <c r="D25" s="22"/>
      <c r="E25" s="22"/>
      <c r="F25" s="22"/>
      <c r="G25" s="22"/>
      <c r="H25" s="22"/>
      <c r="I25" s="22"/>
      <c r="J25" s="22"/>
    </row>
    <row r="26" spans="1:16" x14ac:dyDescent="0.2">
      <c r="A26" s="33"/>
      <c r="B26" s="10"/>
      <c r="C26" s="22"/>
      <c r="D26" s="22"/>
      <c r="E26" s="22"/>
      <c r="F26" s="22"/>
      <c r="G26" s="22"/>
      <c r="H26" s="22"/>
      <c r="I26" s="22"/>
      <c r="J26" s="22"/>
    </row>
    <row r="27" spans="1:16" x14ac:dyDescent="0.2">
      <c r="A27" s="33"/>
      <c r="B27" s="10"/>
    </row>
    <row r="28" spans="1:16" x14ac:dyDescent="0.2">
      <c r="A28" s="33"/>
      <c r="B28" s="10"/>
    </row>
    <row r="29" spans="1:16" x14ac:dyDescent="0.2">
      <c r="A29" s="33"/>
      <c r="B29" s="10"/>
    </row>
    <row r="30" spans="1:16" x14ac:dyDescent="0.2">
      <c r="A30" s="33"/>
      <c r="B30" s="10"/>
    </row>
    <row r="31" spans="1:16" x14ac:dyDescent="0.2">
      <c r="A31" s="33"/>
      <c r="B31" s="10"/>
    </row>
    <row r="32" spans="1:16" x14ac:dyDescent="0.2">
      <c r="A32" s="33"/>
      <c r="B32" s="10"/>
    </row>
    <row r="33" spans="1:2" x14ac:dyDescent="0.2">
      <c r="A33" s="33"/>
      <c r="B33" s="10"/>
    </row>
    <row r="34" spans="1:2" x14ac:dyDescent="0.2">
      <c r="A34" s="33"/>
      <c r="B34" s="10"/>
    </row>
    <row r="35" spans="1:2" x14ac:dyDescent="0.2">
      <c r="A35" s="33"/>
      <c r="B35" s="10"/>
    </row>
    <row r="36" spans="1:2" x14ac:dyDescent="0.2">
      <c r="A36" s="33"/>
      <c r="B36" s="10"/>
    </row>
    <row r="37" spans="1:2" x14ac:dyDescent="0.2">
      <c r="A37" s="33"/>
      <c r="B37" s="10"/>
    </row>
    <row r="38" spans="1:2" x14ac:dyDescent="0.2">
      <c r="A38" s="33"/>
      <c r="B38" s="10"/>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30"/>
  <sheetViews>
    <sheetView showGridLines="0" zoomScaleNormal="100" zoomScaleSheetLayoutView="100" workbookViewId="0">
      <selection activeCell="H18" sqref="H18"/>
    </sheetView>
  </sheetViews>
  <sheetFormatPr defaultRowHeight="12" x14ac:dyDescent="0.2"/>
  <cols>
    <col min="1" max="1" width="29.7109375" style="97" customWidth="1"/>
    <col min="2" max="6" width="10.7109375" style="97" customWidth="1"/>
    <col min="7" max="7" width="11.42578125" style="97" bestFit="1" customWidth="1"/>
    <col min="8" max="10" width="9.140625" style="97"/>
    <col min="11" max="11" width="9.140625" style="97" customWidth="1"/>
    <col min="12" max="12" width="12.7109375" style="97" customWidth="1"/>
    <col min="13" max="16384" width="9.140625" style="97"/>
  </cols>
  <sheetData>
    <row r="1" spans="1:12" ht="18.75" x14ac:dyDescent="0.3">
      <c r="A1" s="188" t="s">
        <v>209</v>
      </c>
      <c r="L1" s="176" t="str">
        <f>Titulní!A35</f>
        <v>I. čtvrtletí 2021</v>
      </c>
    </row>
    <row r="2" spans="1:12" ht="15.75" x14ac:dyDescent="0.25">
      <c r="A2" s="177" t="s">
        <v>275</v>
      </c>
      <c r="B2" s="189"/>
      <c r="C2" s="189"/>
      <c r="D2" s="189"/>
      <c r="E2" s="189"/>
    </row>
    <row r="3" spans="1:12" ht="6" customHeight="1" x14ac:dyDescent="0.2">
      <c r="A3" s="189"/>
      <c r="B3" s="189"/>
      <c r="C3" s="189"/>
      <c r="D3" s="189"/>
      <c r="E3" s="189"/>
    </row>
    <row r="4" spans="1:12" x14ac:dyDescent="0.2">
      <c r="A4" s="179"/>
      <c r="B4" s="251" t="s">
        <v>45</v>
      </c>
      <c r="C4" s="251" t="s">
        <v>46</v>
      </c>
      <c r="D4" s="251" t="s">
        <v>47</v>
      </c>
      <c r="E4" s="251" t="s">
        <v>48</v>
      </c>
      <c r="F4" s="251" t="s">
        <v>7</v>
      </c>
    </row>
    <row r="5" spans="1:12" x14ac:dyDescent="0.2">
      <c r="A5" s="180" t="s">
        <v>201</v>
      </c>
      <c r="B5" s="181">
        <v>59492.390079999997</v>
      </c>
      <c r="C5" s="181">
        <v>33647.194624999996</v>
      </c>
      <c r="D5" s="181">
        <v>26175.937772000001</v>
      </c>
      <c r="E5" s="181">
        <v>50852.251840000004</v>
      </c>
      <c r="F5" s="182">
        <f>SUM(B5:E5)</f>
        <v>170167.774317</v>
      </c>
      <c r="H5" s="190">
        <v>2017</v>
      </c>
    </row>
    <row r="6" spans="1:12" x14ac:dyDescent="0.2">
      <c r="A6" s="183" t="s">
        <v>202</v>
      </c>
      <c r="B6" s="184">
        <v>59760.704269999995</v>
      </c>
      <c r="C6" s="184">
        <v>28688.566620000005</v>
      </c>
      <c r="D6" s="184">
        <v>24452.443356</v>
      </c>
      <c r="E6" s="184">
        <v>50022.549169999998</v>
      </c>
      <c r="F6" s="185">
        <f>SUM(B6:E6)</f>
        <v>162924.263416</v>
      </c>
      <c r="H6" s="190">
        <f>+H5+1</f>
        <v>2018</v>
      </c>
    </row>
    <row r="7" spans="1:12" x14ac:dyDescent="0.2">
      <c r="A7" s="183" t="s">
        <v>203</v>
      </c>
      <c r="B7" s="184">
        <v>55805.660349999998</v>
      </c>
      <c r="C7" s="184">
        <v>32752.193618000001</v>
      </c>
      <c r="D7" s="184">
        <v>24975.849622999998</v>
      </c>
      <c r="E7" s="184">
        <v>48371.097999999998</v>
      </c>
      <c r="F7" s="185">
        <f>SUM(B7:E7)</f>
        <v>161904.801591</v>
      </c>
      <c r="H7" s="190">
        <f>+H6+1</f>
        <v>2019</v>
      </c>
    </row>
    <row r="8" spans="1:12" x14ac:dyDescent="0.2">
      <c r="A8" s="183" t="s">
        <v>210</v>
      </c>
      <c r="B8" s="184">
        <v>53528.76771</v>
      </c>
      <c r="C8" s="184">
        <v>31489.553687</v>
      </c>
      <c r="D8" s="184">
        <v>24527.664056000001</v>
      </c>
      <c r="E8" s="184">
        <v>47371.722840000002</v>
      </c>
      <c r="F8" s="185">
        <f>SUM(B8:E8)</f>
        <v>156917.708293</v>
      </c>
      <c r="H8" s="190"/>
    </row>
    <row r="9" spans="1:12" x14ac:dyDescent="0.2">
      <c r="A9" s="183" t="s">
        <v>288</v>
      </c>
      <c r="B9" s="184">
        <f>+'3'!B5</f>
        <v>54995.984832000002</v>
      </c>
      <c r="C9" s="282">
        <f>+'3'!E5</f>
        <v>0</v>
      </c>
      <c r="D9" s="282">
        <f>+'3'!H5</f>
        <v>0</v>
      </c>
      <c r="E9" s="282">
        <f>+'3'!K5</f>
        <v>0</v>
      </c>
      <c r="F9" s="283">
        <f>SUM(B9:E9)</f>
        <v>54995.984832000002</v>
      </c>
      <c r="H9" s="190"/>
    </row>
    <row r="10" spans="1:12" x14ac:dyDescent="0.2">
      <c r="A10" s="180" t="s">
        <v>204</v>
      </c>
      <c r="B10" s="182">
        <f>+B9-B8</f>
        <v>1467.2171220000018</v>
      </c>
      <c r="C10" s="284">
        <f t="shared" ref="C10:F10" si="0">+C9-C8</f>
        <v>-31489.553687</v>
      </c>
      <c r="D10" s="284">
        <f t="shared" si="0"/>
        <v>-24527.664056000001</v>
      </c>
      <c r="E10" s="284">
        <f t="shared" si="0"/>
        <v>-47371.722840000002</v>
      </c>
      <c r="F10" s="284">
        <f t="shared" si="0"/>
        <v>-101921.723461</v>
      </c>
    </row>
    <row r="11" spans="1:12" x14ac:dyDescent="0.2">
      <c r="A11" s="194" t="s">
        <v>204</v>
      </c>
      <c r="B11" s="195">
        <f>+(B9-B8)/B8</f>
        <v>2.7409880420727544E-2</v>
      </c>
      <c r="C11" s="285">
        <f t="shared" ref="C11:F11" si="1">+(C9-C8)/C8</f>
        <v>-1</v>
      </c>
      <c r="D11" s="285">
        <f t="shared" si="1"/>
        <v>-1</v>
      </c>
      <c r="E11" s="285">
        <f t="shared" si="1"/>
        <v>-1</v>
      </c>
      <c r="F11" s="285">
        <f t="shared" si="1"/>
        <v>-0.64952340032069322</v>
      </c>
    </row>
    <row r="12" spans="1:12" x14ac:dyDescent="0.2">
      <c r="A12" s="180" t="s">
        <v>205</v>
      </c>
      <c r="B12" s="181">
        <v>37510.164870000008</v>
      </c>
      <c r="C12" s="181">
        <v>16101.258852000003</v>
      </c>
      <c r="D12" s="181">
        <v>10892.098497999999</v>
      </c>
      <c r="E12" s="181">
        <v>29809.263052999999</v>
      </c>
      <c r="F12" s="182">
        <f>SUM(B12:E12)</f>
        <v>94312.785273000001</v>
      </c>
    </row>
    <row r="13" spans="1:12" x14ac:dyDescent="0.2">
      <c r="A13" s="183" t="s">
        <v>206</v>
      </c>
      <c r="B13" s="184">
        <v>38059.708079999997</v>
      </c>
      <c r="C13" s="184">
        <v>12376.442391999999</v>
      </c>
      <c r="D13" s="184">
        <v>9704.6084629999987</v>
      </c>
      <c r="E13" s="184">
        <v>28893.454439000001</v>
      </c>
      <c r="F13" s="185">
        <f>SUM(B13:E13)</f>
        <v>89034.213373999984</v>
      </c>
    </row>
    <row r="14" spans="1:12" x14ac:dyDescent="0.2">
      <c r="A14" s="183" t="s">
        <v>207</v>
      </c>
      <c r="B14" s="184">
        <v>34395.786870000004</v>
      </c>
      <c r="C14" s="184">
        <v>15803.19463</v>
      </c>
      <c r="D14" s="184">
        <v>10045.009110999999</v>
      </c>
      <c r="E14" s="184">
        <v>27515.391414999998</v>
      </c>
      <c r="F14" s="185">
        <f>SUM(B14:E14)</f>
        <v>87759.382026000007</v>
      </c>
    </row>
    <row r="15" spans="1:12" x14ac:dyDescent="0.2">
      <c r="A15" s="183" t="s">
        <v>211</v>
      </c>
      <c r="B15" s="184">
        <v>32870.945788518613</v>
      </c>
      <c r="C15" s="184">
        <v>14818.914658930849</v>
      </c>
      <c r="D15" s="184">
        <v>9700.1600115525835</v>
      </c>
      <c r="E15" s="184">
        <v>28538.475790229295</v>
      </c>
      <c r="F15" s="185">
        <f>SUM(B15:E15)</f>
        <v>85928.496249231335</v>
      </c>
    </row>
    <row r="16" spans="1:12" x14ac:dyDescent="0.2">
      <c r="A16" s="183" t="s">
        <v>289</v>
      </c>
      <c r="B16" s="184">
        <f>+'3'!B13</f>
        <v>35360.94404799999</v>
      </c>
      <c r="C16" s="282">
        <f>+'3'!E13</f>
        <v>0</v>
      </c>
      <c r="D16" s="282">
        <f>+'3'!H13</f>
        <v>0</v>
      </c>
      <c r="E16" s="282">
        <f>+'3'!K13</f>
        <v>0</v>
      </c>
      <c r="F16" s="283">
        <f>SUM(B16:E16)</f>
        <v>35360.94404799999</v>
      </c>
    </row>
    <row r="17" spans="1:19" x14ac:dyDescent="0.2">
      <c r="A17" s="180" t="s">
        <v>208</v>
      </c>
      <c r="B17" s="182">
        <f>+B16-B15</f>
        <v>2489.9982594813773</v>
      </c>
      <c r="C17" s="284">
        <f t="shared" ref="C17:F17" si="2">+C16-C15</f>
        <v>-14818.914658930849</v>
      </c>
      <c r="D17" s="284">
        <f t="shared" si="2"/>
        <v>-9700.1600115525835</v>
      </c>
      <c r="E17" s="284">
        <f t="shared" si="2"/>
        <v>-28538.475790229295</v>
      </c>
      <c r="F17" s="284">
        <f t="shared" si="2"/>
        <v>-50567.552201231345</v>
      </c>
    </row>
    <row r="18" spans="1:19" x14ac:dyDescent="0.2">
      <c r="A18" s="194" t="s">
        <v>208</v>
      </c>
      <c r="B18" s="195">
        <f>+(B16-B15)/B15</f>
        <v>7.5750733657049221E-2</v>
      </c>
      <c r="C18" s="285">
        <f t="shared" ref="C18:F18" si="3">+(C16-C15)/C15</f>
        <v>-1</v>
      </c>
      <c r="D18" s="285">
        <f t="shared" si="3"/>
        <v>-1</v>
      </c>
      <c r="E18" s="285">
        <f t="shared" si="3"/>
        <v>-1</v>
      </c>
      <c r="F18" s="285">
        <f t="shared" si="3"/>
        <v>-0.5884840816318101</v>
      </c>
    </row>
    <row r="19" spans="1:19" x14ac:dyDescent="0.2">
      <c r="F19" s="3" t="s">
        <v>65</v>
      </c>
    </row>
    <row r="20" spans="1:19" x14ac:dyDescent="0.2">
      <c r="B20" s="242"/>
      <c r="C20" s="242"/>
      <c r="D20" s="242"/>
      <c r="E20" s="242"/>
      <c r="F20" s="242"/>
    </row>
    <row r="28" spans="1:19" x14ac:dyDescent="0.2">
      <c r="P28" s="243"/>
      <c r="Q28" s="243"/>
      <c r="R28" s="243"/>
      <c r="S28" s="243"/>
    </row>
    <row r="29" spans="1:19" x14ac:dyDescent="0.2">
      <c r="Q29" s="244"/>
      <c r="R29" s="244"/>
      <c r="S29" s="244"/>
    </row>
    <row r="30" spans="1:19" x14ac:dyDescent="0.2">
      <c r="Q30" s="244"/>
      <c r="R30" s="244"/>
      <c r="S30" s="24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38"/>
  <sheetViews>
    <sheetView showGridLines="0" zoomScaleNormal="100" workbookViewId="0">
      <selection activeCell="Q40" sqref="Q40"/>
    </sheetView>
  </sheetViews>
  <sheetFormatPr defaultRowHeight="12.75" x14ac:dyDescent="0.2"/>
  <cols>
    <col min="1" max="1" width="29" style="178" customWidth="1"/>
    <col min="2" max="14" width="8.85546875" style="178" customWidth="1"/>
    <col min="15" max="16384" width="9.140625" style="178"/>
  </cols>
  <sheetData>
    <row r="1" spans="1:14" s="245" customFormat="1" ht="15.75" x14ac:dyDescent="0.25">
      <c r="A1" s="177" t="s">
        <v>276</v>
      </c>
      <c r="N1" s="176" t="str">
        <f>Titulní!A35</f>
        <v>I. čtvrtletí 2021</v>
      </c>
    </row>
    <row r="2" spans="1:14" s="97" customFormat="1" ht="6" customHeight="1" x14ac:dyDescent="0.2"/>
    <row r="3" spans="1:14" s="97" customFormat="1" ht="12" x14ac:dyDescent="0.2">
      <c r="A3" s="179"/>
      <c r="B3" s="251" t="s">
        <v>8</v>
      </c>
      <c r="C3" s="251" t="s">
        <v>9</v>
      </c>
      <c r="D3" s="251" t="s">
        <v>10</v>
      </c>
      <c r="E3" s="251" t="s">
        <v>11</v>
      </c>
      <c r="F3" s="251" t="s">
        <v>12</v>
      </c>
      <c r="G3" s="251" t="s">
        <v>13</v>
      </c>
      <c r="H3" s="251" t="s">
        <v>14</v>
      </c>
      <c r="I3" s="251" t="s">
        <v>15</v>
      </c>
      <c r="J3" s="251" t="s">
        <v>16</v>
      </c>
      <c r="K3" s="251" t="s">
        <v>17</v>
      </c>
      <c r="L3" s="251" t="s">
        <v>18</v>
      </c>
      <c r="M3" s="251" t="s">
        <v>19</v>
      </c>
      <c r="N3" s="251" t="s">
        <v>7</v>
      </c>
    </row>
    <row r="4" spans="1:14" s="97" customFormat="1" ht="12" x14ac:dyDescent="0.2">
      <c r="A4" s="180" t="s">
        <v>201</v>
      </c>
      <c r="B4" s="181">
        <v>24789.614329999997</v>
      </c>
      <c r="C4" s="181">
        <v>18587.654649999997</v>
      </c>
      <c r="D4" s="181">
        <v>16115.1211</v>
      </c>
      <c r="E4" s="181">
        <v>14166.977929999999</v>
      </c>
      <c r="F4" s="182">
        <v>11027.894619999999</v>
      </c>
      <c r="G4" s="182">
        <v>8452.322075</v>
      </c>
      <c r="H4" s="182">
        <v>7792.7375029999994</v>
      </c>
      <c r="I4" s="182">
        <v>8048.3981189999995</v>
      </c>
      <c r="J4" s="182">
        <v>10334.80215</v>
      </c>
      <c r="K4" s="182">
        <v>13440.56381</v>
      </c>
      <c r="L4" s="182">
        <v>17328.765500000001</v>
      </c>
      <c r="M4" s="182">
        <v>20082.92253</v>
      </c>
      <c r="N4" s="182">
        <f>SUM(B4:M4)</f>
        <v>170167.774317</v>
      </c>
    </row>
    <row r="5" spans="1:14" s="97" customFormat="1" ht="12" x14ac:dyDescent="0.2">
      <c r="A5" s="183" t="s">
        <v>202</v>
      </c>
      <c r="B5" s="184">
        <v>20205.211440000003</v>
      </c>
      <c r="C5" s="184">
        <v>19893.166390000002</v>
      </c>
      <c r="D5" s="184">
        <v>19662.326440000001</v>
      </c>
      <c r="E5" s="184">
        <v>11150.511060000001</v>
      </c>
      <c r="F5" s="184">
        <v>9168.122096000001</v>
      </c>
      <c r="G5" s="184">
        <v>8369.9334639999997</v>
      </c>
      <c r="H5" s="184">
        <v>7962.9605089999995</v>
      </c>
      <c r="I5" s="184">
        <v>7784.6699979999994</v>
      </c>
      <c r="J5" s="184">
        <v>8704.8128489999999</v>
      </c>
      <c r="K5" s="184">
        <v>13135.075859999999</v>
      </c>
      <c r="L5" s="184">
        <v>16756.354490000002</v>
      </c>
      <c r="M5" s="184">
        <v>20131.11882</v>
      </c>
      <c r="N5" s="185">
        <f>SUM(B5:M5)</f>
        <v>162924.263416</v>
      </c>
    </row>
    <row r="6" spans="1:14" s="97" customFormat="1" ht="12" x14ac:dyDescent="0.2">
      <c r="A6" s="183" t="s">
        <v>203</v>
      </c>
      <c r="B6" s="184">
        <v>22055.28255</v>
      </c>
      <c r="C6" s="184">
        <v>17611.139940000001</v>
      </c>
      <c r="D6" s="184">
        <v>16139.237859999999</v>
      </c>
      <c r="E6" s="184">
        <v>12700.07538</v>
      </c>
      <c r="F6" s="184">
        <v>11948.05927</v>
      </c>
      <c r="G6" s="184">
        <v>8104.0589680000003</v>
      </c>
      <c r="H6" s="184">
        <v>7551.9348600000003</v>
      </c>
      <c r="I6" s="184">
        <v>7912.3546059999999</v>
      </c>
      <c r="J6" s="184">
        <v>9511.5601569999999</v>
      </c>
      <c r="K6" s="184">
        <v>13235.615029999999</v>
      </c>
      <c r="L6" s="184">
        <v>16157.453589999999</v>
      </c>
      <c r="M6" s="184">
        <v>18978.02938</v>
      </c>
      <c r="N6" s="185">
        <f>SUM(B6:M6)</f>
        <v>161904.80159099997</v>
      </c>
    </row>
    <row r="7" spans="1:14" s="97" customFormat="1" ht="12" x14ac:dyDescent="0.2">
      <c r="A7" s="183" t="s">
        <v>210</v>
      </c>
      <c r="B7" s="184">
        <v>20414.6957</v>
      </c>
      <c r="C7" s="184">
        <v>16681.781300000002</v>
      </c>
      <c r="D7" s="184">
        <v>16432.290710000001</v>
      </c>
      <c r="E7" s="184">
        <v>12068.09152</v>
      </c>
      <c r="F7" s="184">
        <v>10838.722609999999</v>
      </c>
      <c r="G7" s="184">
        <v>8582.7395570000008</v>
      </c>
      <c r="H7" s="184">
        <v>8024.1053860000002</v>
      </c>
      <c r="I7" s="184">
        <v>7694.3480820000004</v>
      </c>
      <c r="J7" s="184">
        <v>8809.2105879999999</v>
      </c>
      <c r="K7" s="184">
        <v>13094.0666</v>
      </c>
      <c r="L7" s="184">
        <v>16139.09165</v>
      </c>
      <c r="M7" s="184">
        <v>18138.564589999998</v>
      </c>
      <c r="N7" s="185">
        <f>SUM(B7:M7)</f>
        <v>156917.70829299997</v>
      </c>
    </row>
    <row r="8" spans="1:14" s="97" customFormat="1" ht="12" x14ac:dyDescent="0.2">
      <c r="A8" s="180" t="s">
        <v>288</v>
      </c>
      <c r="B8" s="184">
        <f>+'3'!B6</f>
        <v>19974.818443999997</v>
      </c>
      <c r="C8" s="184">
        <f>+'3'!C6</f>
        <v>17990.604906</v>
      </c>
      <c r="D8" s="184">
        <f>+'3'!D6</f>
        <v>17030.561482000001</v>
      </c>
      <c r="E8" s="282"/>
      <c r="F8" s="282"/>
      <c r="G8" s="282"/>
      <c r="H8" s="282"/>
      <c r="I8" s="282"/>
      <c r="J8" s="282"/>
      <c r="K8" s="282"/>
      <c r="L8" s="282"/>
      <c r="M8" s="282"/>
      <c r="N8" s="283"/>
    </row>
    <row r="9" spans="1:14" s="97" customFormat="1" ht="12" x14ac:dyDescent="0.2">
      <c r="A9" s="180" t="s">
        <v>204</v>
      </c>
      <c r="B9" s="182">
        <f>+B8-B7</f>
        <v>-439.8772560000034</v>
      </c>
      <c r="C9" s="182">
        <f t="shared" ref="C9:N9" si="0">+C8-C7</f>
        <v>1308.8236059999981</v>
      </c>
      <c r="D9" s="182">
        <f t="shared" si="0"/>
        <v>598.27077199999985</v>
      </c>
      <c r="E9" s="284">
        <f t="shared" si="0"/>
        <v>-12068.09152</v>
      </c>
      <c r="F9" s="284">
        <f t="shared" si="0"/>
        <v>-10838.722609999999</v>
      </c>
      <c r="G9" s="284">
        <f t="shared" si="0"/>
        <v>-8582.7395570000008</v>
      </c>
      <c r="H9" s="284">
        <f t="shared" si="0"/>
        <v>-8024.1053860000002</v>
      </c>
      <c r="I9" s="284">
        <f t="shared" si="0"/>
        <v>-7694.3480820000004</v>
      </c>
      <c r="J9" s="284">
        <f t="shared" si="0"/>
        <v>-8809.2105879999999</v>
      </c>
      <c r="K9" s="284">
        <f t="shared" si="0"/>
        <v>-13094.0666</v>
      </c>
      <c r="L9" s="284">
        <f t="shared" si="0"/>
        <v>-16139.09165</v>
      </c>
      <c r="M9" s="284">
        <f t="shared" si="0"/>
        <v>-18138.564589999998</v>
      </c>
      <c r="N9" s="284">
        <f t="shared" si="0"/>
        <v>-156917.70829299997</v>
      </c>
    </row>
    <row r="10" spans="1:14" s="97" customFormat="1" ht="12" x14ac:dyDescent="0.2">
      <c r="A10" s="186" t="s">
        <v>204</v>
      </c>
      <c r="B10" s="187">
        <f>+(B8-B7)/B7</f>
        <v>-2.1547088551508674E-2</v>
      </c>
      <c r="C10" s="187">
        <f t="shared" ref="C10:D10" si="1">+(C8-C7)/C7</f>
        <v>7.8458264286200535E-2</v>
      </c>
      <c r="D10" s="187">
        <f t="shared" si="1"/>
        <v>3.6408239274632444E-2</v>
      </c>
      <c r="E10" s="187"/>
      <c r="F10" s="187"/>
      <c r="G10" s="187"/>
      <c r="H10" s="187"/>
      <c r="I10" s="187"/>
      <c r="J10" s="187"/>
      <c r="K10" s="187"/>
      <c r="L10" s="187"/>
      <c r="M10" s="187"/>
      <c r="N10" s="187"/>
    </row>
    <row r="11" spans="1:14" s="97" customFormat="1" ht="12" x14ac:dyDescent="0.2">
      <c r="A11" s="180" t="s">
        <v>205</v>
      </c>
      <c r="B11" s="181">
        <v>16476.822179999999</v>
      </c>
      <c r="C11" s="181">
        <v>11652.65742</v>
      </c>
      <c r="D11" s="181">
        <v>9380.6852699999999</v>
      </c>
      <c r="E11" s="181">
        <v>7846.1932240000006</v>
      </c>
      <c r="F11" s="182">
        <v>5061.2887709999995</v>
      </c>
      <c r="G11" s="182">
        <v>3193.7768569999998</v>
      </c>
      <c r="H11" s="182">
        <v>3007.044367</v>
      </c>
      <c r="I11" s="182">
        <v>3096.8376860000003</v>
      </c>
      <c r="J11" s="182">
        <v>4788.216445</v>
      </c>
      <c r="K11" s="182">
        <v>7068.3588329999993</v>
      </c>
      <c r="L11" s="182">
        <v>10311.594859999999</v>
      </c>
      <c r="M11" s="182">
        <v>12429.309359999999</v>
      </c>
      <c r="N11" s="182">
        <f>SUM(B11:M11)</f>
        <v>94312.785273000001</v>
      </c>
    </row>
    <row r="12" spans="1:14" s="97" customFormat="1" ht="12" x14ac:dyDescent="0.2">
      <c r="A12" s="183" t="s">
        <v>206</v>
      </c>
      <c r="B12" s="184">
        <v>12397.06983</v>
      </c>
      <c r="C12" s="184">
        <v>13087.221869999999</v>
      </c>
      <c r="D12" s="184">
        <v>12575.416380000001</v>
      </c>
      <c r="E12" s="184">
        <v>5467.8344289999995</v>
      </c>
      <c r="F12" s="184">
        <v>3743.242471</v>
      </c>
      <c r="G12" s="184">
        <v>3165.3654919999999</v>
      </c>
      <c r="H12" s="184">
        <v>3043.6241650000002</v>
      </c>
      <c r="I12" s="184">
        <v>2999.7638299999999</v>
      </c>
      <c r="J12" s="184">
        <v>3661.220468</v>
      </c>
      <c r="K12" s="184">
        <v>6796.5151679999999</v>
      </c>
      <c r="L12" s="184">
        <v>9833.6370210000005</v>
      </c>
      <c r="M12" s="184">
        <v>12263.302250000001</v>
      </c>
      <c r="N12" s="185">
        <f>SUM(B12:M12)</f>
        <v>89034.213374000014</v>
      </c>
    </row>
    <row r="13" spans="1:14" s="97" customFormat="1" ht="12" x14ac:dyDescent="0.2">
      <c r="A13" s="183" t="s">
        <v>207</v>
      </c>
      <c r="B13" s="184">
        <v>14045.05731</v>
      </c>
      <c r="C13" s="184">
        <v>10949.893169999999</v>
      </c>
      <c r="D13" s="184">
        <v>9400.8363900000004</v>
      </c>
      <c r="E13" s="184">
        <v>6672.0772619999998</v>
      </c>
      <c r="F13" s="184">
        <v>6033.6550930000003</v>
      </c>
      <c r="G13" s="184">
        <v>3097.4622749999999</v>
      </c>
      <c r="H13" s="184">
        <v>2995.3719489999999</v>
      </c>
      <c r="I13" s="184">
        <v>2997.8343650000002</v>
      </c>
      <c r="J13" s="184">
        <v>4051.8027969999998</v>
      </c>
      <c r="K13" s="184">
        <v>6856.4012860000003</v>
      </c>
      <c r="L13" s="184">
        <v>9198.4051190000009</v>
      </c>
      <c r="M13" s="184">
        <v>11460.585009999999</v>
      </c>
      <c r="N13" s="185">
        <f>SUM(B13:M13)</f>
        <v>87759.382025999992</v>
      </c>
    </row>
    <row r="14" spans="1:14" s="97" customFormat="1" ht="12" x14ac:dyDescent="0.2">
      <c r="A14" s="183" t="s">
        <v>211</v>
      </c>
      <c r="B14" s="184">
        <v>12828.653282152001</v>
      </c>
      <c r="C14" s="184">
        <v>10230.655329161164</v>
      </c>
      <c r="D14" s="184">
        <v>9811.6371772054445</v>
      </c>
      <c r="E14" s="184">
        <v>6347.7918524037395</v>
      </c>
      <c r="F14" s="184">
        <v>5236.2863215845528</v>
      </c>
      <c r="G14" s="184">
        <v>3234.8364849425575</v>
      </c>
      <c r="H14" s="184">
        <v>3001.1451649450755</v>
      </c>
      <c r="I14" s="184">
        <v>2961.1161144077792</v>
      </c>
      <c r="J14" s="184">
        <v>3737.8987321997274</v>
      </c>
      <c r="K14" s="184">
        <v>7281.3866980098837</v>
      </c>
      <c r="L14" s="184">
        <v>9737.8378540964059</v>
      </c>
      <c r="M14" s="184">
        <v>11519.251238123004</v>
      </c>
      <c r="N14" s="185">
        <f>SUM(B14:M14)</f>
        <v>85928.496249231335</v>
      </c>
    </row>
    <row r="15" spans="1:14" s="97" customFormat="1" ht="12" x14ac:dyDescent="0.2">
      <c r="A15" s="183" t="s">
        <v>289</v>
      </c>
      <c r="B15" s="184">
        <f>+'3'!B14</f>
        <v>12829.735925999998</v>
      </c>
      <c r="C15" s="184">
        <f>+'3'!C14</f>
        <v>11842.778085999995</v>
      </c>
      <c r="D15" s="184">
        <f>+'3'!D14</f>
        <v>10688.430036</v>
      </c>
      <c r="E15" s="282"/>
      <c r="F15" s="282"/>
      <c r="G15" s="282"/>
      <c r="H15" s="282"/>
      <c r="I15" s="282"/>
      <c r="J15" s="282"/>
      <c r="K15" s="282"/>
      <c r="L15" s="282"/>
      <c r="M15" s="282"/>
      <c r="N15" s="283"/>
    </row>
    <row r="16" spans="1:14" s="97" customFormat="1" ht="12" x14ac:dyDescent="0.2">
      <c r="A16" s="180" t="s">
        <v>208</v>
      </c>
      <c r="B16" s="182">
        <f>+B15-B14</f>
        <v>1.0826438479962235</v>
      </c>
      <c r="C16" s="182">
        <f t="shared" ref="C16:N16" si="2">+C15-C14</f>
        <v>1612.1227568388313</v>
      </c>
      <c r="D16" s="182">
        <f t="shared" si="2"/>
        <v>876.79285879455529</v>
      </c>
      <c r="E16" s="284">
        <f t="shared" si="2"/>
        <v>-6347.7918524037395</v>
      </c>
      <c r="F16" s="284">
        <f t="shared" si="2"/>
        <v>-5236.2863215845528</v>
      </c>
      <c r="G16" s="284">
        <f t="shared" si="2"/>
        <v>-3234.8364849425575</v>
      </c>
      <c r="H16" s="284">
        <f t="shared" si="2"/>
        <v>-3001.1451649450755</v>
      </c>
      <c r="I16" s="284">
        <f t="shared" si="2"/>
        <v>-2961.1161144077792</v>
      </c>
      <c r="J16" s="284">
        <f t="shared" si="2"/>
        <v>-3737.8987321997274</v>
      </c>
      <c r="K16" s="284">
        <f t="shared" si="2"/>
        <v>-7281.3866980098837</v>
      </c>
      <c r="L16" s="284">
        <f t="shared" si="2"/>
        <v>-9737.8378540964059</v>
      </c>
      <c r="M16" s="284">
        <f t="shared" si="2"/>
        <v>-11519.251238123004</v>
      </c>
      <c r="N16" s="284">
        <f t="shared" si="2"/>
        <v>-85928.496249231335</v>
      </c>
    </row>
    <row r="17" spans="1:14" s="97" customFormat="1" ht="12" x14ac:dyDescent="0.2">
      <c r="A17" s="186" t="s">
        <v>208</v>
      </c>
      <c r="B17" s="187">
        <f>+(B15-B14)/B14</f>
        <v>8.4392634533389646E-5</v>
      </c>
      <c r="C17" s="187">
        <f>+(C15-C14)/C14</f>
        <v>0.15757766291311595</v>
      </c>
      <c r="D17" s="187">
        <f t="shared" ref="D17" si="3">+(D15-D14)/D14</f>
        <v>8.9362543983132064E-2</v>
      </c>
      <c r="E17" s="187"/>
      <c r="F17" s="187"/>
      <c r="G17" s="187"/>
      <c r="H17" s="187"/>
      <c r="I17" s="187"/>
      <c r="J17" s="187"/>
      <c r="K17" s="187"/>
      <c r="L17" s="187"/>
      <c r="M17" s="187"/>
      <c r="N17" s="187"/>
    </row>
    <row r="18" spans="1:14" s="97" customFormat="1" ht="12" x14ac:dyDescent="0.2">
      <c r="N18" s="3" t="s">
        <v>65</v>
      </c>
    </row>
    <row r="19" spans="1:14" s="97" customFormat="1" ht="12" x14ac:dyDescent="0.2"/>
    <row r="20" spans="1:14" s="97" customFormat="1" ht="12" x14ac:dyDescent="0.2"/>
    <row r="21" spans="1:14" s="97" customFormat="1" ht="12" x14ac:dyDescent="0.2"/>
    <row r="22" spans="1:14" s="97" customFormat="1" ht="12" x14ac:dyDescent="0.2"/>
    <row r="23" spans="1:14" s="97" customFormat="1" ht="12" x14ac:dyDescent="0.2"/>
    <row r="24" spans="1:14" s="97" customFormat="1" ht="12" x14ac:dyDescent="0.2"/>
    <row r="25" spans="1:14" s="97" customFormat="1" ht="12" x14ac:dyDescent="0.2"/>
    <row r="26" spans="1:14" s="97" customFormat="1" ht="12" x14ac:dyDescent="0.2"/>
    <row r="27" spans="1:14" s="97" customFormat="1" ht="12" x14ac:dyDescent="0.2"/>
    <row r="28" spans="1:14" s="97" customFormat="1" ht="12" x14ac:dyDescent="0.2"/>
    <row r="29" spans="1:14" s="97" customFormat="1" ht="12" x14ac:dyDescent="0.2"/>
    <row r="30" spans="1:14" s="97" customFormat="1" ht="12" x14ac:dyDescent="0.2"/>
    <row r="31" spans="1:14" s="97" customFormat="1" ht="12" x14ac:dyDescent="0.2"/>
    <row r="32" spans="1:14" s="97" customFormat="1" ht="12" x14ac:dyDescent="0.2"/>
    <row r="33" s="97" customFormat="1" ht="12" x14ac:dyDescent="0.2"/>
    <row r="34" s="97" customFormat="1" ht="12" x14ac:dyDescent="0.2"/>
    <row r="35" s="97" customFormat="1" ht="12" x14ac:dyDescent="0.2"/>
    <row r="36" s="97" customFormat="1" ht="12" x14ac:dyDescent="0.2"/>
    <row r="37" s="97" customFormat="1" ht="12" x14ac:dyDescent="0.2"/>
    <row r="38" s="97"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40"/>
  <sheetViews>
    <sheetView showGridLines="0" zoomScaleNormal="100" workbookViewId="0">
      <selection activeCell="H3" sqref="H3:J3"/>
    </sheetView>
  </sheetViews>
  <sheetFormatPr defaultRowHeight="12" x14ac:dyDescent="0.2"/>
  <cols>
    <col min="1" max="1" width="30.85546875" style="20" customWidth="1"/>
    <col min="2" max="3" width="9.140625" style="20" customWidth="1"/>
    <col min="4" max="4" width="9.5703125" style="20" customWidth="1"/>
    <col min="5" max="5" width="9.140625" style="20" customWidth="1"/>
    <col min="6" max="6" width="8.28515625" style="20" customWidth="1"/>
    <col min="7" max="7" width="30.85546875" style="20" customWidth="1"/>
    <col min="8" max="9" width="9.140625" style="20" customWidth="1"/>
    <col min="10" max="10" width="9.5703125" style="20" customWidth="1"/>
    <col min="11" max="11" width="9.140625" style="20" customWidth="1"/>
    <col min="12" max="14" width="8.5703125" style="20" customWidth="1"/>
    <col min="15" max="15" width="10.42578125" style="20" customWidth="1"/>
    <col min="16" max="16" width="8.42578125" style="20" customWidth="1"/>
    <col min="17" max="17" width="11.42578125" style="20" bestFit="1" customWidth="1"/>
    <col min="18" max="16384" width="9.140625" style="20"/>
  </cols>
  <sheetData>
    <row r="1" spans="1:18" ht="15.75" x14ac:dyDescent="0.25">
      <c r="A1" s="88" t="s">
        <v>200</v>
      </c>
      <c r="B1" s="42"/>
      <c r="C1" s="42"/>
      <c r="D1" s="42"/>
      <c r="E1" s="42"/>
      <c r="F1" s="42"/>
      <c r="G1" s="42"/>
      <c r="H1" s="42"/>
      <c r="I1" s="249"/>
      <c r="J1" s="42"/>
      <c r="K1" s="176" t="str">
        <f>Titulní!A35</f>
        <v>I. čtvrtletí 2021</v>
      </c>
      <c r="L1" s="248"/>
      <c r="M1" s="248"/>
    </row>
    <row r="2" spans="1:18" ht="6" customHeight="1" x14ac:dyDescent="0.2">
      <c r="A2" s="42"/>
      <c r="B2" s="42"/>
      <c r="C2" s="42"/>
      <c r="D2" s="42"/>
      <c r="E2" s="42"/>
      <c r="F2" s="42"/>
      <c r="G2" s="42"/>
      <c r="H2" s="42"/>
      <c r="I2" s="42"/>
      <c r="J2" s="42"/>
      <c r="K2" s="42"/>
      <c r="L2" s="42"/>
      <c r="M2" s="42"/>
      <c r="N2" s="42"/>
      <c r="O2" s="42"/>
    </row>
    <row r="3" spans="1:18" ht="24" x14ac:dyDescent="0.2">
      <c r="A3" s="171"/>
      <c r="B3" s="252" t="s">
        <v>286</v>
      </c>
      <c r="C3" s="252" t="s">
        <v>290</v>
      </c>
      <c r="D3" s="252" t="s">
        <v>291</v>
      </c>
      <c r="E3" s="252" t="s">
        <v>162</v>
      </c>
      <c r="F3" s="44"/>
      <c r="G3" s="171"/>
      <c r="H3" s="252" t="s">
        <v>286</v>
      </c>
      <c r="I3" s="252" t="s">
        <v>290</v>
      </c>
      <c r="J3" s="252" t="s">
        <v>291</v>
      </c>
      <c r="K3" s="252" t="s">
        <v>162</v>
      </c>
    </row>
    <row r="4" spans="1:18" s="232" customFormat="1" x14ac:dyDescent="0.2">
      <c r="A4" s="134" t="s">
        <v>50</v>
      </c>
      <c r="B4" s="128">
        <f>SUM(B5:B20)</f>
        <v>54995.984832000002</v>
      </c>
      <c r="C4" s="128">
        <f>SUM(C5:C20)</f>
        <v>53528.767710217857</v>
      </c>
      <c r="D4" s="128">
        <f t="shared" ref="D4:D20" si="0">+B4-C4</f>
        <v>1467.2171217821451</v>
      </c>
      <c r="E4" s="172">
        <f t="shared" ref="E4:E17" si="1">+B4/C4-1</f>
        <v>2.7409880416546129E-2</v>
      </c>
      <c r="G4" s="134" t="s">
        <v>112</v>
      </c>
      <c r="H4" s="128">
        <f>SUM(H5:H20)</f>
        <v>35360.94404799999</v>
      </c>
      <c r="I4" s="128">
        <f>SUM(I5:I20)</f>
        <v>32870.945788518598</v>
      </c>
      <c r="J4" s="128">
        <f t="shared" ref="J4:J20" si="2">+H4-I4</f>
        <v>2489.9982594813919</v>
      </c>
      <c r="K4" s="172">
        <f t="shared" ref="K4:K17" si="3">+H4/I4-1</f>
        <v>7.5750733657049762E-2</v>
      </c>
    </row>
    <row r="5" spans="1:18" x14ac:dyDescent="0.2">
      <c r="A5" s="91" t="s">
        <v>41</v>
      </c>
      <c r="B5" s="78">
        <f>+'4.1'!B8+'4.1'!C8+'4.1'!D8</f>
        <v>6827.8421260000005</v>
      </c>
      <c r="C5" s="78">
        <v>6233.5881890000001</v>
      </c>
      <c r="D5" s="78">
        <f t="shared" si="0"/>
        <v>594.25393700000041</v>
      </c>
      <c r="E5" s="173">
        <f t="shared" si="1"/>
        <v>9.5330958507756636E-2</v>
      </c>
      <c r="G5" s="91" t="s">
        <v>41</v>
      </c>
      <c r="H5" s="78">
        <f>+'5.1'!B8+'5.1'!C8+'5.1'!D8</f>
        <v>2909.3218659999993</v>
      </c>
      <c r="I5" s="78">
        <v>2452.7210290000003</v>
      </c>
      <c r="J5" s="78">
        <f t="shared" si="2"/>
        <v>456.60083699999905</v>
      </c>
      <c r="K5" s="173">
        <f t="shared" si="3"/>
        <v>0.18616093375534026</v>
      </c>
      <c r="O5" s="246"/>
      <c r="P5" s="246"/>
      <c r="Q5" s="246"/>
      <c r="R5" s="246"/>
    </row>
    <row r="6" spans="1:18" x14ac:dyDescent="0.2">
      <c r="A6" s="140" t="s">
        <v>40</v>
      </c>
      <c r="B6" s="78">
        <f>+'4.1'!B9+'4.1'!C9+'4.1'!D9</f>
        <v>1194.1797500000005</v>
      </c>
      <c r="C6" s="82">
        <v>1173.3990421999999</v>
      </c>
      <c r="D6" s="82">
        <f t="shared" si="0"/>
        <v>20.780707800000528</v>
      </c>
      <c r="E6" s="174">
        <f t="shared" si="1"/>
        <v>1.7709838727189453E-2</v>
      </c>
      <c r="G6" s="140" t="s">
        <v>40</v>
      </c>
      <c r="H6" s="82">
        <f>+'5.1'!B9+'5.1'!C9+'5.1'!D9</f>
        <v>192.64236899999997</v>
      </c>
      <c r="I6" s="82">
        <v>170.92686800000001</v>
      </c>
      <c r="J6" s="82">
        <f t="shared" si="2"/>
        <v>21.715500999999961</v>
      </c>
      <c r="K6" s="174">
        <f t="shared" si="3"/>
        <v>0.12704556781558751</v>
      </c>
      <c r="R6" s="246"/>
    </row>
    <row r="7" spans="1:18" x14ac:dyDescent="0.2">
      <c r="A7" s="140" t="s">
        <v>39</v>
      </c>
      <c r="B7" s="82">
        <f>+'4.1'!B10+'4.1'!C10+'4.1'!D10</f>
        <v>5671.3174479999998</v>
      </c>
      <c r="C7" s="82">
        <v>5416.4870730000002</v>
      </c>
      <c r="D7" s="82">
        <f t="shared" si="0"/>
        <v>254.83037499999955</v>
      </c>
      <c r="E7" s="174">
        <f t="shared" si="1"/>
        <v>4.7047167576614868E-2</v>
      </c>
      <c r="G7" s="140" t="s">
        <v>39</v>
      </c>
      <c r="H7" s="82">
        <f>+'5.1'!B10+'5.1'!C10+'5.1'!D10</f>
        <v>4170.2421210000002</v>
      </c>
      <c r="I7" s="82">
        <v>4026.0252860000005</v>
      </c>
      <c r="J7" s="82">
        <f t="shared" si="2"/>
        <v>144.21683499999972</v>
      </c>
      <c r="K7" s="174">
        <f t="shared" si="3"/>
        <v>3.5821144865010091E-2</v>
      </c>
      <c r="O7" s="246"/>
      <c r="P7" s="246"/>
      <c r="Q7" s="246"/>
      <c r="R7" s="246"/>
    </row>
    <row r="8" spans="1:18" x14ac:dyDescent="0.2">
      <c r="A8" s="140" t="s">
        <v>51</v>
      </c>
      <c r="B8" s="82">
        <f>+'4.1'!B11+'4.1'!C11+'4.1'!D11</f>
        <v>7.3989500000000001</v>
      </c>
      <c r="C8" s="82">
        <v>3.9294200000000004</v>
      </c>
      <c r="D8" s="82">
        <f t="shared" si="0"/>
        <v>3.4695299999999998</v>
      </c>
      <c r="E8" s="174">
        <f t="shared" si="1"/>
        <v>0.88296237103694675</v>
      </c>
      <c r="G8" s="140" t="s">
        <v>51</v>
      </c>
      <c r="H8" s="82">
        <f>+'5.1'!B11+'5.1'!C11+'5.1'!D11</f>
        <v>6.5039099999999994</v>
      </c>
      <c r="I8" s="82">
        <v>2.877596</v>
      </c>
      <c r="J8" s="82">
        <f t="shared" si="2"/>
        <v>3.6263139999999994</v>
      </c>
      <c r="K8" s="174">
        <f t="shared" si="3"/>
        <v>1.2601887130785556</v>
      </c>
      <c r="R8" s="246"/>
    </row>
    <row r="9" spans="1:18" x14ac:dyDescent="0.2">
      <c r="A9" s="140" t="s">
        <v>52</v>
      </c>
      <c r="B9" s="82">
        <f>+'4.1'!B12+'4.1'!C12+'4.1'!D12</f>
        <v>3.3403099999999997</v>
      </c>
      <c r="C9" s="82">
        <v>34.61128082486848</v>
      </c>
      <c r="D9" s="82">
        <f t="shared" si="0"/>
        <v>-31.270970824868481</v>
      </c>
      <c r="E9" s="174">
        <f t="shared" si="1"/>
        <v>-0.90349071399865788</v>
      </c>
      <c r="G9" s="140" t="s">
        <v>52</v>
      </c>
      <c r="H9" s="82">
        <f>+'5.1'!B12+'5.1'!C12+'5.1'!D12</f>
        <v>2.8533099999999996</v>
      </c>
      <c r="I9" s="82">
        <v>34.526280824868486</v>
      </c>
      <c r="J9" s="82">
        <f t="shared" si="2"/>
        <v>-31.672970824868486</v>
      </c>
      <c r="K9" s="174">
        <f t="shared" si="3"/>
        <v>-0.91735831569947646</v>
      </c>
      <c r="R9" s="246"/>
    </row>
    <row r="10" spans="1:18" x14ac:dyDescent="0.2">
      <c r="A10" s="140" t="s">
        <v>53</v>
      </c>
      <c r="B10" s="82">
        <f>+'4.1'!B13+'4.1'!C13+'4.1'!D13</f>
        <v>6.8825999999999998E-2</v>
      </c>
      <c r="C10" s="82">
        <v>6.8649000000000002E-2</v>
      </c>
      <c r="D10" s="82">
        <f t="shared" si="0"/>
        <v>1.769999999999966E-4</v>
      </c>
      <c r="E10" s="174">
        <f t="shared" si="1"/>
        <v>2.578333260498944E-3</v>
      </c>
      <c r="G10" s="140" t="s">
        <v>53</v>
      </c>
      <c r="H10" s="82">
        <f>+'5.1'!B13+'5.1'!C13+'5.1'!D13</f>
        <v>6.8825999999999998E-2</v>
      </c>
      <c r="I10" s="82">
        <v>6.8649000000000002E-2</v>
      </c>
      <c r="J10" s="82">
        <f t="shared" si="2"/>
        <v>1.769999999999966E-4</v>
      </c>
      <c r="K10" s="174">
        <f t="shared" si="3"/>
        <v>2.578333260498944E-3</v>
      </c>
      <c r="R10" s="246"/>
    </row>
    <row r="11" spans="1:18" x14ac:dyDescent="0.2">
      <c r="A11" s="140" t="s">
        <v>38</v>
      </c>
      <c r="B11" s="82">
        <f>+'4.1'!B14+'4.1'!C14+'4.1'!D14</f>
        <v>22479.457930000004</v>
      </c>
      <c r="C11" s="82">
        <v>23321.491665999994</v>
      </c>
      <c r="D11" s="82">
        <f t="shared" si="0"/>
        <v>-842.03373599999031</v>
      </c>
      <c r="E11" s="174">
        <f t="shared" si="1"/>
        <v>-3.6105483648268377E-2</v>
      </c>
      <c r="G11" s="140" t="s">
        <v>38</v>
      </c>
      <c r="H11" s="82">
        <f>+'5.1'!B14+'5.1'!C14+'5.1'!D14</f>
        <v>15912.383360999997</v>
      </c>
      <c r="I11" s="82">
        <v>15336.090267</v>
      </c>
      <c r="J11" s="82">
        <f t="shared" si="2"/>
        <v>576.29309399999693</v>
      </c>
      <c r="K11" s="174">
        <f t="shared" si="3"/>
        <v>3.757757576845111E-2</v>
      </c>
      <c r="O11" s="246"/>
      <c r="P11" s="246"/>
      <c r="Q11" s="246"/>
      <c r="R11" s="246"/>
    </row>
    <row r="12" spans="1:18" x14ac:dyDescent="0.2">
      <c r="A12" s="140" t="s">
        <v>63</v>
      </c>
      <c r="B12" s="82">
        <f>+'4.1'!B15+'4.1'!C15+'4.1'!D15</f>
        <v>378.16800000000001</v>
      </c>
      <c r="C12" s="82">
        <v>307.65199999999999</v>
      </c>
      <c r="D12" s="82">
        <f t="shared" si="0"/>
        <v>70.51600000000002</v>
      </c>
      <c r="E12" s="174">
        <f t="shared" si="1"/>
        <v>0.22920702612042176</v>
      </c>
      <c r="G12" s="140" t="s">
        <v>63</v>
      </c>
      <c r="H12" s="82">
        <f>+'5.1'!B15+'5.1'!C15+'5.1'!D15</f>
        <v>95.094290000000001</v>
      </c>
      <c r="I12" s="82">
        <v>90.206419999999994</v>
      </c>
      <c r="J12" s="82">
        <f t="shared" si="2"/>
        <v>4.8878700000000066</v>
      </c>
      <c r="K12" s="174">
        <f t="shared" si="3"/>
        <v>5.4185389465627898E-2</v>
      </c>
      <c r="R12" s="246"/>
    </row>
    <row r="13" spans="1:18" x14ac:dyDescent="0.2">
      <c r="A13" s="140" t="s">
        <v>37</v>
      </c>
      <c r="B13" s="82">
        <f>+'4.1'!B16+'4.1'!C16+'4.1'!D16</f>
        <v>9.0999999999999998E-2</v>
      </c>
      <c r="C13" s="82">
        <v>9.8420000000000007E-2</v>
      </c>
      <c r="D13" s="82">
        <f t="shared" si="0"/>
        <v>-7.4200000000000099E-3</v>
      </c>
      <c r="E13" s="174">
        <f t="shared" si="1"/>
        <v>-7.5391180654338696E-2</v>
      </c>
      <c r="G13" s="140" t="s">
        <v>37</v>
      </c>
      <c r="H13" s="82">
        <f>+'5.1'!B16+'5.1'!C16+'5.1'!D16</f>
        <v>9.0999999999999998E-2</v>
      </c>
      <c r="I13" s="82">
        <v>9.8420000000000007E-2</v>
      </c>
      <c r="J13" s="82">
        <f t="shared" si="2"/>
        <v>-7.4200000000000099E-3</v>
      </c>
      <c r="K13" s="174">
        <f t="shared" si="3"/>
        <v>-7.5391180654338696E-2</v>
      </c>
      <c r="R13" s="246"/>
    </row>
    <row r="14" spans="1:18" x14ac:dyDescent="0.2">
      <c r="A14" s="140" t="s">
        <v>36</v>
      </c>
      <c r="B14" s="82">
        <f>+'4.1'!B17+'4.1'!C17+'4.1'!D17</f>
        <v>2095.8399479999998</v>
      </c>
      <c r="C14" s="82">
        <v>1918.1034139999997</v>
      </c>
      <c r="D14" s="82">
        <f t="shared" si="0"/>
        <v>177.73653400000012</v>
      </c>
      <c r="E14" s="174">
        <f t="shared" si="1"/>
        <v>9.2662644100794056E-2</v>
      </c>
      <c r="G14" s="140" t="s">
        <v>36</v>
      </c>
      <c r="H14" s="82">
        <f>+'5.1'!B17+'5.1'!C17+'5.1'!D17</f>
        <v>263.58822900000001</v>
      </c>
      <c r="I14" s="82">
        <v>271.00946199999998</v>
      </c>
      <c r="J14" s="82">
        <f t="shared" si="2"/>
        <v>-7.4212329999999724</v>
      </c>
      <c r="K14" s="174">
        <f t="shared" si="3"/>
        <v>-2.7383667511948206E-2</v>
      </c>
      <c r="R14" s="246"/>
    </row>
    <row r="15" spans="1:18" x14ac:dyDescent="0.2">
      <c r="A15" s="140" t="s">
        <v>35</v>
      </c>
      <c r="B15" s="82">
        <f>+'4.1'!B18+'4.1'!C18+'4.1'!D18</f>
        <v>192.27377399999997</v>
      </c>
      <c r="C15" s="82">
        <v>259.781972</v>
      </c>
      <c r="D15" s="82">
        <f t="shared" si="0"/>
        <v>-67.508198000000021</v>
      </c>
      <c r="E15" s="174">
        <f t="shared" si="1"/>
        <v>-0.25986483003524208</v>
      </c>
      <c r="G15" s="140" t="s">
        <v>35</v>
      </c>
      <c r="H15" s="82">
        <f>+'5.1'!B18+'5.1'!C18+'5.1'!D18</f>
        <v>43.581710000000001</v>
      </c>
      <c r="I15" s="82">
        <v>36.146777999999998</v>
      </c>
      <c r="J15" s="82">
        <f t="shared" si="2"/>
        <v>7.4349320000000034</v>
      </c>
      <c r="K15" s="174">
        <f t="shared" si="3"/>
        <v>0.2056872676176007</v>
      </c>
      <c r="R15" s="246"/>
    </row>
    <row r="16" spans="1:18" x14ac:dyDescent="0.2">
      <c r="A16" s="140" t="s">
        <v>34</v>
      </c>
      <c r="B16" s="82">
        <f>+'4.1'!B19+'4.1'!C19+'4.1'!D19</f>
        <v>1193.288957</v>
      </c>
      <c r="C16" s="82">
        <v>1237.9149689999999</v>
      </c>
      <c r="D16" s="82">
        <f t="shared" si="0"/>
        <v>-44.626011999999946</v>
      </c>
      <c r="E16" s="174">
        <f t="shared" si="1"/>
        <v>-3.6049335469341082E-2</v>
      </c>
      <c r="G16" s="140" t="s">
        <v>34</v>
      </c>
      <c r="H16" s="82">
        <f>+'5.1'!B19+'5.1'!C19+'5.1'!D19</f>
        <v>793.75923999999998</v>
      </c>
      <c r="I16" s="82">
        <v>824.09167534617018</v>
      </c>
      <c r="J16" s="82">
        <f t="shared" si="2"/>
        <v>-30.3324353461702</v>
      </c>
      <c r="K16" s="174">
        <f t="shared" si="3"/>
        <v>-3.6807112914262419E-2</v>
      </c>
      <c r="R16" s="246"/>
    </row>
    <row r="17" spans="1:20" x14ac:dyDescent="0.2">
      <c r="A17" s="140" t="s">
        <v>33</v>
      </c>
      <c r="B17" s="82">
        <f>+'4.1'!B20+'4.1'!C20+'4.1'!D20</f>
        <v>2535.1855469999996</v>
      </c>
      <c r="C17" s="82">
        <v>2755.1188419999999</v>
      </c>
      <c r="D17" s="82">
        <f t="shared" si="0"/>
        <v>-219.93329500000027</v>
      </c>
      <c r="E17" s="174">
        <f t="shared" si="1"/>
        <v>-7.982715360486814E-2</v>
      </c>
      <c r="G17" s="140" t="s">
        <v>33</v>
      </c>
      <c r="H17" s="82">
        <f>+'5.1'!B20+'5.1'!C20+'5.1'!D20</f>
        <v>1189.4753469999998</v>
      </c>
      <c r="I17" s="82">
        <v>1164.8144159999999</v>
      </c>
      <c r="J17" s="82">
        <f t="shared" si="2"/>
        <v>24.660930999999891</v>
      </c>
      <c r="K17" s="174">
        <f t="shared" si="3"/>
        <v>2.1171553735303217E-2</v>
      </c>
      <c r="Q17" s="246"/>
      <c r="R17" s="246"/>
    </row>
    <row r="18" spans="1:20" x14ac:dyDescent="0.2">
      <c r="A18" s="140" t="s">
        <v>3</v>
      </c>
      <c r="B18" s="82">
        <f>+'4.1'!B21+'4.1'!C21+'4.1'!D21</f>
        <v>0</v>
      </c>
      <c r="C18" s="82">
        <v>0</v>
      </c>
      <c r="D18" s="82">
        <f t="shared" si="0"/>
        <v>0</v>
      </c>
      <c r="E18" s="174">
        <v>0</v>
      </c>
      <c r="G18" s="140" t="s">
        <v>3</v>
      </c>
      <c r="H18" s="82">
        <f>+'5.1'!B21+'5.1'!C21+'5.1'!D21</f>
        <v>0</v>
      </c>
      <c r="I18" s="82">
        <v>0</v>
      </c>
      <c r="J18" s="82">
        <f t="shared" si="2"/>
        <v>0</v>
      </c>
      <c r="K18" s="174">
        <v>0</v>
      </c>
      <c r="R18" s="246"/>
    </row>
    <row r="19" spans="1:20" x14ac:dyDescent="0.2">
      <c r="A19" s="140" t="s">
        <v>32</v>
      </c>
      <c r="B19" s="82">
        <f>+'4.1'!B22+'4.1'!C22+'4.1'!D22</f>
        <v>148.20534399999997</v>
      </c>
      <c r="C19" s="82">
        <v>35.296449000000003</v>
      </c>
      <c r="D19" s="82">
        <f t="shared" si="0"/>
        <v>112.90889499999997</v>
      </c>
      <c r="E19" s="174">
        <f>+B19/C19-1</f>
        <v>3.198874056707516</v>
      </c>
      <c r="G19" s="140" t="s">
        <v>32</v>
      </c>
      <c r="H19" s="82">
        <f>+'5.1'!B22+'5.1'!C22+'5.1'!D22</f>
        <v>126.29995700000001</v>
      </c>
      <c r="I19" s="82">
        <v>27.774921999999997</v>
      </c>
      <c r="J19" s="82">
        <f t="shared" si="2"/>
        <v>98.525035000000003</v>
      </c>
      <c r="K19" s="174">
        <f>+H19/I19-1</f>
        <v>3.5472659473175128</v>
      </c>
      <c r="R19" s="246"/>
    </row>
    <row r="20" spans="1:20" x14ac:dyDescent="0.2">
      <c r="A20" s="91" t="s">
        <v>31</v>
      </c>
      <c r="B20" s="78">
        <f>+'4.1'!B23+'4.1'!C23+'4.1'!D23</f>
        <v>12269.326921999993</v>
      </c>
      <c r="C20" s="78">
        <v>10831.226324192987</v>
      </c>
      <c r="D20" s="78">
        <f t="shared" si="0"/>
        <v>1438.1005978070061</v>
      </c>
      <c r="E20" s="173">
        <f>+B20/C20-1</f>
        <v>0.13277357104013388</v>
      </c>
      <c r="G20" s="91" t="s">
        <v>31</v>
      </c>
      <c r="H20" s="78">
        <f>+'5.1'!B23+'5.1'!C23+'5.1'!D23</f>
        <v>9655.0385119999992</v>
      </c>
      <c r="I20" s="78">
        <v>8433.5677193475676</v>
      </c>
      <c r="J20" s="78">
        <f t="shared" si="2"/>
        <v>1221.4707926524316</v>
      </c>
      <c r="K20" s="173">
        <f>+H20/I20-1</f>
        <v>0.14483440855644503</v>
      </c>
      <c r="O20" s="246"/>
      <c r="P20" s="246"/>
      <c r="Q20" s="246"/>
      <c r="R20" s="246"/>
    </row>
    <row r="21" spans="1:20" s="21" customFormat="1" x14ac:dyDescent="0.2">
      <c r="A21" s="18"/>
      <c r="B21" s="4"/>
      <c r="C21" s="4"/>
      <c r="D21" s="4"/>
      <c r="E21" s="3" t="s">
        <v>65</v>
      </c>
      <c r="F21" s="4"/>
      <c r="G21" s="18"/>
      <c r="H21" s="4"/>
      <c r="I21" s="4"/>
      <c r="J21" s="20"/>
      <c r="K21" s="3" t="s">
        <v>65</v>
      </c>
      <c r="L21" s="20"/>
      <c r="M21" s="20"/>
      <c r="N21" s="20"/>
      <c r="O21" s="20"/>
      <c r="P21" s="20"/>
      <c r="Q21" s="20"/>
      <c r="R21" s="20"/>
      <c r="S21" s="20"/>
      <c r="T21" s="20"/>
    </row>
    <row r="22" spans="1:20" s="21" customFormat="1" x14ac:dyDescent="0.2">
      <c r="A22" s="18"/>
      <c r="B22" s="4"/>
      <c r="C22" s="4"/>
      <c r="D22" s="4"/>
      <c r="E22" s="4"/>
      <c r="F22" s="4"/>
      <c r="G22" s="18"/>
      <c r="H22" s="4"/>
      <c r="I22" s="4"/>
      <c r="J22" s="20"/>
      <c r="K22" s="20"/>
      <c r="L22" s="20"/>
      <c r="M22" s="20"/>
      <c r="N22" s="20"/>
      <c r="O22" s="20"/>
      <c r="P22" s="20"/>
      <c r="Q22" s="20"/>
      <c r="R22" s="20"/>
      <c r="S22" s="20"/>
      <c r="T22" s="20"/>
    </row>
    <row r="23" spans="1:20" ht="24" x14ac:dyDescent="0.2">
      <c r="A23" s="171"/>
      <c r="B23" s="252" t="s">
        <v>286</v>
      </c>
      <c r="C23" s="252" t="s">
        <v>290</v>
      </c>
      <c r="D23" s="252" t="s">
        <v>291</v>
      </c>
      <c r="E23" s="252" t="s">
        <v>162</v>
      </c>
      <c r="G23" s="171"/>
      <c r="H23" s="252" t="s">
        <v>286</v>
      </c>
      <c r="I23" s="252" t="s">
        <v>290</v>
      </c>
      <c r="J23" s="252" t="s">
        <v>291</v>
      </c>
      <c r="K23" s="252" t="s">
        <v>162</v>
      </c>
      <c r="L23" s="22"/>
      <c r="M23" s="22"/>
      <c r="N23" s="22"/>
      <c r="O23" s="22"/>
    </row>
    <row r="24" spans="1:20" x14ac:dyDescent="0.2">
      <c r="A24" s="134" t="s">
        <v>50</v>
      </c>
      <c r="B24" s="128">
        <f>SUM(B25:B38)</f>
        <v>54995.984831999995</v>
      </c>
      <c r="C24" s="128">
        <f>SUM(C25:C38)</f>
        <v>53528.767710217857</v>
      </c>
      <c r="D24" s="128">
        <f t="shared" ref="D24:D38" si="4">+B24-C24</f>
        <v>1467.2171217821378</v>
      </c>
      <c r="E24" s="172">
        <f t="shared" ref="E24:E38" si="5">+B24/C24-1</f>
        <v>2.7409880416545906E-2</v>
      </c>
      <c r="F24" s="232"/>
      <c r="G24" s="134" t="s">
        <v>112</v>
      </c>
      <c r="H24" s="128">
        <f>SUM(H25:H38)</f>
        <v>35360.944047999998</v>
      </c>
      <c r="I24" s="128">
        <f>SUM(I25:I38)</f>
        <v>32870.945788518606</v>
      </c>
      <c r="J24" s="128">
        <f t="shared" ref="J24:J38" si="6">+H24-I24</f>
        <v>2489.9982594813919</v>
      </c>
      <c r="K24" s="172">
        <f t="shared" ref="K24:K38" si="7">+H24/I24-1</f>
        <v>7.5750733657049762E-2</v>
      </c>
      <c r="L24" s="22"/>
      <c r="M24" s="22"/>
      <c r="N24" s="22"/>
      <c r="O24" s="22"/>
    </row>
    <row r="25" spans="1:20" x14ac:dyDescent="0.2">
      <c r="A25" s="91" t="s">
        <v>122</v>
      </c>
      <c r="B25" s="78">
        <f>+'4.2'!B7+'4.2'!C7+'4.2'!D7</f>
        <v>2213.9926850000002</v>
      </c>
      <c r="C25" s="78">
        <v>1987.9806949999997</v>
      </c>
      <c r="D25" s="78">
        <f t="shared" si="4"/>
        <v>226.01199000000042</v>
      </c>
      <c r="E25" s="173">
        <f t="shared" si="5"/>
        <v>0.11368922775178181</v>
      </c>
      <c r="G25" s="91" t="s">
        <v>122</v>
      </c>
      <c r="H25" s="78">
        <f>+'5.2'!B7+'5.2'!C7+'5.2'!D7</f>
        <v>1792.9992109999998</v>
      </c>
      <c r="I25" s="78">
        <v>1560.8288459999997</v>
      </c>
      <c r="J25" s="78">
        <f t="shared" si="6"/>
        <v>232.17036500000017</v>
      </c>
      <c r="K25" s="173">
        <f t="shared" si="7"/>
        <v>0.14874812545590288</v>
      </c>
      <c r="R25" s="246"/>
    </row>
    <row r="26" spans="1:20" x14ac:dyDescent="0.2">
      <c r="A26" s="140" t="s">
        <v>91</v>
      </c>
      <c r="B26" s="78">
        <f>+'4.2'!B8+'4.2'!C8+'4.2'!D8</f>
        <v>2728.5549499999997</v>
      </c>
      <c r="C26" s="82">
        <v>2638.3697590000002</v>
      </c>
      <c r="D26" s="82">
        <f t="shared" si="4"/>
        <v>90.185190999999577</v>
      </c>
      <c r="E26" s="174">
        <f t="shared" si="5"/>
        <v>3.418216521484907E-2</v>
      </c>
      <c r="G26" s="140" t="s">
        <v>91</v>
      </c>
      <c r="H26" s="82">
        <f>+'5.2'!B8+'5.2'!C8+'5.2'!D8</f>
        <v>1982.996249</v>
      </c>
      <c r="I26" s="82">
        <v>1861.0755340000001</v>
      </c>
      <c r="J26" s="82">
        <f t="shared" si="6"/>
        <v>121.92071499999997</v>
      </c>
      <c r="K26" s="174">
        <f t="shared" si="7"/>
        <v>6.5510890220536355E-2</v>
      </c>
      <c r="R26" s="246"/>
    </row>
    <row r="27" spans="1:20" x14ac:dyDescent="0.2">
      <c r="A27" s="140" t="s">
        <v>92</v>
      </c>
      <c r="B27" s="78">
        <f>+'4.2'!B9+'4.2'!C9+'4.2'!D9</f>
        <v>3007.8528739999997</v>
      </c>
      <c r="C27" s="82">
        <v>2826.5298320000002</v>
      </c>
      <c r="D27" s="82">
        <f t="shared" si="4"/>
        <v>181.32304199999953</v>
      </c>
      <c r="E27" s="174">
        <f t="shared" si="5"/>
        <v>6.4150408018760929E-2</v>
      </c>
      <c r="G27" s="140" t="s">
        <v>92</v>
      </c>
      <c r="H27" s="82">
        <f>+'5.2'!B9+'5.2'!C9+'5.2'!D9</f>
        <v>2309.3327559999998</v>
      </c>
      <c r="I27" s="82">
        <v>2117.1116590000006</v>
      </c>
      <c r="J27" s="82">
        <f t="shared" si="6"/>
        <v>192.22109699999919</v>
      </c>
      <c r="K27" s="174">
        <f t="shared" si="7"/>
        <v>9.0794028828310891E-2</v>
      </c>
      <c r="Q27" s="246"/>
      <c r="R27" s="246"/>
    </row>
    <row r="28" spans="1:20" x14ac:dyDescent="0.2">
      <c r="A28" s="140" t="s">
        <v>93</v>
      </c>
      <c r="B28" s="78">
        <f>+'4.2'!B10+'4.2'!C10+'4.2'!D10</f>
        <v>2671.1359840000005</v>
      </c>
      <c r="C28" s="82">
        <v>4694.9719010000008</v>
      </c>
      <c r="D28" s="82">
        <f t="shared" si="4"/>
        <v>-2023.8359170000003</v>
      </c>
      <c r="E28" s="174">
        <f t="shared" si="5"/>
        <v>-0.43106454302078689</v>
      </c>
      <c r="G28" s="140" t="s">
        <v>93</v>
      </c>
      <c r="H28" s="82">
        <f>+'5.2'!B10+'5.2'!C10+'5.2'!D10</f>
        <v>1273.0738959999999</v>
      </c>
      <c r="I28" s="82">
        <v>1240.964536</v>
      </c>
      <c r="J28" s="82">
        <f t="shared" si="6"/>
        <v>32.109359999999924</v>
      </c>
      <c r="K28" s="174">
        <f t="shared" si="7"/>
        <v>2.587451862524448E-2</v>
      </c>
      <c r="O28" s="246"/>
      <c r="P28" s="246"/>
      <c r="Q28" s="246"/>
      <c r="R28" s="246"/>
    </row>
    <row r="29" spans="1:20" x14ac:dyDescent="0.2">
      <c r="A29" s="140" t="s">
        <v>121</v>
      </c>
      <c r="B29" s="78">
        <f>+'4.2'!B11+'4.2'!C11+'4.2'!D11</f>
        <v>1364.7140010000001</v>
      </c>
      <c r="C29" s="82">
        <v>1225.5262499999999</v>
      </c>
      <c r="D29" s="82">
        <f t="shared" si="4"/>
        <v>139.18775100000016</v>
      </c>
      <c r="E29" s="174">
        <f t="shared" si="5"/>
        <v>0.11357386347293685</v>
      </c>
      <c r="G29" s="140" t="s">
        <v>121</v>
      </c>
      <c r="H29" s="82">
        <f>+'5.2'!B11+'5.2'!C11+'5.2'!D11</f>
        <v>658.30323999999996</v>
      </c>
      <c r="I29" s="82">
        <v>617.40562079999995</v>
      </c>
      <c r="J29" s="82">
        <f t="shared" si="6"/>
        <v>40.897619200000008</v>
      </c>
      <c r="K29" s="174">
        <f t="shared" si="7"/>
        <v>6.624108660852035E-2</v>
      </c>
      <c r="R29" s="246"/>
    </row>
    <row r="30" spans="1:20" x14ac:dyDescent="0.2">
      <c r="A30" s="140" t="s">
        <v>94</v>
      </c>
      <c r="B30" s="78">
        <f>+'4.2'!B12+'4.2'!C12+'4.2'!D12</f>
        <v>1572.4869800000001</v>
      </c>
      <c r="C30" s="82">
        <v>1508.256558</v>
      </c>
      <c r="D30" s="82">
        <f t="shared" si="4"/>
        <v>64.23042200000009</v>
      </c>
      <c r="E30" s="174">
        <f t="shared" si="5"/>
        <v>4.2585872847237471E-2</v>
      </c>
      <c r="G30" s="140" t="s">
        <v>94</v>
      </c>
      <c r="H30" s="82">
        <f>+'5.2'!B12+'5.2'!C12+'5.2'!D12</f>
        <v>1171.0616429999998</v>
      </c>
      <c r="I30" s="82">
        <v>1110.7529209999998</v>
      </c>
      <c r="J30" s="82">
        <f t="shared" si="6"/>
        <v>60.308721999999989</v>
      </c>
      <c r="K30" s="174">
        <f t="shared" si="7"/>
        <v>5.42953530526884E-2</v>
      </c>
      <c r="R30" s="246"/>
    </row>
    <row r="31" spans="1:20" x14ac:dyDescent="0.2">
      <c r="A31" s="140" t="s">
        <v>95</v>
      </c>
      <c r="B31" s="78">
        <f>+'4.2'!B13+'4.2'!C13+'4.2'!D13</f>
        <v>913.13841600000001</v>
      </c>
      <c r="C31" s="82">
        <v>899.58354899999995</v>
      </c>
      <c r="D31" s="82">
        <f t="shared" si="4"/>
        <v>13.554867000000058</v>
      </c>
      <c r="E31" s="174">
        <f t="shared" si="5"/>
        <v>1.5067935618729322E-2</v>
      </c>
      <c r="G31" s="140" t="s">
        <v>95</v>
      </c>
      <c r="H31" s="82">
        <f>+'5.2'!B13+'5.2'!C13+'5.2'!D13</f>
        <v>818.73017500000003</v>
      </c>
      <c r="I31" s="82">
        <v>804.03625794439915</v>
      </c>
      <c r="J31" s="82">
        <f t="shared" si="6"/>
        <v>14.693917055600878</v>
      </c>
      <c r="K31" s="174">
        <f t="shared" si="7"/>
        <v>1.8275192082963354E-2</v>
      </c>
      <c r="R31" s="246"/>
    </row>
    <row r="32" spans="1:20" x14ac:dyDescent="0.2">
      <c r="A32" s="140" t="s">
        <v>96</v>
      </c>
      <c r="B32" s="78">
        <f>+'4.2'!B14+'4.2'!C14+'4.2'!D14</f>
        <v>10821.611785999999</v>
      </c>
      <c r="C32" s="82">
        <v>9929.8725630000026</v>
      </c>
      <c r="D32" s="82">
        <f t="shared" si="4"/>
        <v>891.73922299999685</v>
      </c>
      <c r="E32" s="174">
        <f t="shared" si="5"/>
        <v>8.9803692579372374E-2</v>
      </c>
      <c r="G32" s="140" t="s">
        <v>96</v>
      </c>
      <c r="H32" s="82">
        <f>+'5.2'!B14+'5.2'!C14+'5.2'!D14</f>
        <v>6334.1799929999997</v>
      </c>
      <c r="I32" s="82">
        <v>5735.152630999999</v>
      </c>
      <c r="J32" s="82">
        <f t="shared" si="6"/>
        <v>599.02736200000072</v>
      </c>
      <c r="K32" s="174">
        <f t="shared" si="7"/>
        <v>0.10444837313694166</v>
      </c>
      <c r="O32" s="246"/>
      <c r="P32" s="246"/>
      <c r="Q32" s="246"/>
      <c r="R32" s="246"/>
    </row>
    <row r="33" spans="1:18" x14ac:dyDescent="0.2">
      <c r="A33" s="140" t="s">
        <v>97</v>
      </c>
      <c r="B33" s="78">
        <f>+'4.2'!B15+'4.2'!C15+'4.2'!D15</f>
        <v>2298.6664869999995</v>
      </c>
      <c r="C33" s="82">
        <v>2060.5667299999996</v>
      </c>
      <c r="D33" s="82">
        <f t="shared" si="4"/>
        <v>238.09975699999995</v>
      </c>
      <c r="E33" s="174">
        <f t="shared" si="5"/>
        <v>0.11555061698972491</v>
      </c>
      <c r="G33" s="140" t="s">
        <v>97</v>
      </c>
      <c r="H33" s="82">
        <f>+'5.2'!B15+'5.2'!C15+'5.2'!D15</f>
        <v>1409.3395659999999</v>
      </c>
      <c r="I33" s="82">
        <v>1316.212039</v>
      </c>
      <c r="J33" s="82">
        <f t="shared" si="6"/>
        <v>93.127526999999873</v>
      </c>
      <c r="K33" s="174">
        <f t="shared" si="7"/>
        <v>7.0754197834836718E-2</v>
      </c>
      <c r="R33" s="246"/>
    </row>
    <row r="34" spans="1:18" x14ac:dyDescent="0.2">
      <c r="A34" s="140" t="s">
        <v>98</v>
      </c>
      <c r="B34" s="78">
        <f>+'4.2'!B16+'4.2'!C16+'4.2'!D16</f>
        <v>2654.5900160000001</v>
      </c>
      <c r="C34" s="82">
        <v>2475.6887099999994</v>
      </c>
      <c r="D34" s="82">
        <f t="shared" si="4"/>
        <v>178.90130600000066</v>
      </c>
      <c r="E34" s="174">
        <f t="shared" si="5"/>
        <v>7.2263247506590078E-2</v>
      </c>
      <c r="G34" s="140" t="s">
        <v>98</v>
      </c>
      <c r="H34" s="82">
        <f>+'5.2'!B16+'5.2'!C16+'5.2'!D16</f>
        <v>1861.8676419999997</v>
      </c>
      <c r="I34" s="82">
        <v>1692.2648030000003</v>
      </c>
      <c r="J34" s="82">
        <f t="shared" si="6"/>
        <v>169.60283899999945</v>
      </c>
      <c r="K34" s="174">
        <f t="shared" si="7"/>
        <v>0.10022239941369238</v>
      </c>
      <c r="R34" s="246"/>
    </row>
    <row r="35" spans="1:18" x14ac:dyDescent="0.2">
      <c r="A35" s="140" t="s">
        <v>99</v>
      </c>
      <c r="B35" s="78">
        <f>+'4.2'!B17+'4.2'!C17+'4.2'!D17</f>
        <v>2211.5421080000001</v>
      </c>
      <c r="C35" s="82">
        <v>2091.5810700000002</v>
      </c>
      <c r="D35" s="82">
        <f t="shared" si="4"/>
        <v>119.96103799999992</v>
      </c>
      <c r="E35" s="174">
        <f t="shared" si="5"/>
        <v>5.7354237768082239E-2</v>
      </c>
      <c r="G35" s="140" t="s">
        <v>99</v>
      </c>
      <c r="H35" s="82">
        <f>+'5.2'!B17+'5.2'!C17+'5.2'!D17</f>
        <v>1726.9954639999999</v>
      </c>
      <c r="I35" s="82">
        <v>1590.6945660000001</v>
      </c>
      <c r="J35" s="82">
        <f t="shared" si="6"/>
        <v>136.30089799999973</v>
      </c>
      <c r="K35" s="174">
        <f t="shared" si="7"/>
        <v>8.5686404488540813E-2</v>
      </c>
      <c r="R35" s="246"/>
    </row>
    <row r="36" spans="1:18" x14ac:dyDescent="0.2">
      <c r="A36" s="140" t="s">
        <v>100</v>
      </c>
      <c r="B36" s="78">
        <f>+'4.2'!B18+'4.2'!C18+'4.2'!D18</f>
        <v>9576.9424250000029</v>
      </c>
      <c r="C36" s="82">
        <v>8974.2163622178559</v>
      </c>
      <c r="D36" s="82">
        <f t="shared" si="4"/>
        <v>602.72606278214698</v>
      </c>
      <c r="E36" s="174">
        <f t="shared" si="5"/>
        <v>6.7161971413979948E-2</v>
      </c>
      <c r="G36" s="140" t="s">
        <v>100</v>
      </c>
      <c r="H36" s="82">
        <f>+'5.2'!B18+'5.2'!C18+'5.2'!D18</f>
        <v>7884.6455619999997</v>
      </c>
      <c r="I36" s="82">
        <v>7369.0019630000006</v>
      </c>
      <c r="J36" s="82">
        <f t="shared" si="6"/>
        <v>515.64359899999909</v>
      </c>
      <c r="K36" s="174">
        <f t="shared" si="7"/>
        <v>6.9974686068624115E-2</v>
      </c>
      <c r="O36" s="246"/>
      <c r="P36" s="246"/>
      <c r="Q36" s="246"/>
      <c r="R36" s="246"/>
    </row>
    <row r="37" spans="1:18" x14ac:dyDescent="0.2">
      <c r="A37" s="140" t="s">
        <v>101</v>
      </c>
      <c r="B37" s="78">
        <f>+'4.2'!B19+'4.2'!C19+'4.2'!D19</f>
        <v>10306.470486999997</v>
      </c>
      <c r="C37" s="82">
        <v>9588.6259079999982</v>
      </c>
      <c r="D37" s="82">
        <f t="shared" si="4"/>
        <v>717.8445789999987</v>
      </c>
      <c r="E37" s="174">
        <f t="shared" si="5"/>
        <v>7.486417614864771E-2</v>
      </c>
      <c r="G37" s="140" t="s">
        <v>101</v>
      </c>
      <c r="H37" s="82">
        <f>+'5.2'!B19+'5.2'!C19+'5.2'!D19</f>
        <v>4543.2410410000011</v>
      </c>
      <c r="I37" s="82">
        <v>4361.4631750000008</v>
      </c>
      <c r="J37" s="82">
        <f t="shared" si="6"/>
        <v>181.77786600000036</v>
      </c>
      <c r="K37" s="174">
        <f t="shared" si="7"/>
        <v>4.167818429419623E-2</v>
      </c>
      <c r="O37" s="246"/>
      <c r="P37" s="246"/>
      <c r="Q37" s="246"/>
      <c r="R37" s="246"/>
    </row>
    <row r="38" spans="1:18" x14ac:dyDescent="0.2">
      <c r="A38" s="91" t="s">
        <v>102</v>
      </c>
      <c r="B38" s="78">
        <f>+'4.2'!B20+'4.2'!C20+'4.2'!D20</f>
        <v>2654.2856330000004</v>
      </c>
      <c r="C38" s="78">
        <v>2626.9978229999992</v>
      </c>
      <c r="D38" s="78">
        <f t="shared" si="4"/>
        <v>27.287810000001173</v>
      </c>
      <c r="E38" s="173">
        <f t="shared" si="5"/>
        <v>1.0387450557092226E-2</v>
      </c>
      <c r="G38" s="91" t="s">
        <v>102</v>
      </c>
      <c r="H38" s="78">
        <f>+'5.2'!B20+'5.2'!C20+'5.2'!D20</f>
        <v>1594.1776099999997</v>
      </c>
      <c r="I38" s="78">
        <v>1493.9812367742006</v>
      </c>
      <c r="J38" s="78">
        <f t="shared" si="6"/>
        <v>100.19637322579911</v>
      </c>
      <c r="K38" s="173">
        <f t="shared" si="7"/>
        <v>6.7066687826778049E-2</v>
      </c>
      <c r="R38" s="246"/>
    </row>
    <row r="39" spans="1:18" x14ac:dyDescent="0.2">
      <c r="E39" s="3" t="s">
        <v>65</v>
      </c>
      <c r="K39" s="3" t="s">
        <v>65</v>
      </c>
    </row>
    <row r="40" spans="1:18" x14ac:dyDescent="0.2">
      <c r="I40" s="247"/>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22"/>
  <sheetViews>
    <sheetView showGridLines="0" zoomScaleNormal="100" workbookViewId="0">
      <selection activeCell="C5" sqref="C5:C20"/>
    </sheetView>
  </sheetViews>
  <sheetFormatPr defaultRowHeight="12" x14ac:dyDescent="0.2"/>
  <cols>
    <col min="1" max="1" width="30.85546875" style="250" customWidth="1"/>
    <col min="2" max="3" width="9.140625" style="250" customWidth="1"/>
    <col min="4" max="4" width="9.5703125" style="250" customWidth="1"/>
    <col min="5" max="5" width="9.140625" style="250" customWidth="1"/>
    <col min="6" max="12" width="9.140625" style="250"/>
    <col min="13" max="13" width="12" style="250" customWidth="1"/>
    <col min="14" max="16384" width="9.140625" style="250"/>
  </cols>
  <sheetData>
    <row r="1" spans="1:13" ht="15.75" x14ac:dyDescent="0.25">
      <c r="A1" s="88" t="s">
        <v>278</v>
      </c>
      <c r="B1" s="42"/>
      <c r="C1" s="42"/>
      <c r="D1" s="42"/>
      <c r="M1" s="175" t="str">
        <f>Titulní!A35</f>
        <v>I. čtvrtletí 2021</v>
      </c>
    </row>
    <row r="2" spans="1:13" ht="6" customHeight="1" x14ac:dyDescent="0.2">
      <c r="A2" s="42"/>
      <c r="B2" s="42"/>
      <c r="C2" s="42"/>
      <c r="D2" s="42"/>
      <c r="E2" s="42"/>
    </row>
    <row r="3" spans="1:13" ht="24" x14ac:dyDescent="0.2">
      <c r="A3" s="241"/>
      <c r="B3" s="252" t="s">
        <v>286</v>
      </c>
      <c r="C3" s="252" t="s">
        <v>290</v>
      </c>
      <c r="D3" s="252" t="s">
        <v>291</v>
      </c>
      <c r="E3" s="252" t="s">
        <v>162</v>
      </c>
    </row>
    <row r="4" spans="1:13" x14ac:dyDescent="0.2">
      <c r="A4" s="134" t="s">
        <v>277</v>
      </c>
      <c r="B4" s="128">
        <f>SUM(B5:B20)</f>
        <v>34351.140829000004</v>
      </c>
      <c r="C4" s="128">
        <f>SUM(C5:C20)</f>
        <v>35395.994419028997</v>
      </c>
      <c r="D4" s="128">
        <f t="shared" ref="D4:D20" si="0">+B4-C4</f>
        <v>-1044.8535900289935</v>
      </c>
      <c r="E4" s="172">
        <f>+B4/C4-1</f>
        <v>-2.9518978267983775E-2</v>
      </c>
    </row>
    <row r="5" spans="1:13" x14ac:dyDescent="0.2">
      <c r="A5" s="91" t="s">
        <v>41</v>
      </c>
      <c r="B5" s="78">
        <f>+'9'!L6</f>
        <v>4491.3288300000004</v>
      </c>
      <c r="C5" s="78">
        <v>4915.1327162030784</v>
      </c>
      <c r="D5" s="78">
        <f t="shared" si="0"/>
        <v>-423.80388620307804</v>
      </c>
      <c r="E5" s="173">
        <f>+B5/C5-1</f>
        <v>-8.6224301697079064E-2</v>
      </c>
    </row>
    <row r="6" spans="1:13" x14ac:dyDescent="0.2">
      <c r="A6" s="140" t="s">
        <v>40</v>
      </c>
      <c r="B6" s="78">
        <f>+'9'!L7</f>
        <v>620.60076500000002</v>
      </c>
      <c r="C6" s="82">
        <v>602.23632799999996</v>
      </c>
      <c r="D6" s="82">
        <f t="shared" si="0"/>
        <v>18.364437000000066</v>
      </c>
      <c r="E6" s="174">
        <f>+B6/C6-1</f>
        <v>3.0493738331906162E-2</v>
      </c>
    </row>
    <row r="7" spans="1:13" x14ac:dyDescent="0.2">
      <c r="A7" s="140" t="s">
        <v>39</v>
      </c>
      <c r="B7" s="78">
        <f>+'9'!L8</f>
        <v>4466.6846420000002</v>
      </c>
      <c r="C7" s="82">
        <v>4531.2323310000002</v>
      </c>
      <c r="D7" s="82">
        <f t="shared" si="0"/>
        <v>-64.547688999999991</v>
      </c>
      <c r="E7" s="174">
        <f>+B7/C7-1</f>
        <v>-1.4245062774292827E-2</v>
      </c>
    </row>
    <row r="8" spans="1:13" x14ac:dyDescent="0.2">
      <c r="A8" s="140" t="s">
        <v>51</v>
      </c>
      <c r="B8" s="78">
        <f>+'9'!L9</f>
        <v>0</v>
      </c>
      <c r="C8" s="82">
        <v>0</v>
      </c>
      <c r="D8" s="82">
        <f t="shared" si="0"/>
        <v>0</v>
      </c>
      <c r="E8" s="174">
        <v>0</v>
      </c>
    </row>
    <row r="9" spans="1:13" x14ac:dyDescent="0.2">
      <c r="A9" s="140" t="s">
        <v>52</v>
      </c>
      <c r="B9" s="78">
        <f>+'9'!L10</f>
        <v>0</v>
      </c>
      <c r="C9" s="82">
        <v>0</v>
      </c>
      <c r="D9" s="82">
        <f t="shared" si="0"/>
        <v>0</v>
      </c>
      <c r="E9" s="174">
        <v>0</v>
      </c>
    </row>
    <row r="10" spans="1:13" x14ac:dyDescent="0.2">
      <c r="A10" s="140" t="s">
        <v>53</v>
      </c>
      <c r="B10" s="78">
        <f>+'9'!L11</f>
        <v>0</v>
      </c>
      <c r="C10" s="82">
        <v>0</v>
      </c>
      <c r="D10" s="82">
        <f t="shared" si="0"/>
        <v>0</v>
      </c>
      <c r="E10" s="174">
        <v>0</v>
      </c>
    </row>
    <row r="11" spans="1:13" x14ac:dyDescent="0.2">
      <c r="A11" s="140" t="s">
        <v>38</v>
      </c>
      <c r="B11" s="78">
        <f>+'9'!L12</f>
        <v>18490.782455</v>
      </c>
      <c r="C11" s="82">
        <v>19281.165460865919</v>
      </c>
      <c r="D11" s="82">
        <f t="shared" si="0"/>
        <v>-790.38300586591868</v>
      </c>
      <c r="E11" s="174">
        <f>+B11/C11-1</f>
        <v>-4.099249122000026E-2</v>
      </c>
    </row>
    <row r="12" spans="1:13" x14ac:dyDescent="0.2">
      <c r="A12" s="140" t="s">
        <v>63</v>
      </c>
      <c r="B12" s="78">
        <f>+'9'!L13</f>
        <v>0</v>
      </c>
      <c r="C12" s="82">
        <v>0</v>
      </c>
      <c r="D12" s="82">
        <f t="shared" si="0"/>
        <v>0</v>
      </c>
      <c r="E12" s="174">
        <v>0</v>
      </c>
    </row>
    <row r="13" spans="1:13" x14ac:dyDescent="0.2">
      <c r="A13" s="140" t="s">
        <v>37</v>
      </c>
      <c r="B13" s="78">
        <f>+'9'!L14</f>
        <v>0</v>
      </c>
      <c r="C13" s="82">
        <v>0</v>
      </c>
      <c r="D13" s="82">
        <f t="shared" si="0"/>
        <v>0</v>
      </c>
      <c r="E13" s="174">
        <v>0</v>
      </c>
    </row>
    <row r="14" spans="1:13" x14ac:dyDescent="0.2">
      <c r="A14" s="140" t="s">
        <v>36</v>
      </c>
      <c r="B14" s="78">
        <f>+'9'!L15</f>
        <v>234.09604000000002</v>
      </c>
      <c r="C14" s="82">
        <v>212.05776</v>
      </c>
      <c r="D14" s="82">
        <f t="shared" si="0"/>
        <v>22.038280000000015</v>
      </c>
      <c r="E14" s="174">
        <f>+B14/C14-1</f>
        <v>0.10392583605523331</v>
      </c>
    </row>
    <row r="15" spans="1:13" x14ac:dyDescent="0.2">
      <c r="A15" s="140" t="s">
        <v>35</v>
      </c>
      <c r="B15" s="78">
        <f>+'9'!L16</f>
        <v>132.15265499999998</v>
      </c>
      <c r="C15" s="82">
        <v>129.31822199999999</v>
      </c>
      <c r="D15" s="82">
        <f t="shared" si="0"/>
        <v>2.83443299999999</v>
      </c>
      <c r="E15" s="174">
        <f>+B15/C15-1</f>
        <v>2.1918280008520252E-2</v>
      </c>
    </row>
    <row r="16" spans="1:13" x14ac:dyDescent="0.2">
      <c r="A16" s="140" t="s">
        <v>34</v>
      </c>
      <c r="B16" s="78">
        <f>+'9'!L17</f>
        <v>696.80082099999993</v>
      </c>
      <c r="C16" s="82">
        <v>682.62099999999998</v>
      </c>
      <c r="D16" s="82">
        <f t="shared" si="0"/>
        <v>14.179820999999947</v>
      </c>
      <c r="E16" s="174">
        <f>+B16/C16-1</f>
        <v>2.0772611742094105E-2</v>
      </c>
    </row>
    <row r="17" spans="1:5" x14ac:dyDescent="0.2">
      <c r="A17" s="140" t="s">
        <v>33</v>
      </c>
      <c r="B17" s="78">
        <f>+'9'!L18</f>
        <v>1478.9096499999998</v>
      </c>
      <c r="C17" s="82">
        <v>1288.1043890000001</v>
      </c>
      <c r="D17" s="82">
        <f t="shared" si="0"/>
        <v>190.80526099999975</v>
      </c>
      <c r="E17" s="174">
        <f>+B17/C17-1</f>
        <v>0.14812872514791176</v>
      </c>
    </row>
    <row r="18" spans="1:5" x14ac:dyDescent="0.2">
      <c r="A18" s="140" t="s">
        <v>3</v>
      </c>
      <c r="B18" s="78">
        <f>+'9'!L19</f>
        <v>0</v>
      </c>
      <c r="C18" s="82">
        <v>0</v>
      </c>
      <c r="D18" s="82">
        <f t="shared" si="0"/>
        <v>0</v>
      </c>
      <c r="E18" s="174">
        <v>0</v>
      </c>
    </row>
    <row r="19" spans="1:5" x14ac:dyDescent="0.2">
      <c r="A19" s="140" t="s">
        <v>32</v>
      </c>
      <c r="B19" s="78">
        <f>+'9'!L20</f>
        <v>4.3412560000000004</v>
      </c>
      <c r="C19" s="82">
        <v>3.9416209999999992</v>
      </c>
      <c r="D19" s="82">
        <f t="shared" si="0"/>
        <v>0.39963500000000129</v>
      </c>
      <c r="E19" s="174">
        <f>+B19/C19-1</f>
        <v>0.10138848965945768</v>
      </c>
    </row>
    <row r="20" spans="1:5" x14ac:dyDescent="0.2">
      <c r="A20" s="91" t="s">
        <v>31</v>
      </c>
      <c r="B20" s="78">
        <f>+'9'!L21</f>
        <v>3735.4437149999985</v>
      </c>
      <c r="C20" s="78">
        <v>3750.1845909599983</v>
      </c>
      <c r="D20" s="78">
        <f t="shared" si="0"/>
        <v>-14.740875959999812</v>
      </c>
      <c r="E20" s="173">
        <f>+B20/C20-1</f>
        <v>-3.9307067698836073E-3</v>
      </c>
    </row>
    <row r="21" spans="1:5" x14ac:dyDescent="0.2">
      <c r="E21" s="3" t="s">
        <v>65</v>
      </c>
    </row>
    <row r="22" spans="1:5" x14ac:dyDescent="0.2">
      <c r="C22" s="2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30"/>
  <sheetViews>
    <sheetView showGridLines="0" view="pageBreakPreview" zoomScaleNormal="85" zoomScaleSheetLayoutView="100" workbookViewId="0">
      <selection activeCell="G38" sqref="G38"/>
    </sheetView>
  </sheetViews>
  <sheetFormatPr defaultRowHeight="12" x14ac:dyDescent="0.2"/>
  <cols>
    <col min="1" max="1" width="29.7109375" style="97" customWidth="1"/>
    <col min="2" max="6" width="10.7109375" style="97" customWidth="1"/>
    <col min="7" max="7" width="11.42578125" style="97" bestFit="1" customWidth="1"/>
    <col min="8" max="10" width="9.140625" style="97"/>
    <col min="11" max="11" width="9.140625" style="97" customWidth="1"/>
    <col min="12" max="12" width="12.7109375" style="97" customWidth="1"/>
    <col min="13" max="16384" width="9.140625" style="97"/>
  </cols>
  <sheetData>
    <row r="1" spans="1:12" ht="15.75" x14ac:dyDescent="0.25">
      <c r="A1" s="177" t="s">
        <v>282</v>
      </c>
      <c r="B1" s="189"/>
      <c r="C1" s="189"/>
      <c r="D1" s="189"/>
      <c r="E1" s="189"/>
      <c r="L1" s="176" t="str">
        <f>Titulní!A35</f>
        <v>I. čtvrtletí 2021</v>
      </c>
    </row>
    <row r="2" spans="1:12" ht="6" customHeight="1" x14ac:dyDescent="0.2">
      <c r="A2" s="189"/>
      <c r="B2" s="189"/>
      <c r="C2" s="189"/>
      <c r="D2" s="189"/>
      <c r="E2" s="189"/>
    </row>
    <row r="3" spans="1:12" x14ac:dyDescent="0.2">
      <c r="A3" s="253" t="s">
        <v>26</v>
      </c>
      <c r="B3" s="251" t="s">
        <v>45</v>
      </c>
      <c r="C3" s="251" t="s">
        <v>46</v>
      </c>
      <c r="D3" s="251" t="s">
        <v>47</v>
      </c>
      <c r="E3" s="251" t="s">
        <v>48</v>
      </c>
      <c r="F3" s="251" t="s">
        <v>7</v>
      </c>
    </row>
    <row r="4" spans="1:12" x14ac:dyDescent="0.2">
      <c r="A4" s="180" t="s">
        <v>279</v>
      </c>
      <c r="B4" s="181">
        <v>7671.9</v>
      </c>
      <c r="C4" s="181">
        <v>4634</v>
      </c>
      <c r="D4" s="181">
        <v>3745.8</v>
      </c>
      <c r="E4" s="181">
        <v>6136.4</v>
      </c>
      <c r="F4" s="182">
        <f>SUM(B4:E4)</f>
        <v>22188.1</v>
      </c>
      <c r="H4" s="190">
        <v>2019</v>
      </c>
    </row>
    <row r="5" spans="1:12" x14ac:dyDescent="0.2">
      <c r="A5" s="183" t="s">
        <v>280</v>
      </c>
      <c r="B5" s="181">
        <v>7021.2371049999983</v>
      </c>
      <c r="C5" s="181">
        <v>3965.4027319999996</v>
      </c>
      <c r="D5" s="181">
        <v>3547.4660890000009</v>
      </c>
      <c r="E5" s="181">
        <v>6203.9500329999992</v>
      </c>
      <c r="F5" s="182">
        <f>SUM(B5:E5)</f>
        <v>20738.055958999998</v>
      </c>
      <c r="H5" s="190"/>
    </row>
    <row r="6" spans="1:12" x14ac:dyDescent="0.2">
      <c r="A6" s="183" t="s">
        <v>292</v>
      </c>
      <c r="B6" s="184">
        <f>+'7.1'!B8+'7.1'!C8+'7.1'!D8</f>
        <v>7596.6996909999998</v>
      </c>
      <c r="C6" s="286">
        <f>+'7.1'!E8+'7.1'!F8+'7.1'!G8</f>
        <v>0</v>
      </c>
      <c r="D6" s="282">
        <f>+'7.1'!H8+'7.1'!I8+'7.1'!J8</f>
        <v>0</v>
      </c>
      <c r="E6" s="287">
        <f>+'7.1'!K8+'7.1'!L8+'7.1'!M8</f>
        <v>0</v>
      </c>
      <c r="F6" s="283">
        <f>SUM(B6:E6)</f>
        <v>7596.6996909999998</v>
      </c>
      <c r="H6" s="190"/>
    </row>
    <row r="7" spans="1:12" x14ac:dyDescent="0.2">
      <c r="A7" s="180" t="s">
        <v>281</v>
      </c>
      <c r="B7" s="182">
        <f>+B6-B5</f>
        <v>575.46258600000147</v>
      </c>
      <c r="C7" s="284">
        <f t="shared" ref="C7:F7" si="0">+C6-C5</f>
        <v>-3965.4027319999996</v>
      </c>
      <c r="D7" s="284">
        <f t="shared" si="0"/>
        <v>-3547.4660890000009</v>
      </c>
      <c r="E7" s="284">
        <f t="shared" si="0"/>
        <v>-6203.9500329999992</v>
      </c>
      <c r="F7" s="284">
        <f t="shared" si="0"/>
        <v>-13141.356267999998</v>
      </c>
    </row>
    <row r="8" spans="1:12" x14ac:dyDescent="0.2">
      <c r="A8" s="194" t="s">
        <v>204</v>
      </c>
      <c r="B8" s="195">
        <f>+(B6-B5)/B5</f>
        <v>8.1960283835194825E-2</v>
      </c>
      <c r="C8" s="285">
        <f t="shared" ref="C8:F8" si="1">+(C6-C5)/C5</f>
        <v>-1</v>
      </c>
      <c r="D8" s="285">
        <f t="shared" si="1"/>
        <v>-1</v>
      </c>
      <c r="E8" s="285">
        <f t="shared" si="1"/>
        <v>-1</v>
      </c>
      <c r="F8" s="285">
        <f t="shared" si="1"/>
        <v>-0.63368313278645827</v>
      </c>
    </row>
    <row r="9" spans="1:12" x14ac:dyDescent="0.2">
      <c r="F9" s="3" t="s">
        <v>65</v>
      </c>
    </row>
    <row r="10" spans="1:12" ht="3.75" customHeight="1" x14ac:dyDescent="0.2">
      <c r="F10" s="3"/>
    </row>
    <row r="11" spans="1:12" x14ac:dyDescent="0.2">
      <c r="A11" s="253" t="s">
        <v>25</v>
      </c>
      <c r="B11" s="251" t="s">
        <v>45</v>
      </c>
      <c r="C11" s="251" t="s">
        <v>46</v>
      </c>
      <c r="D11" s="251" t="s">
        <v>47</v>
      </c>
      <c r="E11" s="251" t="s">
        <v>48</v>
      </c>
      <c r="F11" s="251" t="s">
        <v>7</v>
      </c>
    </row>
    <row r="12" spans="1:12" x14ac:dyDescent="0.2">
      <c r="A12" s="180" t="s">
        <v>279</v>
      </c>
      <c r="B12" s="181">
        <v>14014.6</v>
      </c>
      <c r="C12" s="181">
        <v>5662.6</v>
      </c>
      <c r="D12" s="181">
        <v>3089.8</v>
      </c>
      <c r="E12" s="181">
        <v>11079.3</v>
      </c>
      <c r="F12" s="182">
        <f>SUM(B12:E12)</f>
        <v>33846.300000000003</v>
      </c>
    </row>
    <row r="13" spans="1:12" x14ac:dyDescent="0.2">
      <c r="A13" s="183" t="s">
        <v>280</v>
      </c>
      <c r="B13" s="181">
        <v>13365.702517027044</v>
      </c>
      <c r="C13" s="181">
        <v>5557.4149748755744</v>
      </c>
      <c r="D13" s="181">
        <v>2881.1293208541133</v>
      </c>
      <c r="E13" s="181">
        <v>11704.285397282179</v>
      </c>
      <c r="F13" s="182">
        <f>SUM(B13:E13)</f>
        <v>33508.532210038917</v>
      </c>
    </row>
    <row r="14" spans="1:12" x14ac:dyDescent="0.2">
      <c r="A14" s="183" t="s">
        <v>292</v>
      </c>
      <c r="B14" s="184">
        <f>+'7.1'!B13+'7.1'!C13+'7.1'!D13</f>
        <v>14119.341095999993</v>
      </c>
      <c r="C14" s="286">
        <f>+'7.1'!E13+'7.1'!F13+'7.1'!G13</f>
        <v>0</v>
      </c>
      <c r="D14" s="282">
        <f>+'7.1'!H13+'7.1'!I13+'7.1'!J13</f>
        <v>0</v>
      </c>
      <c r="E14" s="287">
        <f>+'7.1'!K13+'7.1'!L13+'7.1'!M13</f>
        <v>0</v>
      </c>
      <c r="F14" s="283">
        <f>SUM(B14:E14)</f>
        <v>14119.341095999993</v>
      </c>
    </row>
    <row r="15" spans="1:12" x14ac:dyDescent="0.2">
      <c r="A15" s="180" t="s">
        <v>281</v>
      </c>
      <c r="B15" s="182">
        <f>+B14-B13</f>
        <v>753.63857897294838</v>
      </c>
      <c r="C15" s="284">
        <f t="shared" ref="C15:F15" si="2">+C14-C13</f>
        <v>-5557.4149748755744</v>
      </c>
      <c r="D15" s="284">
        <f t="shared" si="2"/>
        <v>-2881.1293208541133</v>
      </c>
      <c r="E15" s="284">
        <f t="shared" si="2"/>
        <v>-11704.285397282179</v>
      </c>
      <c r="F15" s="284">
        <f t="shared" si="2"/>
        <v>-19389.191114038924</v>
      </c>
    </row>
    <row r="16" spans="1:12" ht="11.25" customHeight="1" x14ac:dyDescent="0.2">
      <c r="A16" s="194" t="s">
        <v>204</v>
      </c>
      <c r="B16" s="195">
        <f>+(B14-B13)/B13</f>
        <v>5.6386005749631291E-2</v>
      </c>
      <c r="C16" s="285">
        <f t="shared" ref="C16:F16" si="3">+(C14-C13)/C13</f>
        <v>-1</v>
      </c>
      <c r="D16" s="285">
        <f t="shared" si="3"/>
        <v>-1</v>
      </c>
      <c r="E16" s="285">
        <f t="shared" si="3"/>
        <v>-1</v>
      </c>
      <c r="F16" s="285">
        <f t="shared" si="3"/>
        <v>-0.5786344502499593</v>
      </c>
    </row>
    <row r="17" spans="1:19" x14ac:dyDescent="0.2">
      <c r="F17" s="3" t="s">
        <v>65</v>
      </c>
    </row>
    <row r="18" spans="1:19" ht="3.75" customHeight="1" x14ac:dyDescent="0.2">
      <c r="F18" s="3"/>
    </row>
    <row r="19" spans="1:19" x14ac:dyDescent="0.2">
      <c r="A19" s="253" t="s">
        <v>5</v>
      </c>
      <c r="B19" s="251" t="s">
        <v>45</v>
      </c>
      <c r="C19" s="251" t="s">
        <v>46</v>
      </c>
      <c r="D19" s="251" t="s">
        <v>47</v>
      </c>
      <c r="E19" s="251" t="s">
        <v>48</v>
      </c>
      <c r="F19" s="251" t="s">
        <v>7</v>
      </c>
    </row>
    <row r="20" spans="1:19" x14ac:dyDescent="0.2">
      <c r="A20" s="180" t="s">
        <v>279</v>
      </c>
      <c r="B20" s="181">
        <v>8000.2</v>
      </c>
      <c r="C20" s="181">
        <v>2947.7</v>
      </c>
      <c r="D20" s="181">
        <v>1374.9</v>
      </c>
      <c r="E20" s="181">
        <v>6345.3</v>
      </c>
      <c r="F20" s="182">
        <f>SUM(B20:E20)</f>
        <v>18668.099999999999</v>
      </c>
    </row>
    <row r="21" spans="1:19" x14ac:dyDescent="0.2">
      <c r="A21" s="183" t="s">
        <v>280</v>
      </c>
      <c r="B21" s="181">
        <v>7761.4412209729589</v>
      </c>
      <c r="C21" s="181">
        <v>2666.4454051244275</v>
      </c>
      <c r="D21" s="181">
        <v>1502.5578261458868</v>
      </c>
      <c r="E21" s="181">
        <v>6727.5190452424795</v>
      </c>
      <c r="F21" s="182">
        <f>SUM(B21:E21)</f>
        <v>18657.963497485754</v>
      </c>
    </row>
    <row r="22" spans="1:19" x14ac:dyDescent="0.2">
      <c r="A22" s="183" t="s">
        <v>292</v>
      </c>
      <c r="B22" s="184">
        <f>+'7.1'!B14+'7.1'!C14+'7.1'!D14</f>
        <v>8762.321960999996</v>
      </c>
      <c r="C22" s="286">
        <f>+'7.1'!E14+'7.1'!F14+'7.1'!G14</f>
        <v>0</v>
      </c>
      <c r="D22" s="282">
        <f>+'7.1'!H14+'7.1'!I14+'7.1'!J14</f>
        <v>0</v>
      </c>
      <c r="E22" s="287">
        <f>+'7.1'!K14+'7.1'!L14+'7.1'!M14</f>
        <v>0</v>
      </c>
      <c r="F22" s="283">
        <f>SUM(B22:E22)</f>
        <v>8762.321960999996</v>
      </c>
    </row>
    <row r="23" spans="1:19" x14ac:dyDescent="0.2">
      <c r="A23" s="180" t="s">
        <v>281</v>
      </c>
      <c r="B23" s="182">
        <f>+B22-B21</f>
        <v>1000.8807400270371</v>
      </c>
      <c r="C23" s="284">
        <f t="shared" ref="C23:F23" si="4">+C22-C21</f>
        <v>-2666.4454051244275</v>
      </c>
      <c r="D23" s="284">
        <f t="shared" si="4"/>
        <v>-1502.5578261458868</v>
      </c>
      <c r="E23" s="284">
        <f t="shared" si="4"/>
        <v>-6727.5190452424795</v>
      </c>
      <c r="F23" s="284">
        <f t="shared" si="4"/>
        <v>-9895.6415364857585</v>
      </c>
    </row>
    <row r="24" spans="1:19" x14ac:dyDescent="0.2">
      <c r="A24" s="194" t="s">
        <v>204</v>
      </c>
      <c r="B24" s="195">
        <f>+(B22-B21)/B21</f>
        <v>0.12895552662596452</v>
      </c>
      <c r="C24" s="285">
        <f t="shared" ref="C24:F24" si="5">+(C22-C21)/C21</f>
        <v>-1</v>
      </c>
      <c r="D24" s="285">
        <f t="shared" si="5"/>
        <v>-1</v>
      </c>
      <c r="E24" s="285">
        <f t="shared" si="5"/>
        <v>-1</v>
      </c>
      <c r="F24" s="285">
        <f t="shared" si="5"/>
        <v>-0.53037093452451234</v>
      </c>
    </row>
    <row r="25" spans="1:19" x14ac:dyDescent="0.2">
      <c r="F25" s="3" t="s">
        <v>65</v>
      </c>
    </row>
    <row r="28" spans="1:19" x14ac:dyDescent="0.2">
      <c r="P28" s="243"/>
      <c r="Q28" s="243"/>
      <c r="R28" s="243"/>
      <c r="S28" s="243"/>
    </row>
    <row r="29" spans="1:19" x14ac:dyDescent="0.2">
      <c r="Q29" s="244"/>
      <c r="R29" s="244"/>
      <c r="S29" s="244"/>
    </row>
    <row r="30" spans="1:19" x14ac:dyDescent="0.2">
      <c r="Q30" s="244"/>
      <c r="R30" s="244"/>
      <c r="S30" s="24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0"/>
  <sheetViews>
    <sheetView showGridLines="0" zoomScaleNormal="100" zoomScaleSheetLayoutView="100" workbookViewId="0">
      <selection activeCell="D10" sqref="D10"/>
    </sheetView>
  </sheetViews>
  <sheetFormatPr defaultRowHeight="12" x14ac:dyDescent="0.2"/>
  <cols>
    <col min="1" max="1" width="9" style="97" customWidth="1"/>
    <col min="2" max="2" width="90.42578125" style="97" customWidth="1"/>
    <col min="3" max="5" width="9.140625" style="97" customWidth="1"/>
    <col min="6" max="16384" width="9.140625" style="97"/>
  </cols>
  <sheetData>
    <row r="1" spans="1:2" s="98" customFormat="1" ht="18.75" x14ac:dyDescent="0.3">
      <c r="A1" s="237" t="s">
        <v>42</v>
      </c>
    </row>
    <row r="2" spans="1:2" ht="6" customHeight="1" x14ac:dyDescent="0.2"/>
    <row r="3" spans="1:2" ht="23.85" customHeight="1" x14ac:dyDescent="0.2">
      <c r="A3" s="108" t="s">
        <v>106</v>
      </c>
      <c r="B3" s="102" t="s">
        <v>107</v>
      </c>
    </row>
    <row r="4" spans="1:2" ht="23.85" customHeight="1" x14ac:dyDescent="0.2">
      <c r="A4" s="108" t="s">
        <v>117</v>
      </c>
      <c r="B4" s="102" t="s">
        <v>118</v>
      </c>
    </row>
    <row r="5" spans="1:2" ht="23.85" customHeight="1" x14ac:dyDescent="0.2">
      <c r="A5" s="108" t="s">
        <v>85</v>
      </c>
      <c r="B5" s="102" t="s">
        <v>86</v>
      </c>
    </row>
    <row r="6" spans="1:2" ht="7.5" customHeight="1" x14ac:dyDescent="0.2">
      <c r="A6" s="108"/>
      <c r="B6" s="102"/>
    </row>
    <row r="7" spans="1:2" ht="23.85" customHeight="1" x14ac:dyDescent="0.2">
      <c r="A7" s="108" t="s">
        <v>193</v>
      </c>
      <c r="B7" s="102" t="s">
        <v>153</v>
      </c>
    </row>
    <row r="8" spans="1:2" ht="23.85" customHeight="1" x14ac:dyDescent="0.2">
      <c r="A8" s="108" t="s">
        <v>194</v>
      </c>
      <c r="B8" s="102" t="s">
        <v>155</v>
      </c>
    </row>
    <row r="9" spans="1:2" ht="7.5" customHeight="1" x14ac:dyDescent="0.2">
      <c r="A9" s="108"/>
      <c r="B9" s="102"/>
    </row>
    <row r="10" spans="1:2" ht="23.85" customHeight="1" x14ac:dyDescent="0.2">
      <c r="A10" s="108" t="s">
        <v>78</v>
      </c>
      <c r="B10" s="102" t="s">
        <v>122</v>
      </c>
    </row>
    <row r="11" spans="1:2" ht="23.85" customHeight="1" x14ac:dyDescent="0.2">
      <c r="A11" s="108" t="s">
        <v>69</v>
      </c>
      <c r="B11" s="102" t="s">
        <v>91</v>
      </c>
    </row>
    <row r="12" spans="1:2" ht="23.85" customHeight="1" x14ac:dyDescent="0.2">
      <c r="A12" s="108" t="s">
        <v>70</v>
      </c>
      <c r="B12" s="102" t="s">
        <v>92</v>
      </c>
    </row>
    <row r="13" spans="1:2" ht="23.85" customHeight="1" x14ac:dyDescent="0.2">
      <c r="A13" s="108" t="s">
        <v>71</v>
      </c>
      <c r="B13" s="102" t="s">
        <v>93</v>
      </c>
    </row>
    <row r="14" spans="1:2" ht="23.85" customHeight="1" x14ac:dyDescent="0.2">
      <c r="A14" s="108" t="s">
        <v>81</v>
      </c>
      <c r="B14" s="102" t="s">
        <v>121</v>
      </c>
    </row>
    <row r="15" spans="1:2" ht="23.85" customHeight="1" x14ac:dyDescent="0.2">
      <c r="A15" s="108" t="s">
        <v>72</v>
      </c>
      <c r="B15" s="102" t="s">
        <v>94</v>
      </c>
    </row>
    <row r="16" spans="1:2" ht="23.85" customHeight="1" x14ac:dyDescent="0.2">
      <c r="A16" s="108" t="s">
        <v>73</v>
      </c>
      <c r="B16" s="102" t="s">
        <v>95</v>
      </c>
    </row>
    <row r="17" spans="1:2" ht="23.85" customHeight="1" x14ac:dyDescent="0.2">
      <c r="A17" s="108" t="s">
        <v>74</v>
      </c>
      <c r="B17" s="102" t="s">
        <v>96</v>
      </c>
    </row>
    <row r="18" spans="1:2" ht="23.85" customHeight="1" x14ac:dyDescent="0.2">
      <c r="A18" s="108" t="s">
        <v>75</v>
      </c>
      <c r="B18" s="102" t="s">
        <v>97</v>
      </c>
    </row>
    <row r="19" spans="1:2" ht="23.85" customHeight="1" x14ac:dyDescent="0.2">
      <c r="A19" s="108" t="s">
        <v>76</v>
      </c>
      <c r="B19" s="102" t="s">
        <v>98</v>
      </c>
    </row>
    <row r="20" spans="1:2" ht="23.85" customHeight="1" x14ac:dyDescent="0.2">
      <c r="A20" s="108" t="s">
        <v>77</v>
      </c>
      <c r="B20" s="102" t="s">
        <v>99</v>
      </c>
    </row>
    <row r="21" spans="1:2" ht="23.85" customHeight="1" x14ac:dyDescent="0.2">
      <c r="A21" s="108" t="s">
        <v>79</v>
      </c>
      <c r="B21" s="102" t="s">
        <v>100</v>
      </c>
    </row>
    <row r="22" spans="1:2" ht="23.85" customHeight="1" x14ac:dyDescent="0.2">
      <c r="A22" s="108" t="s">
        <v>80</v>
      </c>
      <c r="B22" s="102" t="s">
        <v>101</v>
      </c>
    </row>
    <row r="23" spans="1:2" ht="23.85" customHeight="1" x14ac:dyDescent="0.2">
      <c r="A23" s="108" t="s">
        <v>82</v>
      </c>
      <c r="B23" s="102" t="s">
        <v>102</v>
      </c>
    </row>
    <row r="24" spans="1:2" s="99" customFormat="1" ht="7.5" customHeight="1" x14ac:dyDescent="0.25"/>
    <row r="25" spans="1:2" s="99" customFormat="1" ht="15" x14ac:dyDescent="0.25">
      <c r="A25" s="106" t="s">
        <v>87</v>
      </c>
    </row>
    <row r="26" spans="1:2" s="102" customFormat="1" ht="23.85" customHeight="1" x14ac:dyDescent="0.2">
      <c r="A26" s="102" t="s">
        <v>152</v>
      </c>
    </row>
    <row r="27" spans="1:2" s="103" customFormat="1" ht="15" x14ac:dyDescent="0.25">
      <c r="A27" s="106" t="s">
        <v>161</v>
      </c>
    </row>
    <row r="28" spans="1:2" s="102" customFormat="1" ht="23.85" customHeight="1" x14ac:dyDescent="0.2">
      <c r="A28" s="102" t="s">
        <v>266</v>
      </c>
    </row>
    <row r="29" spans="1:2" s="103" customFormat="1" ht="15" x14ac:dyDescent="0.25">
      <c r="A29" s="106" t="s">
        <v>265</v>
      </c>
    </row>
    <row r="30" spans="1:2" s="102" customFormat="1" ht="37.5" customHeight="1" x14ac:dyDescent="0.2">
      <c r="A30" s="294" t="s">
        <v>269</v>
      </c>
      <c r="B30" s="294"/>
    </row>
    <row r="31" spans="1:2" s="103" customFormat="1" ht="15" x14ac:dyDescent="0.25">
      <c r="A31" s="106" t="s">
        <v>88</v>
      </c>
    </row>
    <row r="32" spans="1:2" s="102" customFormat="1" ht="23.85" customHeight="1" x14ac:dyDescent="0.2">
      <c r="A32" s="102" t="s">
        <v>90</v>
      </c>
    </row>
    <row r="33" spans="1:2" s="103" customFormat="1" ht="15" x14ac:dyDescent="0.25">
      <c r="A33" s="106" t="s">
        <v>165</v>
      </c>
    </row>
    <row r="34" spans="1:2" s="102" customFormat="1" ht="23.85" customHeight="1" x14ac:dyDescent="0.2">
      <c r="A34" s="102" t="s">
        <v>267</v>
      </c>
      <c r="B34" s="107"/>
    </row>
    <row r="35" spans="1:2" s="103" customFormat="1" ht="15" x14ac:dyDescent="0.25">
      <c r="A35" s="100" t="s">
        <v>164</v>
      </c>
    </row>
    <row r="36" spans="1:2" s="99" customFormat="1" ht="23.85" customHeight="1" x14ac:dyDescent="0.25">
      <c r="A36" s="102" t="s">
        <v>163</v>
      </c>
      <c r="B36" s="107"/>
    </row>
    <row r="37" spans="1:2" s="103" customFormat="1" ht="15" x14ac:dyDescent="0.25">
      <c r="A37" s="100" t="s">
        <v>89</v>
      </c>
    </row>
    <row r="38" spans="1:2" s="102" customFormat="1" ht="22.5" customHeight="1" x14ac:dyDescent="0.2">
      <c r="A38" s="295" t="s">
        <v>268</v>
      </c>
      <c r="B38" s="295"/>
    </row>
    <row r="39" spans="1:2" s="103" customFormat="1" ht="15" x14ac:dyDescent="0.25">
      <c r="A39" s="100" t="s">
        <v>115</v>
      </c>
    </row>
    <row r="40" spans="1:2" s="102" customFormat="1" ht="15" x14ac:dyDescent="0.2">
      <c r="A40" s="102" t="s">
        <v>116</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&amp;C&amp;"Calibri,Obyčejné"&amp;9&amp;P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7"/>
  <sheetViews>
    <sheetView showGridLines="0" zoomScaleNormal="100" zoomScaleSheetLayoutView="100" workbookViewId="0">
      <selection activeCell="O19" sqref="O19"/>
    </sheetView>
  </sheetViews>
  <sheetFormatPr defaultRowHeight="12" x14ac:dyDescent="0.2"/>
  <cols>
    <col min="1" max="8" width="11" style="97" customWidth="1"/>
    <col min="9" max="9" width="11.42578125" style="97" customWidth="1"/>
    <col min="10" max="16384" width="9.140625" style="97"/>
  </cols>
  <sheetData>
    <row r="1" spans="1:9" s="98" customFormat="1" ht="18.75" x14ac:dyDescent="0.3">
      <c r="A1" s="237" t="s">
        <v>195</v>
      </c>
    </row>
    <row r="2" spans="1:9" ht="6" customHeight="1" x14ac:dyDescent="0.2"/>
    <row r="3" spans="1:9" x14ac:dyDescent="0.2">
      <c r="A3" s="293" t="s">
        <v>293</v>
      </c>
      <c r="B3" s="293"/>
      <c r="C3" s="293"/>
      <c r="D3" s="293"/>
      <c r="E3" s="293"/>
      <c r="F3" s="293"/>
      <c r="G3" s="293"/>
      <c r="H3" s="293"/>
      <c r="I3" s="293"/>
    </row>
    <row r="4" spans="1:9" x14ac:dyDescent="0.2">
      <c r="A4" s="293"/>
      <c r="B4" s="293"/>
      <c r="C4" s="293"/>
      <c r="D4" s="293"/>
      <c r="E4" s="293"/>
      <c r="F4" s="293"/>
      <c r="G4" s="293"/>
      <c r="H4" s="293"/>
      <c r="I4" s="293"/>
    </row>
    <row r="5" spans="1:9" x14ac:dyDescent="0.2">
      <c r="A5" s="293"/>
      <c r="B5" s="293"/>
      <c r="C5" s="293"/>
      <c r="D5" s="293"/>
      <c r="E5" s="293"/>
      <c r="F5" s="293"/>
      <c r="G5" s="293"/>
      <c r="H5" s="293"/>
      <c r="I5" s="293"/>
    </row>
    <row r="6" spans="1:9" x14ac:dyDescent="0.2">
      <c r="A6" s="293"/>
      <c r="B6" s="293"/>
      <c r="C6" s="293"/>
      <c r="D6" s="293"/>
      <c r="E6" s="293"/>
      <c r="F6" s="293"/>
      <c r="G6" s="293"/>
      <c r="H6" s="293"/>
      <c r="I6" s="293"/>
    </row>
    <row r="7" spans="1:9" x14ac:dyDescent="0.2">
      <c r="A7" s="293"/>
      <c r="B7" s="293"/>
      <c r="C7" s="293"/>
      <c r="D7" s="293"/>
      <c r="E7" s="293"/>
      <c r="F7" s="293"/>
      <c r="G7" s="293"/>
      <c r="H7" s="293"/>
      <c r="I7" s="293"/>
    </row>
    <row r="8" spans="1:9" x14ac:dyDescent="0.2">
      <c r="A8" s="293"/>
      <c r="B8" s="293"/>
      <c r="C8" s="293"/>
      <c r="D8" s="293"/>
      <c r="E8" s="293"/>
      <c r="F8" s="293"/>
      <c r="G8" s="293"/>
      <c r="H8" s="293"/>
      <c r="I8" s="293"/>
    </row>
    <row r="9" spans="1:9" x14ac:dyDescent="0.2">
      <c r="A9" s="293"/>
      <c r="B9" s="293"/>
      <c r="C9" s="293"/>
      <c r="D9" s="293"/>
      <c r="E9" s="293"/>
      <c r="F9" s="293"/>
      <c r="G9" s="293"/>
      <c r="H9" s="293"/>
      <c r="I9" s="293"/>
    </row>
    <row r="10" spans="1:9" x14ac:dyDescent="0.2">
      <c r="A10" s="293"/>
      <c r="B10" s="293"/>
      <c r="C10" s="293"/>
      <c r="D10" s="293"/>
      <c r="E10" s="293"/>
      <c r="F10" s="293"/>
      <c r="G10" s="293"/>
      <c r="H10" s="293"/>
      <c r="I10" s="293"/>
    </row>
    <row r="11" spans="1:9" x14ac:dyDescent="0.2">
      <c r="A11" s="293"/>
      <c r="B11" s="293"/>
      <c r="C11" s="293"/>
      <c r="D11" s="293"/>
      <c r="E11" s="293"/>
      <c r="F11" s="293"/>
      <c r="G11" s="293"/>
      <c r="H11" s="293"/>
      <c r="I11" s="293"/>
    </row>
    <row r="12" spans="1:9" x14ac:dyDescent="0.2">
      <c r="A12" s="293"/>
      <c r="B12" s="293"/>
      <c r="C12" s="293"/>
      <c r="D12" s="293"/>
      <c r="E12" s="293"/>
      <c r="F12" s="293"/>
      <c r="G12" s="293"/>
      <c r="H12" s="293"/>
      <c r="I12" s="293"/>
    </row>
    <row r="13" spans="1:9" x14ac:dyDescent="0.2">
      <c r="A13" s="293"/>
      <c r="B13" s="293"/>
      <c r="C13" s="293"/>
      <c r="D13" s="293"/>
      <c r="E13" s="293"/>
      <c r="F13" s="293"/>
      <c r="G13" s="293"/>
      <c r="H13" s="293"/>
      <c r="I13" s="293"/>
    </row>
    <row r="14" spans="1:9" x14ac:dyDescent="0.2">
      <c r="A14" s="293"/>
      <c r="B14" s="293"/>
      <c r="C14" s="293"/>
      <c r="D14" s="293"/>
      <c r="E14" s="293"/>
      <c r="F14" s="293"/>
      <c r="G14" s="293"/>
      <c r="H14" s="293"/>
      <c r="I14" s="293"/>
    </row>
    <row r="15" spans="1:9" x14ac:dyDescent="0.2">
      <c r="A15" s="293"/>
      <c r="B15" s="293"/>
      <c r="C15" s="293"/>
      <c r="D15" s="293"/>
      <c r="E15" s="293"/>
      <c r="F15" s="293"/>
      <c r="G15" s="293"/>
      <c r="H15" s="293"/>
      <c r="I15" s="293"/>
    </row>
    <row r="16" spans="1:9" x14ac:dyDescent="0.2">
      <c r="A16" s="293"/>
      <c r="B16" s="293"/>
      <c r="C16" s="293"/>
      <c r="D16" s="293"/>
      <c r="E16" s="293"/>
      <c r="F16" s="293"/>
      <c r="G16" s="293"/>
      <c r="H16" s="293"/>
      <c r="I16" s="293"/>
    </row>
    <row r="17" spans="1:9" x14ac:dyDescent="0.2">
      <c r="A17" s="293"/>
      <c r="B17" s="293"/>
      <c r="C17" s="293"/>
      <c r="D17" s="293"/>
      <c r="E17" s="293"/>
      <c r="F17" s="293"/>
      <c r="G17" s="293"/>
      <c r="H17" s="293"/>
      <c r="I17" s="293"/>
    </row>
    <row r="18" spans="1:9" x14ac:dyDescent="0.2">
      <c r="A18" s="293"/>
      <c r="B18" s="293"/>
      <c r="C18" s="293"/>
      <c r="D18" s="293"/>
      <c r="E18" s="293"/>
      <c r="F18" s="293"/>
      <c r="G18" s="293"/>
      <c r="H18" s="293"/>
      <c r="I18" s="293"/>
    </row>
    <row r="19" spans="1:9" x14ac:dyDescent="0.2">
      <c r="A19" s="293"/>
      <c r="B19" s="293"/>
      <c r="C19" s="293"/>
      <c r="D19" s="293"/>
      <c r="E19" s="293"/>
      <c r="F19" s="293"/>
      <c r="G19" s="293"/>
      <c r="H19" s="293"/>
      <c r="I19" s="293"/>
    </row>
    <row r="20" spans="1:9" x14ac:dyDescent="0.2">
      <c r="A20" s="293"/>
      <c r="B20" s="293"/>
      <c r="C20" s="293"/>
      <c r="D20" s="293"/>
      <c r="E20" s="293"/>
      <c r="F20" s="293"/>
      <c r="G20" s="293"/>
      <c r="H20" s="293"/>
      <c r="I20" s="293"/>
    </row>
    <row r="21" spans="1:9" x14ac:dyDescent="0.2">
      <c r="A21" s="293"/>
      <c r="B21" s="293"/>
      <c r="C21" s="293"/>
      <c r="D21" s="293"/>
      <c r="E21" s="293"/>
      <c r="F21" s="293"/>
      <c r="G21" s="293"/>
      <c r="H21" s="293"/>
      <c r="I21" s="293"/>
    </row>
    <row r="22" spans="1:9" x14ac:dyDescent="0.2">
      <c r="A22" s="293"/>
      <c r="B22" s="293"/>
      <c r="C22" s="293"/>
      <c r="D22" s="293"/>
      <c r="E22" s="293"/>
      <c r="F22" s="293"/>
      <c r="G22" s="293"/>
      <c r="H22" s="293"/>
      <c r="I22" s="293"/>
    </row>
    <row r="23" spans="1:9" x14ac:dyDescent="0.2">
      <c r="A23" s="293"/>
      <c r="B23" s="293"/>
      <c r="C23" s="293"/>
      <c r="D23" s="293"/>
      <c r="E23" s="293"/>
      <c r="F23" s="293"/>
      <c r="G23" s="293"/>
      <c r="H23" s="293"/>
      <c r="I23" s="293"/>
    </row>
    <row r="24" spans="1:9" x14ac:dyDescent="0.2">
      <c r="A24" s="293"/>
      <c r="B24" s="293"/>
      <c r="C24" s="293"/>
      <c r="D24" s="293"/>
      <c r="E24" s="293"/>
      <c r="F24" s="293"/>
      <c r="G24" s="293"/>
      <c r="H24" s="293"/>
      <c r="I24" s="293"/>
    </row>
    <row r="25" spans="1:9" x14ac:dyDescent="0.2">
      <c r="A25" s="293"/>
      <c r="B25" s="293"/>
      <c r="C25" s="293"/>
      <c r="D25" s="293"/>
      <c r="E25" s="293"/>
      <c r="F25" s="293"/>
      <c r="G25" s="293"/>
      <c r="H25" s="293"/>
      <c r="I25" s="293"/>
    </row>
    <row r="26" spans="1:9" x14ac:dyDescent="0.2">
      <c r="A26" s="293"/>
      <c r="B26" s="293"/>
      <c r="C26" s="293"/>
      <c r="D26" s="293"/>
      <c r="E26" s="293"/>
      <c r="F26" s="293"/>
      <c r="G26" s="293"/>
      <c r="H26" s="293"/>
      <c r="I26" s="293"/>
    </row>
    <row r="27" spans="1:9" x14ac:dyDescent="0.2">
      <c r="A27" s="293"/>
      <c r="B27" s="293"/>
      <c r="C27" s="293"/>
      <c r="D27" s="293"/>
      <c r="E27" s="293"/>
      <c r="F27" s="293"/>
      <c r="G27" s="293"/>
      <c r="H27" s="293"/>
      <c r="I27" s="293"/>
    </row>
    <row r="28" spans="1:9" x14ac:dyDescent="0.2">
      <c r="A28" s="293"/>
      <c r="B28" s="293"/>
      <c r="C28" s="293"/>
      <c r="D28" s="293"/>
      <c r="E28" s="293"/>
      <c r="F28" s="293"/>
      <c r="G28" s="293"/>
      <c r="H28" s="293"/>
      <c r="I28" s="293"/>
    </row>
    <row r="29" spans="1:9" x14ac:dyDescent="0.2">
      <c r="A29" s="293"/>
      <c r="B29" s="293"/>
      <c r="C29" s="293"/>
      <c r="D29" s="293"/>
      <c r="E29" s="293"/>
      <c r="F29" s="293"/>
      <c r="G29" s="293"/>
      <c r="H29" s="293"/>
      <c r="I29" s="293"/>
    </row>
    <row r="30" spans="1:9" x14ac:dyDescent="0.2">
      <c r="A30" s="293"/>
      <c r="B30" s="293"/>
      <c r="C30" s="293"/>
      <c r="D30" s="293"/>
      <c r="E30" s="293"/>
      <c r="F30" s="293"/>
      <c r="G30" s="293"/>
      <c r="H30" s="293"/>
      <c r="I30" s="293"/>
    </row>
    <row r="31" spans="1:9" x14ac:dyDescent="0.2">
      <c r="A31" s="293"/>
      <c r="B31" s="293"/>
      <c r="C31" s="293"/>
      <c r="D31" s="293"/>
      <c r="E31" s="293"/>
      <c r="F31" s="293"/>
      <c r="G31" s="293"/>
      <c r="H31" s="293"/>
      <c r="I31" s="293"/>
    </row>
    <row r="32" spans="1:9" x14ac:dyDescent="0.2">
      <c r="A32" s="293"/>
      <c r="B32" s="293"/>
      <c r="C32" s="293"/>
      <c r="D32" s="293"/>
      <c r="E32" s="293"/>
      <c r="F32" s="293"/>
      <c r="G32" s="293"/>
      <c r="H32" s="293"/>
      <c r="I32" s="293"/>
    </row>
    <row r="33" spans="1:9" x14ac:dyDescent="0.2">
      <c r="A33" s="293"/>
      <c r="B33" s="293"/>
      <c r="C33" s="293"/>
      <c r="D33" s="293"/>
      <c r="E33" s="293"/>
      <c r="F33" s="293"/>
      <c r="G33" s="293"/>
      <c r="H33" s="293"/>
      <c r="I33" s="293"/>
    </row>
    <row r="34" spans="1:9" x14ac:dyDescent="0.2">
      <c r="A34" s="293"/>
      <c r="B34" s="293"/>
      <c r="C34" s="293"/>
      <c r="D34" s="293"/>
      <c r="E34" s="293"/>
      <c r="F34" s="293"/>
      <c r="G34" s="293"/>
      <c r="H34" s="293"/>
      <c r="I34" s="293"/>
    </row>
    <row r="35" spans="1:9" x14ac:dyDescent="0.2">
      <c r="A35" s="293"/>
      <c r="B35" s="293"/>
      <c r="C35" s="293"/>
      <c r="D35" s="293"/>
      <c r="E35" s="293"/>
      <c r="F35" s="293"/>
      <c r="G35" s="293"/>
      <c r="H35" s="293"/>
      <c r="I35" s="293"/>
    </row>
    <row r="36" spans="1:9" x14ac:dyDescent="0.2">
      <c r="A36" s="293"/>
      <c r="B36" s="293"/>
      <c r="C36" s="293"/>
      <c r="D36" s="293"/>
      <c r="E36" s="293"/>
      <c r="F36" s="293"/>
      <c r="G36" s="293"/>
      <c r="H36" s="293"/>
      <c r="I36" s="293"/>
    </row>
    <row r="37" spans="1:9" x14ac:dyDescent="0.2">
      <c r="A37" s="293"/>
      <c r="B37" s="293"/>
      <c r="C37" s="293"/>
      <c r="D37" s="293"/>
      <c r="E37" s="293"/>
      <c r="F37" s="293"/>
      <c r="G37" s="293"/>
      <c r="H37" s="293"/>
      <c r="I37" s="293"/>
    </row>
    <row r="38" spans="1:9" x14ac:dyDescent="0.2">
      <c r="A38" s="293"/>
      <c r="B38" s="293"/>
      <c r="C38" s="293"/>
      <c r="D38" s="293"/>
      <c r="E38" s="293"/>
      <c r="F38" s="293"/>
      <c r="G38" s="293"/>
      <c r="H38" s="293"/>
      <c r="I38" s="293"/>
    </row>
    <row r="39" spans="1:9" x14ac:dyDescent="0.2">
      <c r="A39" s="293"/>
      <c r="B39" s="293"/>
      <c r="C39" s="293"/>
      <c r="D39" s="293"/>
      <c r="E39" s="293"/>
      <c r="F39" s="293"/>
      <c r="G39" s="293"/>
      <c r="H39" s="293"/>
      <c r="I39" s="293"/>
    </row>
    <row r="40" spans="1:9" x14ac:dyDescent="0.2">
      <c r="A40" s="293"/>
      <c r="B40" s="293"/>
      <c r="C40" s="293"/>
      <c r="D40" s="293"/>
      <c r="E40" s="293"/>
      <c r="F40" s="293"/>
      <c r="G40" s="293"/>
      <c r="H40" s="293"/>
      <c r="I40" s="293"/>
    </row>
    <row r="41" spans="1:9" x14ac:dyDescent="0.2">
      <c r="A41" s="293"/>
      <c r="B41" s="293"/>
      <c r="C41" s="293"/>
      <c r="D41" s="293"/>
      <c r="E41" s="293"/>
      <c r="F41" s="293"/>
      <c r="G41" s="293"/>
      <c r="H41" s="293"/>
      <c r="I41" s="293"/>
    </row>
    <row r="42" spans="1:9" x14ac:dyDescent="0.2">
      <c r="A42" s="293"/>
      <c r="B42" s="293"/>
      <c r="C42" s="293"/>
      <c r="D42" s="293"/>
      <c r="E42" s="293"/>
      <c r="F42" s="293"/>
      <c r="G42" s="293"/>
      <c r="H42" s="293"/>
      <c r="I42" s="293"/>
    </row>
    <row r="43" spans="1:9" x14ac:dyDescent="0.2">
      <c r="A43" s="293"/>
      <c r="B43" s="293"/>
      <c r="C43" s="293"/>
      <c r="D43" s="293"/>
      <c r="E43" s="293"/>
      <c r="F43" s="293"/>
      <c r="G43" s="293"/>
      <c r="H43" s="293"/>
      <c r="I43" s="293"/>
    </row>
    <row r="44" spans="1:9" x14ac:dyDescent="0.2">
      <c r="A44" s="293"/>
      <c r="B44" s="293"/>
      <c r="C44" s="293"/>
      <c r="D44" s="293"/>
      <c r="E44" s="293"/>
      <c r="F44" s="293"/>
      <c r="G44" s="293"/>
      <c r="H44" s="293"/>
      <c r="I44" s="293"/>
    </row>
    <row r="45" spans="1:9" x14ac:dyDescent="0.2">
      <c r="A45" s="293"/>
      <c r="B45" s="293"/>
      <c r="C45" s="293"/>
      <c r="D45" s="293"/>
      <c r="E45" s="293"/>
      <c r="F45" s="293"/>
      <c r="G45" s="293"/>
      <c r="H45" s="293"/>
      <c r="I45" s="293"/>
    </row>
    <row r="46" spans="1:9" x14ac:dyDescent="0.2">
      <c r="A46" s="293"/>
      <c r="B46" s="293"/>
      <c r="C46" s="293"/>
      <c r="D46" s="293"/>
      <c r="E46" s="293"/>
      <c r="F46" s="293"/>
      <c r="G46" s="293"/>
      <c r="H46" s="293"/>
      <c r="I46" s="293"/>
    </row>
    <row r="47" spans="1:9" x14ac:dyDescent="0.2">
      <c r="A47" s="293"/>
      <c r="B47" s="293"/>
      <c r="C47" s="293"/>
      <c r="D47" s="293"/>
      <c r="E47" s="293"/>
      <c r="F47" s="293"/>
      <c r="G47" s="293"/>
      <c r="H47" s="293"/>
      <c r="I47" s="293"/>
    </row>
    <row r="48" spans="1:9" x14ac:dyDescent="0.2">
      <c r="A48" s="293"/>
      <c r="B48" s="293"/>
      <c r="C48" s="293"/>
      <c r="D48" s="293"/>
      <c r="E48" s="293"/>
      <c r="F48" s="293"/>
      <c r="G48" s="293"/>
      <c r="H48" s="293"/>
      <c r="I48" s="293"/>
    </row>
    <row r="49" spans="1:9" x14ac:dyDescent="0.2">
      <c r="A49" s="293"/>
      <c r="B49" s="293"/>
      <c r="C49" s="293"/>
      <c r="D49" s="293"/>
      <c r="E49" s="293"/>
      <c r="F49" s="293"/>
      <c r="G49" s="293"/>
      <c r="H49" s="293"/>
      <c r="I49" s="293"/>
    </row>
    <row r="50" spans="1:9" x14ac:dyDescent="0.2">
      <c r="A50" s="293"/>
      <c r="B50" s="293"/>
      <c r="C50" s="293"/>
      <c r="D50" s="293"/>
      <c r="E50" s="293"/>
      <c r="F50" s="293"/>
      <c r="G50" s="293"/>
      <c r="H50" s="293"/>
      <c r="I50" s="293"/>
    </row>
    <row r="51" spans="1:9" x14ac:dyDescent="0.2">
      <c r="A51" s="293"/>
      <c r="B51" s="293"/>
      <c r="C51" s="293"/>
      <c r="D51" s="293"/>
      <c r="E51" s="293"/>
      <c r="F51" s="293"/>
      <c r="G51" s="293"/>
      <c r="H51" s="293"/>
      <c r="I51" s="293"/>
    </row>
    <row r="52" spans="1:9" x14ac:dyDescent="0.2">
      <c r="A52" s="293"/>
      <c r="B52" s="293"/>
      <c r="C52" s="293"/>
      <c r="D52" s="293"/>
      <c r="E52" s="293"/>
      <c r="F52" s="293"/>
      <c r="G52" s="293"/>
      <c r="H52" s="293"/>
      <c r="I52" s="293"/>
    </row>
    <row r="53" spans="1:9" x14ac:dyDescent="0.2">
      <c r="A53" s="293"/>
      <c r="B53" s="293"/>
      <c r="C53" s="293"/>
      <c r="D53" s="293"/>
      <c r="E53" s="293"/>
      <c r="F53" s="293"/>
      <c r="G53" s="293"/>
      <c r="H53" s="293"/>
      <c r="I53" s="293"/>
    </row>
    <row r="54" spans="1:9" x14ac:dyDescent="0.2">
      <c r="A54" s="293"/>
      <c r="B54" s="293"/>
      <c r="C54" s="293"/>
      <c r="D54" s="293"/>
      <c r="E54" s="293"/>
      <c r="F54" s="293"/>
      <c r="G54" s="293"/>
      <c r="H54" s="293"/>
      <c r="I54" s="293"/>
    </row>
    <row r="55" spans="1:9" x14ac:dyDescent="0.2">
      <c r="A55" s="293"/>
      <c r="B55" s="293"/>
      <c r="C55" s="293"/>
      <c r="D55" s="293"/>
      <c r="E55" s="293"/>
      <c r="F55" s="293"/>
      <c r="G55" s="293"/>
      <c r="H55" s="293"/>
      <c r="I55" s="293"/>
    </row>
    <row r="56" spans="1:9" x14ac:dyDescent="0.2">
      <c r="A56" s="293"/>
      <c r="B56" s="293"/>
      <c r="C56" s="293"/>
      <c r="D56" s="293"/>
      <c r="E56" s="293"/>
      <c r="F56" s="293"/>
      <c r="G56" s="293"/>
      <c r="H56" s="293"/>
      <c r="I56" s="293"/>
    </row>
    <row r="57" spans="1:9" x14ac:dyDescent="0.2">
      <c r="A57" s="293"/>
      <c r="B57" s="293"/>
      <c r="C57" s="293"/>
      <c r="D57" s="293"/>
      <c r="E57" s="293"/>
      <c r="F57" s="293"/>
      <c r="G57" s="293"/>
      <c r="H57" s="293"/>
      <c r="I57" s="293"/>
    </row>
    <row r="58" spans="1:9" x14ac:dyDescent="0.2">
      <c r="A58" s="293"/>
      <c r="B58" s="293"/>
      <c r="C58" s="293"/>
      <c r="D58" s="293"/>
      <c r="E58" s="293"/>
      <c r="F58" s="293"/>
      <c r="G58" s="293"/>
      <c r="H58" s="293"/>
      <c r="I58" s="293"/>
    </row>
    <row r="59" spans="1:9" x14ac:dyDescent="0.2">
      <c r="A59" s="293"/>
      <c r="B59" s="293"/>
      <c r="C59" s="293"/>
      <c r="D59" s="293"/>
      <c r="E59" s="293"/>
      <c r="F59" s="293"/>
      <c r="G59" s="293"/>
      <c r="H59" s="293"/>
      <c r="I59" s="293"/>
    </row>
    <row r="60" spans="1:9" x14ac:dyDescent="0.2">
      <c r="A60" s="293"/>
      <c r="B60" s="293"/>
      <c r="C60" s="293"/>
      <c r="D60" s="293"/>
      <c r="E60" s="293"/>
      <c r="F60" s="293"/>
      <c r="G60" s="293"/>
      <c r="H60" s="293"/>
      <c r="I60" s="293"/>
    </row>
    <row r="61" spans="1:9" x14ac:dyDescent="0.2">
      <c r="A61" s="293"/>
      <c r="B61" s="293"/>
      <c r="C61" s="293"/>
      <c r="D61" s="293"/>
      <c r="E61" s="293"/>
      <c r="F61" s="293"/>
      <c r="G61" s="293"/>
      <c r="H61" s="293"/>
      <c r="I61" s="293"/>
    </row>
    <row r="62" spans="1:9" x14ac:dyDescent="0.2">
      <c r="A62" s="293"/>
      <c r="B62" s="293"/>
      <c r="C62" s="293"/>
      <c r="D62" s="293"/>
      <c r="E62" s="293"/>
      <c r="F62" s="293"/>
      <c r="G62" s="293"/>
      <c r="H62" s="293"/>
      <c r="I62" s="293"/>
    </row>
    <row r="63" spans="1:9" x14ac:dyDescent="0.2">
      <c r="A63" s="293"/>
      <c r="B63" s="293"/>
      <c r="C63" s="293"/>
      <c r="D63" s="293"/>
      <c r="E63" s="293"/>
      <c r="F63" s="293"/>
      <c r="G63" s="293"/>
      <c r="H63" s="293"/>
      <c r="I63" s="293"/>
    </row>
    <row r="64" spans="1:9" x14ac:dyDescent="0.2">
      <c r="A64" s="293"/>
      <c r="B64" s="293"/>
      <c r="C64" s="293"/>
      <c r="D64" s="293"/>
      <c r="E64" s="293"/>
      <c r="F64" s="293"/>
      <c r="G64" s="293"/>
      <c r="H64" s="293"/>
      <c r="I64" s="293"/>
    </row>
    <row r="65" spans="1:9" x14ac:dyDescent="0.2">
      <c r="A65" s="293"/>
      <c r="B65" s="293"/>
      <c r="C65" s="293"/>
      <c r="D65" s="293"/>
      <c r="E65" s="293"/>
      <c r="F65" s="293"/>
      <c r="G65" s="293"/>
      <c r="H65" s="293"/>
      <c r="I65" s="293"/>
    </row>
    <row r="66" spans="1:9" x14ac:dyDescent="0.2">
      <c r="A66" s="293"/>
      <c r="B66" s="293"/>
      <c r="C66" s="293"/>
      <c r="D66" s="293"/>
      <c r="E66" s="293"/>
      <c r="F66" s="293"/>
      <c r="G66" s="293"/>
      <c r="H66" s="293"/>
      <c r="I66" s="293"/>
    </row>
    <row r="67" spans="1:9" x14ac:dyDescent="0.2">
      <c r="A67" s="293"/>
      <c r="B67" s="293"/>
      <c r="C67" s="293"/>
      <c r="D67" s="293"/>
      <c r="E67" s="293"/>
      <c r="F67" s="293"/>
      <c r="G67" s="293"/>
      <c r="H67" s="293"/>
      <c r="I67" s="293"/>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&amp;C&amp;"Calibri,Obyčejné"&amp;9&amp;P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tabSelected="1" zoomScaleNormal="100" zoomScaleSheetLayoutView="100" workbookViewId="0">
      <selection activeCell="D17" sqref="D17"/>
    </sheetView>
  </sheetViews>
  <sheetFormatPr defaultRowHeight="12" x14ac:dyDescent="0.2"/>
  <cols>
    <col min="1" max="1" width="31.140625" style="20" customWidth="1"/>
    <col min="2" max="13" width="8.5703125" style="20" customWidth="1"/>
    <col min="14" max="14" width="10.140625" style="20" customWidth="1"/>
    <col min="15" max="15" width="8.42578125" style="20" customWidth="1"/>
    <col min="16" max="16" width="11.42578125" style="20" bestFit="1" customWidth="1"/>
    <col min="17" max="17" width="9.5703125" style="20" bestFit="1" customWidth="1"/>
    <col min="18" max="16384" width="9.140625" style="20"/>
  </cols>
  <sheetData>
    <row r="1" spans="1:18" ht="18.75" x14ac:dyDescent="0.3">
      <c r="A1" s="43" t="s">
        <v>64</v>
      </c>
      <c r="B1" s="42"/>
      <c r="C1" s="42"/>
      <c r="D1" s="42"/>
      <c r="E1" s="42"/>
      <c r="F1" s="42"/>
      <c r="G1" s="42"/>
      <c r="H1" s="42"/>
      <c r="I1" s="42"/>
      <c r="J1" s="42"/>
      <c r="K1" s="42"/>
      <c r="L1" s="42"/>
      <c r="M1" s="42"/>
      <c r="N1" s="73" t="str">
        <f>Titulní!A35</f>
        <v>I. čtvrtletí 2021</v>
      </c>
    </row>
    <row r="2" spans="1:18" ht="6" customHeight="1" x14ac:dyDescent="0.2">
      <c r="A2" s="42"/>
      <c r="B2" s="42"/>
      <c r="C2" s="42"/>
      <c r="D2" s="42"/>
      <c r="E2" s="42"/>
      <c r="F2" s="42"/>
      <c r="G2" s="42"/>
      <c r="H2" s="42"/>
      <c r="I2" s="42"/>
      <c r="J2" s="42"/>
      <c r="K2" s="42"/>
      <c r="L2" s="42"/>
      <c r="M2" s="42"/>
      <c r="N2" s="42"/>
    </row>
    <row r="3" spans="1:18" x14ac:dyDescent="0.2">
      <c r="A3" s="310"/>
      <c r="B3" s="312" t="s">
        <v>45</v>
      </c>
      <c r="C3" s="313"/>
      <c r="D3" s="314"/>
      <c r="E3" s="313" t="s">
        <v>46</v>
      </c>
      <c r="F3" s="313"/>
      <c r="G3" s="313"/>
      <c r="H3" s="312" t="s">
        <v>47</v>
      </c>
      <c r="I3" s="313"/>
      <c r="J3" s="314"/>
      <c r="K3" s="312" t="s">
        <v>48</v>
      </c>
      <c r="L3" s="313"/>
      <c r="M3" s="314"/>
      <c r="N3" s="310" t="s">
        <v>7</v>
      </c>
      <c r="Q3" s="231"/>
      <c r="R3" s="231"/>
    </row>
    <row r="4" spans="1:18" x14ac:dyDescent="0.2">
      <c r="A4" s="311"/>
      <c r="B4" s="96" t="s">
        <v>8</v>
      </c>
      <c r="C4" s="223" t="s">
        <v>9</v>
      </c>
      <c r="D4" s="227" t="s">
        <v>10</v>
      </c>
      <c r="E4" s="223" t="s">
        <v>11</v>
      </c>
      <c r="F4" s="223" t="s">
        <v>12</v>
      </c>
      <c r="G4" s="223" t="s">
        <v>13</v>
      </c>
      <c r="H4" s="96" t="s">
        <v>14</v>
      </c>
      <c r="I4" s="223" t="s">
        <v>15</v>
      </c>
      <c r="J4" s="227" t="s">
        <v>16</v>
      </c>
      <c r="K4" s="96" t="s">
        <v>17</v>
      </c>
      <c r="L4" s="223" t="s">
        <v>18</v>
      </c>
      <c r="M4" s="227" t="s">
        <v>19</v>
      </c>
      <c r="N4" s="311"/>
    </row>
    <row r="5" spans="1:18" s="232" customFormat="1" x14ac:dyDescent="0.2">
      <c r="A5" s="308" t="s">
        <v>50</v>
      </c>
      <c r="B5" s="300">
        <f>SUM(B6:D6)</f>
        <v>54995.984832000002</v>
      </c>
      <c r="C5" s="301"/>
      <c r="D5" s="302"/>
      <c r="E5" s="303">
        <f>SUM(E6:G6)</f>
        <v>0</v>
      </c>
      <c r="F5" s="303"/>
      <c r="G5" s="303"/>
      <c r="H5" s="304">
        <f>SUM(H6:J6)</f>
        <v>0</v>
      </c>
      <c r="I5" s="303"/>
      <c r="J5" s="305"/>
      <c r="K5" s="304">
        <f>SUM(K6:M6)</f>
        <v>0</v>
      </c>
      <c r="L5" s="303"/>
      <c r="M5" s="305"/>
      <c r="N5" s="315">
        <f>SUM(B6:M6)</f>
        <v>54995.984832000002</v>
      </c>
      <c r="Q5" s="233"/>
      <c r="R5" s="233"/>
    </row>
    <row r="6" spans="1:18" s="232" customFormat="1" x14ac:dyDescent="0.2">
      <c r="A6" s="309"/>
      <c r="B6" s="90">
        <v>19974.818443999997</v>
      </c>
      <c r="C6" s="78">
        <v>17990.604906</v>
      </c>
      <c r="D6" s="89">
        <v>17030.561482000001</v>
      </c>
      <c r="E6" s="254">
        <v>0</v>
      </c>
      <c r="F6" s="254">
        <v>0</v>
      </c>
      <c r="G6" s="254">
        <v>0</v>
      </c>
      <c r="H6" s="255">
        <v>0</v>
      </c>
      <c r="I6" s="254">
        <v>0</v>
      </c>
      <c r="J6" s="256">
        <v>0</v>
      </c>
      <c r="K6" s="255">
        <v>0</v>
      </c>
      <c r="L6" s="254">
        <v>0</v>
      </c>
      <c r="M6" s="256">
        <v>0</v>
      </c>
      <c r="N6" s="316"/>
    </row>
    <row r="7" spans="1:18" ht="12.75" customHeight="1" x14ac:dyDescent="0.2">
      <c r="A7" s="306" t="s">
        <v>62</v>
      </c>
      <c r="B7" s="300">
        <f>SUM(B8:D8)</f>
        <v>2752.7821590000003</v>
      </c>
      <c r="C7" s="301"/>
      <c r="D7" s="302"/>
      <c r="E7" s="303">
        <f>SUM(E8:G8)</f>
        <v>0</v>
      </c>
      <c r="F7" s="303"/>
      <c r="G7" s="303"/>
      <c r="H7" s="304">
        <f>SUM(H8:J8)</f>
        <v>0</v>
      </c>
      <c r="I7" s="303"/>
      <c r="J7" s="305"/>
      <c r="K7" s="304">
        <f>SUM(K8:M8)</f>
        <v>0</v>
      </c>
      <c r="L7" s="303"/>
      <c r="M7" s="305"/>
      <c r="N7" s="296">
        <f>SUM(B8:M8)</f>
        <v>2752.7821590000003</v>
      </c>
      <c r="P7" s="235"/>
    </row>
    <row r="8" spans="1:18" s="232" customFormat="1" ht="12.75" customHeight="1" x14ac:dyDescent="0.2">
      <c r="A8" s="307"/>
      <c r="B8" s="90">
        <v>1001.251921</v>
      </c>
      <c r="C8" s="78">
        <v>913.18028399999992</v>
      </c>
      <c r="D8" s="89">
        <v>838.34995400000037</v>
      </c>
      <c r="E8" s="254">
        <v>0</v>
      </c>
      <c r="F8" s="254">
        <v>0</v>
      </c>
      <c r="G8" s="254">
        <v>0</v>
      </c>
      <c r="H8" s="255">
        <v>0</v>
      </c>
      <c r="I8" s="254">
        <v>0</v>
      </c>
      <c r="J8" s="256">
        <v>0</v>
      </c>
      <c r="K8" s="255">
        <v>0</v>
      </c>
      <c r="L8" s="254">
        <v>0</v>
      </c>
      <c r="M8" s="256">
        <v>0</v>
      </c>
      <c r="N8" s="297"/>
      <c r="P8" s="41"/>
    </row>
    <row r="9" spans="1:18" s="29" customFormat="1" ht="12" customHeight="1" x14ac:dyDescent="0.2">
      <c r="A9" s="298" t="s">
        <v>84</v>
      </c>
      <c r="B9" s="300">
        <f>SUM(B10:D10)</f>
        <v>3929.6766510000002</v>
      </c>
      <c r="C9" s="301"/>
      <c r="D9" s="302"/>
      <c r="E9" s="303">
        <f>SUM(E10:G10)</f>
        <v>0</v>
      </c>
      <c r="F9" s="303"/>
      <c r="G9" s="303"/>
      <c r="H9" s="304">
        <f>SUM(H10:J10)</f>
        <v>0</v>
      </c>
      <c r="I9" s="303"/>
      <c r="J9" s="305"/>
      <c r="K9" s="304">
        <f>SUM(K10:M10)</f>
        <v>0</v>
      </c>
      <c r="L9" s="303"/>
      <c r="M9" s="305"/>
      <c r="N9" s="296">
        <f>SUM(B10:M10)</f>
        <v>3929.6766510000002</v>
      </c>
      <c r="P9" s="235"/>
    </row>
    <row r="10" spans="1:18" s="29" customFormat="1" ht="12" customHeight="1" x14ac:dyDescent="0.2">
      <c r="A10" s="299"/>
      <c r="B10" s="90">
        <v>1379.4998160000021</v>
      </c>
      <c r="C10" s="78">
        <v>1208.1988969999989</v>
      </c>
      <c r="D10" s="89">
        <v>1341.9779379999995</v>
      </c>
      <c r="E10" s="254">
        <v>0</v>
      </c>
      <c r="F10" s="254">
        <v>0</v>
      </c>
      <c r="G10" s="254">
        <v>0</v>
      </c>
      <c r="H10" s="255">
        <v>0</v>
      </c>
      <c r="I10" s="254">
        <v>0</v>
      </c>
      <c r="J10" s="256">
        <v>0</v>
      </c>
      <c r="K10" s="255">
        <v>0</v>
      </c>
      <c r="L10" s="254">
        <v>0</v>
      </c>
      <c r="M10" s="256">
        <v>0</v>
      </c>
      <c r="N10" s="297"/>
      <c r="P10" s="41"/>
    </row>
    <row r="11" spans="1:18" s="42" customFormat="1" ht="12" customHeight="1" x14ac:dyDescent="0.2">
      <c r="A11" s="298" t="s">
        <v>166</v>
      </c>
      <c r="B11" s="300">
        <f>SUM(B12:D12)</f>
        <v>12851.192454999993</v>
      </c>
      <c r="C11" s="301"/>
      <c r="D11" s="302"/>
      <c r="E11" s="303">
        <f>SUM(E12:G12)</f>
        <v>0</v>
      </c>
      <c r="F11" s="303"/>
      <c r="G11" s="303"/>
      <c r="H11" s="304">
        <f>SUM(H12:J12)</f>
        <v>0</v>
      </c>
      <c r="I11" s="303"/>
      <c r="J11" s="305"/>
      <c r="K11" s="304">
        <f>SUM(K12:M12)</f>
        <v>0</v>
      </c>
      <c r="L11" s="303"/>
      <c r="M11" s="305"/>
      <c r="N11" s="296">
        <f>SUM(B12:M12)</f>
        <v>12851.192454999993</v>
      </c>
      <c r="P11" s="235"/>
      <c r="Q11" s="36"/>
      <c r="R11" s="36"/>
    </row>
    <row r="12" spans="1:18" s="29" customFormat="1" ht="12" customHeight="1" x14ac:dyDescent="0.2">
      <c r="A12" s="299"/>
      <c r="B12" s="90">
        <v>4712.7557649999953</v>
      </c>
      <c r="C12" s="78">
        <v>4001.2580729999945</v>
      </c>
      <c r="D12" s="89">
        <v>4137.1786170000023</v>
      </c>
      <c r="E12" s="254">
        <v>0</v>
      </c>
      <c r="F12" s="254">
        <v>0</v>
      </c>
      <c r="G12" s="254">
        <v>0</v>
      </c>
      <c r="H12" s="255">
        <v>0</v>
      </c>
      <c r="I12" s="254">
        <v>0</v>
      </c>
      <c r="J12" s="256">
        <v>0</v>
      </c>
      <c r="K12" s="255">
        <v>0</v>
      </c>
      <c r="L12" s="254">
        <v>0</v>
      </c>
      <c r="M12" s="256">
        <v>0</v>
      </c>
      <c r="N12" s="297"/>
      <c r="P12" s="41"/>
    </row>
    <row r="13" spans="1:18" s="42" customFormat="1" ht="12" customHeight="1" x14ac:dyDescent="0.2">
      <c r="A13" s="298" t="s">
        <v>112</v>
      </c>
      <c r="B13" s="300">
        <f>SUM(B14:D14)</f>
        <v>35360.94404799999</v>
      </c>
      <c r="C13" s="301"/>
      <c r="D13" s="302"/>
      <c r="E13" s="303">
        <f>SUM(E14:G14)</f>
        <v>0</v>
      </c>
      <c r="F13" s="303"/>
      <c r="G13" s="303"/>
      <c r="H13" s="304">
        <f>SUM(H14:J14)</f>
        <v>0</v>
      </c>
      <c r="I13" s="303"/>
      <c r="J13" s="305"/>
      <c r="K13" s="304">
        <f>SUM(K14:M14)</f>
        <v>0</v>
      </c>
      <c r="L13" s="303"/>
      <c r="M13" s="305"/>
      <c r="N13" s="296">
        <f>SUM(B14:M14)</f>
        <v>35360.94404799999</v>
      </c>
      <c r="P13" s="235"/>
      <c r="Q13" s="36"/>
      <c r="R13" s="36"/>
    </row>
    <row r="14" spans="1:18" s="29" customFormat="1" ht="12" customHeight="1" x14ac:dyDescent="0.2">
      <c r="A14" s="299"/>
      <c r="B14" s="90">
        <v>12829.735925999998</v>
      </c>
      <c r="C14" s="78">
        <v>11842.778085999995</v>
      </c>
      <c r="D14" s="89">
        <v>10688.430036</v>
      </c>
      <c r="E14" s="254">
        <v>0</v>
      </c>
      <c r="F14" s="254">
        <v>0</v>
      </c>
      <c r="G14" s="254">
        <v>0</v>
      </c>
      <c r="H14" s="255">
        <v>0</v>
      </c>
      <c r="I14" s="254">
        <v>0</v>
      </c>
      <c r="J14" s="256">
        <v>0</v>
      </c>
      <c r="K14" s="255">
        <v>0</v>
      </c>
      <c r="L14" s="254">
        <v>0</v>
      </c>
      <c r="M14" s="256">
        <v>0</v>
      </c>
      <c r="N14" s="297"/>
      <c r="P14" s="41"/>
    </row>
    <row r="15" spans="1:18" s="29" customFormat="1" ht="12" customHeight="1" x14ac:dyDescent="0.2">
      <c r="A15" s="298" t="s">
        <v>83</v>
      </c>
      <c r="B15" s="300">
        <f>SUM(B16:D16)</f>
        <v>101.38951900001666</v>
      </c>
      <c r="C15" s="301"/>
      <c r="D15" s="302"/>
      <c r="E15" s="303">
        <f>SUM(E16:G16)</f>
        <v>0</v>
      </c>
      <c r="F15" s="303"/>
      <c r="G15" s="303"/>
      <c r="H15" s="304">
        <f>SUM(H16:J16)</f>
        <v>0</v>
      </c>
      <c r="I15" s="303"/>
      <c r="J15" s="305"/>
      <c r="K15" s="304">
        <f>SUM(K16:M16)</f>
        <v>0</v>
      </c>
      <c r="L15" s="303"/>
      <c r="M15" s="305"/>
      <c r="N15" s="296">
        <f>SUM(B16:M16)</f>
        <v>101.38951900001666</v>
      </c>
      <c r="P15" s="235"/>
    </row>
    <row r="16" spans="1:18" s="29" customFormat="1" ht="12" customHeight="1" x14ac:dyDescent="0.2">
      <c r="A16" s="299"/>
      <c r="B16" s="90">
        <v>51.575016000002506</v>
      </c>
      <c r="C16" s="78">
        <v>25.189566000015475</v>
      </c>
      <c r="D16" s="89">
        <v>24.624936999998681</v>
      </c>
      <c r="E16" s="254">
        <v>0</v>
      </c>
      <c r="F16" s="254">
        <v>0</v>
      </c>
      <c r="G16" s="254">
        <v>0</v>
      </c>
      <c r="H16" s="255">
        <v>0</v>
      </c>
      <c r="I16" s="254">
        <v>0</v>
      </c>
      <c r="J16" s="256">
        <v>0</v>
      </c>
      <c r="K16" s="255">
        <v>0</v>
      </c>
      <c r="L16" s="254">
        <v>0</v>
      </c>
      <c r="M16" s="256">
        <v>0</v>
      </c>
      <c r="N16" s="297"/>
      <c r="P16" s="41"/>
    </row>
    <row r="17" spans="1:14" s="21" customFormat="1" ht="11.25" x14ac:dyDescent="0.2">
      <c r="A17" s="18"/>
      <c r="B17" s="4"/>
      <c r="C17" s="4"/>
      <c r="D17" s="4"/>
      <c r="E17" s="4"/>
      <c r="F17" s="4"/>
      <c r="G17" s="4"/>
      <c r="H17" s="4"/>
      <c r="I17" s="4"/>
      <c r="J17" s="4"/>
      <c r="K17" s="4"/>
      <c r="L17" s="4"/>
      <c r="M17" s="4"/>
      <c r="N17" s="3" t="s">
        <v>65</v>
      </c>
    </row>
    <row r="18" spans="1:14" x14ac:dyDescent="0.2">
      <c r="A18" s="26" t="str">
        <f>A5</f>
        <v>Výroba tepla brutto</v>
      </c>
      <c r="B18" s="23">
        <f t="shared" ref="B18:M18" si="0">B6</f>
        <v>19974.818443999997</v>
      </c>
      <c r="C18" s="23">
        <f t="shared" si="0"/>
        <v>17990.604906</v>
      </c>
      <c r="D18" s="23">
        <f t="shared" si="0"/>
        <v>17030.561482000001</v>
      </c>
      <c r="E18" s="23">
        <f t="shared" si="0"/>
        <v>0</v>
      </c>
      <c r="F18" s="23">
        <f t="shared" si="0"/>
        <v>0</v>
      </c>
      <c r="G18" s="23">
        <f t="shared" si="0"/>
        <v>0</v>
      </c>
      <c r="H18" s="23">
        <f t="shared" si="0"/>
        <v>0</v>
      </c>
      <c r="I18" s="23">
        <f t="shared" si="0"/>
        <v>0</v>
      </c>
      <c r="J18" s="23">
        <f t="shared" si="0"/>
        <v>0</v>
      </c>
      <c r="K18" s="23">
        <f t="shared" si="0"/>
        <v>0</v>
      </c>
      <c r="L18" s="23">
        <f t="shared" si="0"/>
        <v>0</v>
      </c>
      <c r="M18" s="23">
        <f t="shared" si="0"/>
        <v>0</v>
      </c>
    </row>
    <row r="19" spans="1:14" x14ac:dyDescent="0.2">
      <c r="A19" s="7" t="str">
        <f>A7</f>
        <v xml:space="preserve">Technologická vlastní spotřeba tepla </v>
      </c>
      <c r="B19" s="10">
        <f t="shared" ref="B19:M19" si="1">-B8</f>
        <v>-1001.251921</v>
      </c>
      <c r="C19" s="10">
        <f t="shared" si="1"/>
        <v>-913.18028399999992</v>
      </c>
      <c r="D19" s="10">
        <f t="shared" si="1"/>
        <v>-838.34995400000037</v>
      </c>
      <c r="E19" s="10">
        <f t="shared" si="1"/>
        <v>0</v>
      </c>
      <c r="F19" s="10">
        <f t="shared" si="1"/>
        <v>0</v>
      </c>
      <c r="G19" s="10">
        <f t="shared" si="1"/>
        <v>0</v>
      </c>
      <c r="H19" s="10">
        <f t="shared" si="1"/>
        <v>0</v>
      </c>
      <c r="I19" s="10">
        <f t="shared" si="1"/>
        <v>0</v>
      </c>
      <c r="J19" s="10">
        <f t="shared" si="1"/>
        <v>0</v>
      </c>
      <c r="K19" s="10">
        <f t="shared" si="1"/>
        <v>0</v>
      </c>
      <c r="L19" s="10">
        <f t="shared" si="1"/>
        <v>0</v>
      </c>
      <c r="M19" s="10">
        <f t="shared" si="1"/>
        <v>0</v>
      </c>
    </row>
    <row r="20" spans="1:14" x14ac:dyDescent="0.2">
      <c r="A20" s="7" t="str">
        <f>A9</f>
        <v>Ztráty</v>
      </c>
      <c r="B20" s="23">
        <f t="shared" ref="B20:M20" si="2">-B10</f>
        <v>-1379.4998160000021</v>
      </c>
      <c r="C20" s="23">
        <f t="shared" si="2"/>
        <v>-1208.1988969999989</v>
      </c>
      <c r="D20" s="23">
        <f t="shared" si="2"/>
        <v>-1341.9779379999995</v>
      </c>
      <c r="E20" s="23">
        <f t="shared" si="2"/>
        <v>0</v>
      </c>
      <c r="F20" s="23">
        <f t="shared" si="2"/>
        <v>0</v>
      </c>
      <c r="G20" s="23">
        <f t="shared" si="2"/>
        <v>0</v>
      </c>
      <c r="H20" s="23">
        <f t="shared" si="2"/>
        <v>0</v>
      </c>
      <c r="I20" s="23">
        <f t="shared" si="2"/>
        <v>0</v>
      </c>
      <c r="J20" s="23">
        <f t="shared" si="2"/>
        <v>0</v>
      </c>
      <c r="K20" s="23">
        <f t="shared" si="2"/>
        <v>0</v>
      </c>
      <c r="L20" s="23">
        <f t="shared" si="2"/>
        <v>0</v>
      </c>
      <c r="M20" s="23">
        <f t="shared" si="2"/>
        <v>0</v>
      </c>
      <c r="N20" s="22"/>
    </row>
    <row r="21" spans="1:14" x14ac:dyDescent="0.2">
      <c r="A21" s="26" t="str">
        <f>A11</f>
        <v>Vlastní spotřeba tepla</v>
      </c>
      <c r="B21" s="23">
        <f>-B12</f>
        <v>-4712.7557649999953</v>
      </c>
      <c r="C21" s="23">
        <f t="shared" ref="C21:M21" si="3">-C12</f>
        <v>-4001.2580729999945</v>
      </c>
      <c r="D21" s="23">
        <f t="shared" si="3"/>
        <v>-4137.1786170000023</v>
      </c>
      <c r="E21" s="23">
        <f t="shared" si="3"/>
        <v>0</v>
      </c>
      <c r="F21" s="23">
        <f t="shared" si="3"/>
        <v>0</v>
      </c>
      <c r="G21" s="23">
        <f t="shared" si="3"/>
        <v>0</v>
      </c>
      <c r="H21" s="23">
        <f t="shared" si="3"/>
        <v>0</v>
      </c>
      <c r="I21" s="23">
        <f t="shared" si="3"/>
        <v>0</v>
      </c>
      <c r="J21" s="23">
        <f t="shared" si="3"/>
        <v>0</v>
      </c>
      <c r="K21" s="23">
        <f t="shared" si="3"/>
        <v>0</v>
      </c>
      <c r="L21" s="23">
        <f t="shared" si="3"/>
        <v>0</v>
      </c>
      <c r="M21" s="23">
        <f t="shared" si="3"/>
        <v>0</v>
      </c>
      <c r="N21" s="22"/>
    </row>
    <row r="22" spans="1:14" x14ac:dyDescent="0.2">
      <c r="A22" s="26" t="str">
        <f>A13</f>
        <v>Dodávky tepla</v>
      </c>
      <c r="B22" s="23">
        <f t="shared" ref="B22:M22" si="4">-B14</f>
        <v>-12829.735925999998</v>
      </c>
      <c r="C22" s="23">
        <f t="shared" si="4"/>
        <v>-11842.778085999995</v>
      </c>
      <c r="D22" s="23">
        <f t="shared" si="4"/>
        <v>-10688.430036</v>
      </c>
      <c r="E22" s="23">
        <f t="shared" si="4"/>
        <v>0</v>
      </c>
      <c r="F22" s="23">
        <f t="shared" si="4"/>
        <v>0</v>
      </c>
      <c r="G22" s="23">
        <f t="shared" si="4"/>
        <v>0</v>
      </c>
      <c r="H22" s="23">
        <f t="shared" si="4"/>
        <v>0</v>
      </c>
      <c r="I22" s="23">
        <f t="shared" si="4"/>
        <v>0</v>
      </c>
      <c r="J22" s="23">
        <f t="shared" si="4"/>
        <v>0</v>
      </c>
      <c r="K22" s="23">
        <f t="shared" si="4"/>
        <v>0</v>
      </c>
      <c r="L22" s="23">
        <f t="shared" si="4"/>
        <v>0</v>
      </c>
      <c r="M22" s="23">
        <f t="shared" si="4"/>
        <v>0</v>
      </c>
    </row>
    <row r="23" spans="1:14" x14ac:dyDescent="0.2">
      <c r="A23" s="26" t="str">
        <f>A15</f>
        <v>Bilanční rozdíl</v>
      </c>
      <c r="B23" s="23">
        <f t="shared" ref="B23:M23" si="5">-B16</f>
        <v>-51.575016000002506</v>
      </c>
      <c r="C23" s="23">
        <f t="shared" si="5"/>
        <v>-25.189566000015475</v>
      </c>
      <c r="D23" s="23">
        <f t="shared" si="5"/>
        <v>-24.624936999998681</v>
      </c>
      <c r="E23" s="23">
        <f t="shared" si="5"/>
        <v>0</v>
      </c>
      <c r="F23" s="23">
        <f t="shared" si="5"/>
        <v>0</v>
      </c>
      <c r="G23" s="23">
        <f t="shared" si="5"/>
        <v>0</v>
      </c>
      <c r="H23" s="23">
        <f t="shared" si="5"/>
        <v>0</v>
      </c>
      <c r="I23" s="23">
        <f t="shared" si="5"/>
        <v>0</v>
      </c>
      <c r="J23" s="23">
        <f t="shared" si="5"/>
        <v>0</v>
      </c>
      <c r="K23" s="23">
        <f t="shared" si="5"/>
        <v>0</v>
      </c>
      <c r="L23" s="23">
        <f t="shared" si="5"/>
        <v>0</v>
      </c>
      <c r="M23" s="23">
        <f t="shared" si="5"/>
        <v>0</v>
      </c>
    </row>
    <row r="42" spans="1:4" x14ac:dyDescent="0.2">
      <c r="A42" s="234"/>
      <c r="B42" s="40"/>
      <c r="C42" s="235"/>
      <c r="D42" s="235"/>
    </row>
    <row r="43" spans="1:4" x14ac:dyDescent="0.2">
      <c r="B43" s="235"/>
      <c r="C43" s="235"/>
      <c r="D43" s="235"/>
    </row>
    <row r="44" spans="1:4" x14ac:dyDescent="0.2">
      <c r="B44" s="235"/>
      <c r="C44" s="235"/>
      <c r="D44" s="235"/>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4"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ignoredErrors>
    <ignoredError sqref="B7:M7 B9:M9 B11:M11 B13:M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Q40"/>
  <sheetViews>
    <sheetView showGridLines="0" zoomScaleNormal="100" zoomScaleSheetLayoutView="100" workbookViewId="0">
      <selection activeCell="P19" sqref="P19"/>
    </sheetView>
  </sheetViews>
  <sheetFormatPr defaultRowHeight="12" x14ac:dyDescent="0.2"/>
  <cols>
    <col min="1" max="1" width="30.85546875" style="20" customWidth="1"/>
    <col min="2" max="13" width="8.5703125" style="20" customWidth="1"/>
    <col min="14" max="14" width="10.42578125" style="20" customWidth="1"/>
    <col min="15" max="15" width="8.42578125" style="20" customWidth="1"/>
    <col min="16" max="16" width="11.42578125" style="20" bestFit="1" customWidth="1"/>
    <col min="17" max="16384" width="9.140625" style="20"/>
  </cols>
  <sheetData>
    <row r="1" spans="1:17" ht="18.75" x14ac:dyDescent="0.3">
      <c r="A1" s="105" t="s">
        <v>196</v>
      </c>
      <c r="N1" s="73" t="str">
        <f>Titulní!A35</f>
        <v>I. čtvrtletí 2021</v>
      </c>
    </row>
    <row r="2" spans="1:17" ht="15.75" x14ac:dyDescent="0.25">
      <c r="A2" s="88" t="s">
        <v>104</v>
      </c>
      <c r="B2" s="42"/>
      <c r="C2" s="42"/>
      <c r="D2" s="42"/>
      <c r="E2" s="42"/>
      <c r="F2" s="42"/>
      <c r="G2" s="42"/>
      <c r="H2" s="42"/>
      <c r="I2" s="42"/>
      <c r="J2" s="42"/>
      <c r="K2" s="42"/>
      <c r="L2" s="42"/>
      <c r="M2" s="42"/>
    </row>
    <row r="3" spans="1:17" ht="6" customHeight="1" x14ac:dyDescent="0.2">
      <c r="A3" s="42"/>
      <c r="B3" s="42"/>
      <c r="C3" s="42"/>
      <c r="D3" s="42"/>
      <c r="E3" s="42"/>
      <c r="F3" s="42"/>
      <c r="G3" s="42"/>
      <c r="H3" s="42"/>
      <c r="I3" s="42"/>
      <c r="J3" s="42"/>
      <c r="K3" s="42"/>
      <c r="L3" s="42"/>
      <c r="M3" s="42"/>
      <c r="N3" s="42"/>
    </row>
    <row r="4" spans="1:17" x14ac:dyDescent="0.2">
      <c r="A4" s="314"/>
      <c r="B4" s="325" t="s">
        <v>45</v>
      </c>
      <c r="C4" s="326"/>
      <c r="D4" s="327"/>
      <c r="E4" s="325" t="s">
        <v>46</v>
      </c>
      <c r="F4" s="326"/>
      <c r="G4" s="327"/>
      <c r="H4" s="325" t="s">
        <v>47</v>
      </c>
      <c r="I4" s="326"/>
      <c r="J4" s="327"/>
      <c r="K4" s="325" t="s">
        <v>48</v>
      </c>
      <c r="L4" s="326"/>
      <c r="M4" s="327"/>
      <c r="N4" s="313" t="s">
        <v>7</v>
      </c>
    </row>
    <row r="5" spans="1:17" x14ac:dyDescent="0.2">
      <c r="A5" s="314"/>
      <c r="B5" s="224" t="s">
        <v>8</v>
      </c>
      <c r="C5" s="225" t="s">
        <v>9</v>
      </c>
      <c r="D5" s="226" t="s">
        <v>10</v>
      </c>
      <c r="E5" s="224" t="s">
        <v>11</v>
      </c>
      <c r="F5" s="225" t="s">
        <v>12</v>
      </c>
      <c r="G5" s="226" t="s">
        <v>13</v>
      </c>
      <c r="H5" s="224" t="s">
        <v>14</v>
      </c>
      <c r="I5" s="225" t="s">
        <v>15</v>
      </c>
      <c r="J5" s="226" t="s">
        <v>16</v>
      </c>
      <c r="K5" s="224" t="s">
        <v>17</v>
      </c>
      <c r="L5" s="225" t="s">
        <v>18</v>
      </c>
      <c r="M5" s="226" t="s">
        <v>19</v>
      </c>
      <c r="N5" s="313"/>
    </row>
    <row r="6" spans="1:17" s="232" customFormat="1" x14ac:dyDescent="0.2">
      <c r="A6" s="318" t="s">
        <v>50</v>
      </c>
      <c r="B6" s="319">
        <f>SUM(B7:D7)</f>
        <v>54995.984832000002</v>
      </c>
      <c r="C6" s="320"/>
      <c r="D6" s="321"/>
      <c r="E6" s="322">
        <f>SUM(E7:G7)</f>
        <v>0</v>
      </c>
      <c r="F6" s="323"/>
      <c r="G6" s="324"/>
      <c r="H6" s="322">
        <f>SUM(H7:J7)</f>
        <v>0</v>
      </c>
      <c r="I6" s="323"/>
      <c r="J6" s="324"/>
      <c r="K6" s="322">
        <f>SUM(K7:M7)</f>
        <v>0</v>
      </c>
      <c r="L6" s="323"/>
      <c r="M6" s="324"/>
      <c r="N6" s="317">
        <f>SUM(N8:N23)</f>
        <v>54995.984832000002</v>
      </c>
    </row>
    <row r="7" spans="1:17" s="232" customFormat="1" x14ac:dyDescent="0.2">
      <c r="A7" s="318"/>
      <c r="B7" s="127">
        <f t="shared" ref="B7:M7" si="0">SUM(B8:B23)</f>
        <v>19974.818443999997</v>
      </c>
      <c r="C7" s="128">
        <f t="shared" si="0"/>
        <v>17990.604906</v>
      </c>
      <c r="D7" s="129">
        <f t="shared" si="0"/>
        <v>17030.561482000001</v>
      </c>
      <c r="E7" s="260">
        <f t="shared" si="0"/>
        <v>0</v>
      </c>
      <c r="F7" s="261">
        <f t="shared" si="0"/>
        <v>0</v>
      </c>
      <c r="G7" s="262">
        <f t="shared" si="0"/>
        <v>0</v>
      </c>
      <c r="H7" s="260">
        <f t="shared" si="0"/>
        <v>0</v>
      </c>
      <c r="I7" s="261">
        <f t="shared" si="0"/>
        <v>0</v>
      </c>
      <c r="J7" s="262">
        <f t="shared" si="0"/>
        <v>0</v>
      </c>
      <c r="K7" s="260">
        <f t="shared" si="0"/>
        <v>0</v>
      </c>
      <c r="L7" s="261">
        <f t="shared" si="0"/>
        <v>0</v>
      </c>
      <c r="M7" s="262">
        <f t="shared" si="0"/>
        <v>0</v>
      </c>
      <c r="N7" s="317"/>
    </row>
    <row r="8" spans="1:17" x14ac:dyDescent="0.2">
      <c r="A8" s="84" t="s">
        <v>41</v>
      </c>
      <c r="B8" s="90">
        <v>2392.74928</v>
      </c>
      <c r="C8" s="78">
        <v>2132.8240400000004</v>
      </c>
      <c r="D8" s="89">
        <v>2302.268806</v>
      </c>
      <c r="E8" s="255">
        <v>0</v>
      </c>
      <c r="F8" s="254">
        <v>0</v>
      </c>
      <c r="G8" s="256">
        <v>0</v>
      </c>
      <c r="H8" s="255">
        <v>0</v>
      </c>
      <c r="I8" s="254">
        <v>0</v>
      </c>
      <c r="J8" s="256">
        <v>0</v>
      </c>
      <c r="K8" s="255">
        <v>0</v>
      </c>
      <c r="L8" s="254">
        <v>0</v>
      </c>
      <c r="M8" s="256">
        <v>0</v>
      </c>
      <c r="N8" s="130">
        <f t="shared" ref="N8:N23" si="1">SUM(B8:M8)</f>
        <v>6827.8421260000005</v>
      </c>
      <c r="P8" s="40"/>
    </row>
    <row r="9" spans="1:17" x14ac:dyDescent="0.2">
      <c r="A9" s="84" t="s">
        <v>40</v>
      </c>
      <c r="B9" s="83">
        <v>419.77037100000013</v>
      </c>
      <c r="C9" s="82">
        <v>374.01020599999981</v>
      </c>
      <c r="D9" s="81">
        <v>400.39917300000042</v>
      </c>
      <c r="E9" s="257">
        <v>0</v>
      </c>
      <c r="F9" s="258">
        <v>0</v>
      </c>
      <c r="G9" s="259">
        <v>0</v>
      </c>
      <c r="H9" s="257">
        <v>0</v>
      </c>
      <c r="I9" s="258">
        <v>0</v>
      </c>
      <c r="J9" s="259">
        <v>0</v>
      </c>
      <c r="K9" s="257">
        <v>0</v>
      </c>
      <c r="L9" s="258">
        <v>0</v>
      </c>
      <c r="M9" s="259">
        <v>0</v>
      </c>
      <c r="N9" s="130">
        <f t="shared" si="1"/>
        <v>1194.1797500000005</v>
      </c>
      <c r="P9" s="40"/>
    </row>
    <row r="10" spans="1:17" x14ac:dyDescent="0.2">
      <c r="A10" s="84" t="s">
        <v>39</v>
      </c>
      <c r="B10" s="83">
        <v>2146.6621289999998</v>
      </c>
      <c r="C10" s="82">
        <v>1902.2954259999997</v>
      </c>
      <c r="D10" s="81">
        <v>1622.3598930000001</v>
      </c>
      <c r="E10" s="257">
        <v>0</v>
      </c>
      <c r="F10" s="258">
        <v>0</v>
      </c>
      <c r="G10" s="259">
        <v>0</v>
      </c>
      <c r="H10" s="257">
        <v>0</v>
      </c>
      <c r="I10" s="258">
        <v>0</v>
      </c>
      <c r="J10" s="259">
        <v>0</v>
      </c>
      <c r="K10" s="257">
        <v>0</v>
      </c>
      <c r="L10" s="258">
        <v>0</v>
      </c>
      <c r="M10" s="259">
        <v>0</v>
      </c>
      <c r="N10" s="130">
        <f t="shared" si="1"/>
        <v>5671.3174479999998</v>
      </c>
      <c r="P10" s="40"/>
    </row>
    <row r="11" spans="1:17" x14ac:dyDescent="0.2">
      <c r="A11" s="84" t="s">
        <v>51</v>
      </c>
      <c r="B11" s="83">
        <v>2.22417</v>
      </c>
      <c r="C11" s="82">
        <v>2.50345</v>
      </c>
      <c r="D11" s="81">
        <v>2.6713300000000002</v>
      </c>
      <c r="E11" s="257">
        <v>0</v>
      </c>
      <c r="F11" s="258">
        <v>0</v>
      </c>
      <c r="G11" s="259">
        <v>0</v>
      </c>
      <c r="H11" s="257">
        <v>0</v>
      </c>
      <c r="I11" s="258">
        <v>0</v>
      </c>
      <c r="J11" s="259">
        <v>0</v>
      </c>
      <c r="K11" s="257">
        <v>0</v>
      </c>
      <c r="L11" s="258">
        <v>0</v>
      </c>
      <c r="M11" s="259">
        <v>0</v>
      </c>
      <c r="N11" s="130">
        <f t="shared" si="1"/>
        <v>7.3989500000000001</v>
      </c>
      <c r="P11" s="40"/>
    </row>
    <row r="12" spans="1:17" x14ac:dyDescent="0.2">
      <c r="A12" s="84" t="s">
        <v>52</v>
      </c>
      <c r="B12" s="83">
        <v>1.4593099999999999</v>
      </c>
      <c r="C12" s="82">
        <v>1.1757599999999999</v>
      </c>
      <c r="D12" s="81">
        <v>0.70523999999999998</v>
      </c>
      <c r="E12" s="257">
        <v>0</v>
      </c>
      <c r="F12" s="258">
        <v>0</v>
      </c>
      <c r="G12" s="259">
        <v>0</v>
      </c>
      <c r="H12" s="257">
        <v>0</v>
      </c>
      <c r="I12" s="258">
        <v>0</v>
      </c>
      <c r="J12" s="259">
        <v>0</v>
      </c>
      <c r="K12" s="257">
        <v>0</v>
      </c>
      <c r="L12" s="258">
        <v>0</v>
      </c>
      <c r="M12" s="259">
        <v>0</v>
      </c>
      <c r="N12" s="130">
        <f t="shared" si="1"/>
        <v>3.3403099999999997</v>
      </c>
      <c r="P12" s="40"/>
      <c r="Q12" s="236"/>
    </row>
    <row r="13" spans="1:17" x14ac:dyDescent="0.2">
      <c r="A13" s="84" t="s">
        <v>53</v>
      </c>
      <c r="B13" s="83">
        <v>1.0129000000000001E-2</v>
      </c>
      <c r="C13" s="82">
        <v>2.0753999999999998E-2</v>
      </c>
      <c r="D13" s="81">
        <v>3.7942999999999998E-2</v>
      </c>
      <c r="E13" s="257">
        <v>0</v>
      </c>
      <c r="F13" s="258">
        <v>0</v>
      </c>
      <c r="G13" s="259">
        <v>0</v>
      </c>
      <c r="H13" s="257">
        <v>0</v>
      </c>
      <c r="I13" s="258">
        <v>0</v>
      </c>
      <c r="J13" s="259">
        <v>0</v>
      </c>
      <c r="K13" s="257">
        <v>0</v>
      </c>
      <c r="L13" s="258">
        <v>0</v>
      </c>
      <c r="M13" s="259">
        <v>0</v>
      </c>
      <c r="N13" s="130">
        <f t="shared" si="1"/>
        <v>6.8825999999999998E-2</v>
      </c>
      <c r="P13" s="40"/>
    </row>
    <row r="14" spans="1:17" x14ac:dyDescent="0.2">
      <c r="A14" s="84" t="s">
        <v>38</v>
      </c>
      <c r="B14" s="83">
        <v>8138.955272000002</v>
      </c>
      <c r="C14" s="82">
        <v>7395.8739880000012</v>
      </c>
      <c r="D14" s="81">
        <v>6944.628670000001</v>
      </c>
      <c r="E14" s="257">
        <v>0</v>
      </c>
      <c r="F14" s="258">
        <v>0</v>
      </c>
      <c r="G14" s="259">
        <v>0</v>
      </c>
      <c r="H14" s="257">
        <v>0</v>
      </c>
      <c r="I14" s="258">
        <v>0</v>
      </c>
      <c r="J14" s="259">
        <v>0</v>
      </c>
      <c r="K14" s="257">
        <v>0</v>
      </c>
      <c r="L14" s="258">
        <v>0</v>
      </c>
      <c r="M14" s="259">
        <v>0</v>
      </c>
      <c r="N14" s="130">
        <f t="shared" si="1"/>
        <v>22479.457930000004</v>
      </c>
      <c r="P14" s="40"/>
    </row>
    <row r="15" spans="1:17" x14ac:dyDescent="0.2">
      <c r="A15" s="84" t="s">
        <v>63</v>
      </c>
      <c r="B15" s="83">
        <v>145.821</v>
      </c>
      <c r="C15" s="82">
        <v>124.426</v>
      </c>
      <c r="D15" s="81">
        <v>107.92100000000001</v>
      </c>
      <c r="E15" s="257">
        <v>0</v>
      </c>
      <c r="F15" s="258">
        <v>0</v>
      </c>
      <c r="G15" s="259">
        <v>0</v>
      </c>
      <c r="H15" s="257">
        <v>0</v>
      </c>
      <c r="I15" s="258">
        <v>0</v>
      </c>
      <c r="J15" s="259">
        <v>0</v>
      </c>
      <c r="K15" s="257">
        <v>0</v>
      </c>
      <c r="L15" s="258">
        <v>0</v>
      </c>
      <c r="M15" s="259">
        <v>0</v>
      </c>
      <c r="N15" s="130">
        <f>SUM(B15:M15)</f>
        <v>378.16800000000001</v>
      </c>
      <c r="P15" s="40"/>
    </row>
    <row r="16" spans="1:17" x14ac:dyDescent="0.2">
      <c r="A16" s="84" t="s">
        <v>37</v>
      </c>
      <c r="B16" s="83">
        <v>9.0999999999999998E-2</v>
      </c>
      <c r="C16" s="82">
        <v>0</v>
      </c>
      <c r="D16" s="81">
        <v>0</v>
      </c>
      <c r="E16" s="257">
        <v>0</v>
      </c>
      <c r="F16" s="258">
        <v>0</v>
      </c>
      <c r="G16" s="259">
        <v>0</v>
      </c>
      <c r="H16" s="257">
        <v>0</v>
      </c>
      <c r="I16" s="258">
        <v>0</v>
      </c>
      <c r="J16" s="259">
        <v>0</v>
      </c>
      <c r="K16" s="257">
        <v>0</v>
      </c>
      <c r="L16" s="258">
        <v>0</v>
      </c>
      <c r="M16" s="259">
        <v>0</v>
      </c>
      <c r="N16" s="130">
        <f t="shared" si="1"/>
        <v>9.0999999999999998E-2</v>
      </c>
      <c r="P16" s="40"/>
    </row>
    <row r="17" spans="1:16" x14ac:dyDescent="0.2">
      <c r="A17" s="84" t="s">
        <v>36</v>
      </c>
      <c r="B17" s="83">
        <v>722.40689799999996</v>
      </c>
      <c r="C17" s="82">
        <v>659.61819300000002</v>
      </c>
      <c r="D17" s="81">
        <v>713.81485699999996</v>
      </c>
      <c r="E17" s="257">
        <v>0</v>
      </c>
      <c r="F17" s="258">
        <v>0</v>
      </c>
      <c r="G17" s="259">
        <v>0</v>
      </c>
      <c r="H17" s="257">
        <v>0</v>
      </c>
      <c r="I17" s="258">
        <v>0</v>
      </c>
      <c r="J17" s="259">
        <v>0</v>
      </c>
      <c r="K17" s="257">
        <v>0</v>
      </c>
      <c r="L17" s="258">
        <v>0</v>
      </c>
      <c r="M17" s="259">
        <v>0</v>
      </c>
      <c r="N17" s="130">
        <f t="shared" si="1"/>
        <v>2095.8399479999998</v>
      </c>
      <c r="P17" s="40"/>
    </row>
    <row r="18" spans="1:16" x14ac:dyDescent="0.2">
      <c r="A18" s="84" t="s">
        <v>35</v>
      </c>
      <c r="B18" s="83">
        <v>86.679901000000001</v>
      </c>
      <c r="C18" s="82">
        <v>75.319725999999989</v>
      </c>
      <c r="D18" s="81">
        <v>30.274146999999999</v>
      </c>
      <c r="E18" s="257">
        <v>0</v>
      </c>
      <c r="F18" s="258">
        <v>0</v>
      </c>
      <c r="G18" s="259">
        <v>0</v>
      </c>
      <c r="H18" s="257">
        <v>0</v>
      </c>
      <c r="I18" s="258">
        <v>0</v>
      </c>
      <c r="J18" s="259">
        <v>0</v>
      </c>
      <c r="K18" s="257">
        <v>0</v>
      </c>
      <c r="L18" s="258">
        <v>0</v>
      </c>
      <c r="M18" s="259">
        <v>0</v>
      </c>
      <c r="N18" s="130">
        <f t="shared" si="1"/>
        <v>192.27377399999997</v>
      </c>
      <c r="P18" s="40"/>
    </row>
    <row r="19" spans="1:16" x14ac:dyDescent="0.2">
      <c r="A19" s="84" t="s">
        <v>34</v>
      </c>
      <c r="B19" s="83">
        <v>438.15081300000003</v>
      </c>
      <c r="C19" s="82">
        <v>386.83621699999998</v>
      </c>
      <c r="D19" s="81">
        <v>368.30192699999998</v>
      </c>
      <c r="E19" s="257">
        <v>0</v>
      </c>
      <c r="F19" s="258">
        <v>0</v>
      </c>
      <c r="G19" s="259">
        <v>0</v>
      </c>
      <c r="H19" s="257">
        <v>0</v>
      </c>
      <c r="I19" s="258">
        <v>0</v>
      </c>
      <c r="J19" s="259">
        <v>0</v>
      </c>
      <c r="K19" s="257">
        <v>0</v>
      </c>
      <c r="L19" s="258">
        <v>0</v>
      </c>
      <c r="M19" s="259">
        <v>0</v>
      </c>
      <c r="N19" s="130">
        <f t="shared" si="1"/>
        <v>1193.288957</v>
      </c>
      <c r="P19" s="40"/>
    </row>
    <row r="20" spans="1:16" x14ac:dyDescent="0.2">
      <c r="A20" s="84" t="s">
        <v>33</v>
      </c>
      <c r="B20" s="83">
        <v>902.6514709999999</v>
      </c>
      <c r="C20" s="82">
        <v>768.42518599999983</v>
      </c>
      <c r="D20" s="81">
        <v>864.10889000000009</v>
      </c>
      <c r="E20" s="257">
        <v>0</v>
      </c>
      <c r="F20" s="258">
        <v>0</v>
      </c>
      <c r="G20" s="259">
        <v>0</v>
      </c>
      <c r="H20" s="257">
        <v>0</v>
      </c>
      <c r="I20" s="258">
        <v>0</v>
      </c>
      <c r="J20" s="259">
        <v>0</v>
      </c>
      <c r="K20" s="257">
        <v>0</v>
      </c>
      <c r="L20" s="258">
        <v>0</v>
      </c>
      <c r="M20" s="259">
        <v>0</v>
      </c>
      <c r="N20" s="130">
        <f t="shared" si="1"/>
        <v>2535.1855469999996</v>
      </c>
      <c r="P20" s="40"/>
    </row>
    <row r="21" spans="1:16" x14ac:dyDescent="0.2">
      <c r="A21" s="84" t="s">
        <v>3</v>
      </c>
      <c r="B21" s="83">
        <v>0</v>
      </c>
      <c r="C21" s="82">
        <v>0</v>
      </c>
      <c r="D21" s="81">
        <v>0</v>
      </c>
      <c r="E21" s="257">
        <v>0</v>
      </c>
      <c r="F21" s="258">
        <v>0</v>
      </c>
      <c r="G21" s="259">
        <v>0</v>
      </c>
      <c r="H21" s="257">
        <v>0</v>
      </c>
      <c r="I21" s="258">
        <v>0</v>
      </c>
      <c r="J21" s="259">
        <v>0</v>
      </c>
      <c r="K21" s="257">
        <v>0</v>
      </c>
      <c r="L21" s="258">
        <v>0</v>
      </c>
      <c r="M21" s="259">
        <v>0</v>
      </c>
      <c r="N21" s="130">
        <f t="shared" si="1"/>
        <v>0</v>
      </c>
      <c r="P21" s="40"/>
    </row>
    <row r="22" spans="1:16" x14ac:dyDescent="0.2">
      <c r="A22" s="84" t="s">
        <v>32</v>
      </c>
      <c r="B22" s="83">
        <v>58.738746999999996</v>
      </c>
      <c r="C22" s="82">
        <v>64.375801999999993</v>
      </c>
      <c r="D22" s="81">
        <v>25.090794999999993</v>
      </c>
      <c r="E22" s="257">
        <v>0</v>
      </c>
      <c r="F22" s="258">
        <v>0</v>
      </c>
      <c r="G22" s="259">
        <v>0</v>
      </c>
      <c r="H22" s="257">
        <v>0</v>
      </c>
      <c r="I22" s="258">
        <v>0</v>
      </c>
      <c r="J22" s="259">
        <v>0</v>
      </c>
      <c r="K22" s="257">
        <v>0</v>
      </c>
      <c r="L22" s="258">
        <v>0</v>
      </c>
      <c r="M22" s="259">
        <v>0</v>
      </c>
      <c r="N22" s="130">
        <f t="shared" si="1"/>
        <v>148.20534399999997</v>
      </c>
      <c r="P22" s="40"/>
    </row>
    <row r="23" spans="1:16" x14ac:dyDescent="0.2">
      <c r="A23" s="84" t="s">
        <v>31</v>
      </c>
      <c r="B23" s="90">
        <v>4518.4479529999971</v>
      </c>
      <c r="C23" s="78">
        <v>4102.9001579999967</v>
      </c>
      <c r="D23" s="89">
        <v>3647.978810999999</v>
      </c>
      <c r="E23" s="255">
        <v>0</v>
      </c>
      <c r="F23" s="254">
        <v>0</v>
      </c>
      <c r="G23" s="256">
        <v>0</v>
      </c>
      <c r="H23" s="255">
        <v>0</v>
      </c>
      <c r="I23" s="254">
        <v>0</v>
      </c>
      <c r="J23" s="256">
        <v>0</v>
      </c>
      <c r="K23" s="255">
        <v>0</v>
      </c>
      <c r="L23" s="254">
        <v>0</v>
      </c>
      <c r="M23" s="256">
        <v>0</v>
      </c>
      <c r="N23" s="130">
        <f t="shared" si="1"/>
        <v>12269.326921999993</v>
      </c>
      <c r="P23" s="40"/>
    </row>
    <row r="24" spans="1:16" s="21" customFormat="1" ht="11.25" x14ac:dyDescent="0.2">
      <c r="A24" s="18"/>
      <c r="B24" s="4"/>
      <c r="C24" s="4"/>
      <c r="D24" s="4"/>
      <c r="E24" s="4"/>
      <c r="F24" s="4"/>
      <c r="G24" s="4"/>
      <c r="H24" s="4"/>
      <c r="I24" s="4"/>
      <c r="J24" s="4"/>
      <c r="K24" s="4"/>
      <c r="L24" s="4"/>
      <c r="M24" s="4"/>
      <c r="N24" s="3" t="s">
        <v>65</v>
      </c>
    </row>
    <row r="25" spans="1:16" x14ac:dyDescent="0.2">
      <c r="A25" s="33" t="s">
        <v>41</v>
      </c>
      <c r="B25" s="10">
        <v>6827.8421260000005</v>
      </c>
      <c r="C25" s="42"/>
      <c r="D25" s="42"/>
      <c r="E25" s="42"/>
      <c r="F25" s="42"/>
      <c r="G25" s="42"/>
      <c r="H25" s="42"/>
      <c r="I25" s="42"/>
      <c r="J25" s="42"/>
      <c r="K25" s="42"/>
      <c r="L25" s="42"/>
      <c r="M25" s="42"/>
    </row>
    <row r="26" spans="1:16" x14ac:dyDescent="0.2">
      <c r="A26" s="33" t="s">
        <v>40</v>
      </c>
      <c r="B26" s="10">
        <v>1194.1797500000005</v>
      </c>
    </row>
    <row r="27" spans="1:16" x14ac:dyDescent="0.2">
      <c r="A27" s="33" t="s">
        <v>39</v>
      </c>
      <c r="B27" s="10">
        <v>5671.3174479999998</v>
      </c>
      <c r="C27" s="22"/>
      <c r="D27" s="22"/>
      <c r="E27" s="22"/>
      <c r="F27" s="22"/>
      <c r="G27" s="22"/>
      <c r="H27" s="22"/>
      <c r="I27" s="22"/>
      <c r="J27" s="22"/>
      <c r="K27" s="22"/>
      <c r="L27" s="22"/>
      <c r="M27" s="22"/>
      <c r="N27" s="22"/>
    </row>
    <row r="28" spans="1:16" x14ac:dyDescent="0.2">
      <c r="A28" s="33" t="s">
        <v>51</v>
      </c>
      <c r="B28" s="10">
        <v>7.3989500000000001</v>
      </c>
      <c r="C28" s="22"/>
      <c r="D28" s="22"/>
      <c r="E28" s="22"/>
      <c r="F28" s="22"/>
      <c r="G28" s="22"/>
      <c r="H28" s="22"/>
      <c r="I28" s="22"/>
      <c r="J28" s="22"/>
      <c r="K28" s="22"/>
      <c r="L28" s="22"/>
      <c r="M28" s="22"/>
      <c r="N28" s="22"/>
    </row>
    <row r="29" spans="1:16" x14ac:dyDescent="0.2">
      <c r="A29" s="33" t="s">
        <v>52</v>
      </c>
      <c r="B29" s="10">
        <v>3.3403099999999997</v>
      </c>
    </row>
    <row r="30" spans="1:16" x14ac:dyDescent="0.2">
      <c r="A30" s="33" t="s">
        <v>53</v>
      </c>
      <c r="B30" s="10">
        <v>6.8825999999999998E-2</v>
      </c>
    </row>
    <row r="31" spans="1:16" x14ac:dyDescent="0.2">
      <c r="A31" s="33" t="s">
        <v>38</v>
      </c>
      <c r="B31" s="10">
        <v>22479.457930000004</v>
      </c>
    </row>
    <row r="32" spans="1:16" x14ac:dyDescent="0.2">
      <c r="A32" s="33" t="s">
        <v>63</v>
      </c>
      <c r="B32" s="10">
        <v>378.16800000000001</v>
      </c>
    </row>
    <row r="33" spans="1:2" x14ac:dyDescent="0.2">
      <c r="A33" s="33" t="s">
        <v>37</v>
      </c>
      <c r="B33" s="10">
        <v>9.0999999999999998E-2</v>
      </c>
    </row>
    <row r="34" spans="1:2" x14ac:dyDescent="0.2">
      <c r="A34" s="33" t="s">
        <v>36</v>
      </c>
      <c r="B34" s="10">
        <v>2095.8399479999998</v>
      </c>
    </row>
    <row r="35" spans="1:2" x14ac:dyDescent="0.2">
      <c r="A35" s="33" t="s">
        <v>35</v>
      </c>
      <c r="B35" s="10">
        <v>192.27377399999997</v>
      </c>
    </row>
    <row r="36" spans="1:2" x14ac:dyDescent="0.2">
      <c r="A36" s="33" t="s">
        <v>34</v>
      </c>
      <c r="B36" s="10">
        <v>1193.288957</v>
      </c>
    </row>
    <row r="37" spans="1:2" x14ac:dyDescent="0.2">
      <c r="A37" s="33" t="s">
        <v>33</v>
      </c>
      <c r="B37" s="10">
        <v>2535.1855469999996</v>
      </c>
    </row>
    <row r="38" spans="1:2" x14ac:dyDescent="0.2">
      <c r="A38" s="33" t="s">
        <v>3</v>
      </c>
      <c r="B38" s="10">
        <v>0</v>
      </c>
    </row>
    <row r="39" spans="1:2" x14ac:dyDescent="0.2">
      <c r="A39" s="33" t="s">
        <v>32</v>
      </c>
      <c r="B39" s="10">
        <v>148.20534399999997</v>
      </c>
    </row>
    <row r="40" spans="1:2" x14ac:dyDescent="0.2">
      <c r="A40" s="33" t="s">
        <v>31</v>
      </c>
      <c r="B40" s="10">
        <v>12269.326921999993</v>
      </c>
    </row>
  </sheetData>
  <mergeCells count="12">
    <mergeCell ref="N4:N5"/>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P35"/>
  <sheetViews>
    <sheetView showGridLines="0" zoomScaleNormal="100" zoomScaleSheetLayoutView="100" workbookViewId="0">
      <selection activeCell="Q15" sqref="Q15"/>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6" ht="15.75" x14ac:dyDescent="0.25">
      <c r="A1" s="88" t="s">
        <v>105</v>
      </c>
      <c r="B1" s="42"/>
      <c r="C1" s="42"/>
      <c r="D1" s="42"/>
      <c r="E1" s="42"/>
      <c r="F1" s="42"/>
      <c r="G1" s="42"/>
      <c r="H1" s="42"/>
      <c r="I1" s="42"/>
      <c r="J1" s="42"/>
      <c r="K1" s="42"/>
      <c r="L1" s="42"/>
      <c r="M1" s="42"/>
      <c r="N1" s="73" t="str">
        <f>Titulní!A35</f>
        <v>I. čtvrtletí 2021</v>
      </c>
    </row>
    <row r="2" spans="1:16" ht="6" customHeight="1" x14ac:dyDescent="0.2">
      <c r="A2" s="42"/>
      <c r="B2" s="42"/>
      <c r="C2" s="42"/>
      <c r="D2" s="42"/>
      <c r="E2" s="42"/>
      <c r="F2" s="42"/>
      <c r="G2" s="42"/>
      <c r="H2" s="42"/>
      <c r="I2" s="42"/>
      <c r="J2" s="42"/>
      <c r="K2" s="42"/>
      <c r="L2" s="42"/>
      <c r="M2" s="42"/>
      <c r="N2" s="42"/>
    </row>
    <row r="3" spans="1:16" x14ac:dyDescent="0.2">
      <c r="A3" s="314"/>
      <c r="B3" s="325" t="s">
        <v>45</v>
      </c>
      <c r="C3" s="326"/>
      <c r="D3" s="327"/>
      <c r="E3" s="325" t="s">
        <v>46</v>
      </c>
      <c r="F3" s="326"/>
      <c r="G3" s="327"/>
      <c r="H3" s="325" t="s">
        <v>47</v>
      </c>
      <c r="I3" s="326"/>
      <c r="J3" s="327"/>
      <c r="K3" s="325" t="s">
        <v>48</v>
      </c>
      <c r="L3" s="326"/>
      <c r="M3" s="327"/>
      <c r="N3" s="313" t="s">
        <v>7</v>
      </c>
    </row>
    <row r="4" spans="1:16" x14ac:dyDescent="0.2">
      <c r="A4" s="330"/>
      <c r="B4" s="87" t="s">
        <v>8</v>
      </c>
      <c r="C4" s="86" t="s">
        <v>9</v>
      </c>
      <c r="D4" s="85" t="s">
        <v>10</v>
      </c>
      <c r="E4" s="87" t="s">
        <v>11</v>
      </c>
      <c r="F4" s="86" t="s">
        <v>12</v>
      </c>
      <c r="G4" s="85" t="s">
        <v>13</v>
      </c>
      <c r="H4" s="87" t="s">
        <v>14</v>
      </c>
      <c r="I4" s="86" t="s">
        <v>15</v>
      </c>
      <c r="J4" s="85" t="s">
        <v>16</v>
      </c>
      <c r="K4" s="87" t="s">
        <v>17</v>
      </c>
      <c r="L4" s="86" t="s">
        <v>18</v>
      </c>
      <c r="M4" s="85" t="s">
        <v>19</v>
      </c>
      <c r="N4" s="310"/>
    </row>
    <row r="5" spans="1:16" x14ac:dyDescent="0.2">
      <c r="A5" s="331" t="s">
        <v>50</v>
      </c>
      <c r="B5" s="319">
        <f>SUM(B6:D6)</f>
        <v>54995.984831999995</v>
      </c>
      <c r="C5" s="320"/>
      <c r="D5" s="321"/>
      <c r="E5" s="322">
        <f>SUM(E6:G6)</f>
        <v>0</v>
      </c>
      <c r="F5" s="323"/>
      <c r="G5" s="324"/>
      <c r="H5" s="322">
        <f>SUM(H6:J6)</f>
        <v>0</v>
      </c>
      <c r="I5" s="323"/>
      <c r="J5" s="324"/>
      <c r="K5" s="322">
        <f>SUM(K6:M6)</f>
        <v>0</v>
      </c>
      <c r="L5" s="323"/>
      <c r="M5" s="324"/>
      <c r="N5" s="328">
        <f>SUM(N7:N20)</f>
        <v>54995.984831999995</v>
      </c>
    </row>
    <row r="6" spans="1:16" x14ac:dyDescent="0.2">
      <c r="A6" s="332"/>
      <c r="B6" s="131">
        <f>SUM(B7:B20)</f>
        <v>19974.818444000004</v>
      </c>
      <c r="C6" s="132">
        <f t="shared" ref="C6:M6" si="0">SUM(C7:C20)</f>
        <v>17990.604905999997</v>
      </c>
      <c r="D6" s="133">
        <f t="shared" si="0"/>
        <v>17030.561481999997</v>
      </c>
      <c r="E6" s="263">
        <f t="shared" si="0"/>
        <v>0</v>
      </c>
      <c r="F6" s="264">
        <f t="shared" si="0"/>
        <v>0</v>
      </c>
      <c r="G6" s="265">
        <f t="shared" si="0"/>
        <v>0</v>
      </c>
      <c r="H6" s="263">
        <f t="shared" si="0"/>
        <v>0</v>
      </c>
      <c r="I6" s="264">
        <f t="shared" si="0"/>
        <v>0</v>
      </c>
      <c r="J6" s="265">
        <f t="shared" si="0"/>
        <v>0</v>
      </c>
      <c r="K6" s="263">
        <f t="shared" si="0"/>
        <v>0</v>
      </c>
      <c r="L6" s="264">
        <f t="shared" si="0"/>
        <v>0</v>
      </c>
      <c r="M6" s="265">
        <f t="shared" si="0"/>
        <v>0</v>
      </c>
      <c r="N6" s="329"/>
    </row>
    <row r="7" spans="1:16" x14ac:dyDescent="0.2">
      <c r="A7" s="84" t="s">
        <v>122</v>
      </c>
      <c r="B7" s="93">
        <v>796.67623899999978</v>
      </c>
      <c r="C7" s="79">
        <v>787.54539900000009</v>
      </c>
      <c r="D7" s="76">
        <v>629.77104700000018</v>
      </c>
      <c r="E7" s="266">
        <v>0</v>
      </c>
      <c r="F7" s="267">
        <v>0</v>
      </c>
      <c r="G7" s="268">
        <v>0</v>
      </c>
      <c r="H7" s="266">
        <v>0</v>
      </c>
      <c r="I7" s="267">
        <v>0</v>
      </c>
      <c r="J7" s="268">
        <v>0</v>
      </c>
      <c r="K7" s="266">
        <v>0</v>
      </c>
      <c r="L7" s="267">
        <v>0</v>
      </c>
      <c r="M7" s="268">
        <v>0</v>
      </c>
      <c r="N7" s="130">
        <f t="shared" ref="N7:N20" si="1">SUM(B7:M7)</f>
        <v>2213.9926850000002</v>
      </c>
      <c r="P7" s="12"/>
    </row>
    <row r="8" spans="1:16" x14ac:dyDescent="0.2">
      <c r="A8" s="84" t="s">
        <v>91</v>
      </c>
      <c r="B8" s="74">
        <v>1005.77624</v>
      </c>
      <c r="C8" s="72">
        <v>865.2238870000001</v>
      </c>
      <c r="D8" s="95">
        <v>857.55482299999971</v>
      </c>
      <c r="E8" s="269">
        <v>0</v>
      </c>
      <c r="F8" s="270">
        <v>0</v>
      </c>
      <c r="G8" s="271">
        <v>0</v>
      </c>
      <c r="H8" s="269">
        <v>0</v>
      </c>
      <c r="I8" s="270">
        <v>0</v>
      </c>
      <c r="J8" s="271">
        <v>0</v>
      </c>
      <c r="K8" s="269">
        <v>0</v>
      </c>
      <c r="L8" s="270">
        <v>0</v>
      </c>
      <c r="M8" s="271">
        <v>0</v>
      </c>
      <c r="N8" s="130">
        <f t="shared" si="1"/>
        <v>2728.5549499999997</v>
      </c>
      <c r="P8" s="12"/>
    </row>
    <row r="9" spans="1:16" x14ac:dyDescent="0.2">
      <c r="A9" s="84" t="s">
        <v>92</v>
      </c>
      <c r="B9" s="75">
        <v>1102.4363860000001</v>
      </c>
      <c r="C9" s="92">
        <v>1003.2309429999998</v>
      </c>
      <c r="D9" s="94">
        <v>902.18554499999982</v>
      </c>
      <c r="E9" s="272">
        <v>0</v>
      </c>
      <c r="F9" s="273">
        <v>0</v>
      </c>
      <c r="G9" s="274">
        <v>0</v>
      </c>
      <c r="H9" s="272">
        <v>0</v>
      </c>
      <c r="I9" s="273">
        <v>0</v>
      </c>
      <c r="J9" s="274">
        <v>0</v>
      </c>
      <c r="K9" s="272">
        <v>0</v>
      </c>
      <c r="L9" s="273">
        <v>0</v>
      </c>
      <c r="M9" s="274">
        <v>0</v>
      </c>
      <c r="N9" s="130">
        <f t="shared" si="1"/>
        <v>3007.8528739999997</v>
      </c>
      <c r="P9" s="12"/>
    </row>
    <row r="10" spans="1:16" x14ac:dyDescent="0.2">
      <c r="A10" s="84" t="s">
        <v>93</v>
      </c>
      <c r="B10" s="75">
        <v>935.76522300000011</v>
      </c>
      <c r="C10" s="92">
        <v>888.10543100000007</v>
      </c>
      <c r="D10" s="94">
        <v>847.26532999999995</v>
      </c>
      <c r="E10" s="272">
        <v>0</v>
      </c>
      <c r="F10" s="273">
        <v>0</v>
      </c>
      <c r="G10" s="274">
        <v>0</v>
      </c>
      <c r="H10" s="272">
        <v>0</v>
      </c>
      <c r="I10" s="273">
        <v>0</v>
      </c>
      <c r="J10" s="274">
        <v>0</v>
      </c>
      <c r="K10" s="272">
        <v>0</v>
      </c>
      <c r="L10" s="273">
        <v>0</v>
      </c>
      <c r="M10" s="274">
        <v>0</v>
      </c>
      <c r="N10" s="130">
        <f t="shared" si="1"/>
        <v>2671.1359840000005</v>
      </c>
      <c r="P10" s="12"/>
    </row>
    <row r="11" spans="1:16" x14ac:dyDescent="0.2">
      <c r="A11" s="84" t="s">
        <v>121</v>
      </c>
      <c r="B11" s="75">
        <v>500.74241199999994</v>
      </c>
      <c r="C11" s="92">
        <v>443.66655700000007</v>
      </c>
      <c r="D11" s="94">
        <v>420.30503199999993</v>
      </c>
      <c r="E11" s="272">
        <v>0</v>
      </c>
      <c r="F11" s="273">
        <v>0</v>
      </c>
      <c r="G11" s="274">
        <v>0</v>
      </c>
      <c r="H11" s="272">
        <v>0</v>
      </c>
      <c r="I11" s="273">
        <v>0</v>
      </c>
      <c r="J11" s="274">
        <v>0</v>
      </c>
      <c r="K11" s="272">
        <v>0</v>
      </c>
      <c r="L11" s="273">
        <v>0</v>
      </c>
      <c r="M11" s="274">
        <v>0</v>
      </c>
      <c r="N11" s="130">
        <f t="shared" si="1"/>
        <v>1364.7140010000001</v>
      </c>
      <c r="P11" s="12"/>
    </row>
    <row r="12" spans="1:16" x14ac:dyDescent="0.2">
      <c r="A12" s="84" t="s">
        <v>94</v>
      </c>
      <c r="B12" s="75">
        <v>601.01063000000033</v>
      </c>
      <c r="C12" s="92">
        <v>500.68779399999971</v>
      </c>
      <c r="D12" s="94">
        <v>470.78855599999991</v>
      </c>
      <c r="E12" s="272">
        <v>0</v>
      </c>
      <c r="F12" s="273">
        <v>0</v>
      </c>
      <c r="G12" s="274">
        <v>0</v>
      </c>
      <c r="H12" s="272">
        <v>0</v>
      </c>
      <c r="I12" s="273">
        <v>0</v>
      </c>
      <c r="J12" s="274">
        <v>0</v>
      </c>
      <c r="K12" s="272">
        <v>0</v>
      </c>
      <c r="L12" s="273">
        <v>0</v>
      </c>
      <c r="M12" s="274">
        <v>0</v>
      </c>
      <c r="N12" s="130">
        <f t="shared" si="1"/>
        <v>1572.4869800000001</v>
      </c>
      <c r="P12" s="12"/>
    </row>
    <row r="13" spans="1:16" x14ac:dyDescent="0.2">
      <c r="A13" s="84" t="s">
        <v>95</v>
      </c>
      <c r="B13" s="75">
        <v>337.03700300000003</v>
      </c>
      <c r="C13" s="92">
        <v>301.60605700000002</v>
      </c>
      <c r="D13" s="94">
        <v>274.49535599999996</v>
      </c>
      <c r="E13" s="272">
        <v>0</v>
      </c>
      <c r="F13" s="273">
        <v>0</v>
      </c>
      <c r="G13" s="274">
        <v>0</v>
      </c>
      <c r="H13" s="272">
        <v>0</v>
      </c>
      <c r="I13" s="273">
        <v>0</v>
      </c>
      <c r="J13" s="274">
        <v>0</v>
      </c>
      <c r="K13" s="272">
        <v>0</v>
      </c>
      <c r="L13" s="273">
        <v>0</v>
      </c>
      <c r="M13" s="274">
        <v>0</v>
      </c>
      <c r="N13" s="130">
        <f t="shared" si="1"/>
        <v>913.13841600000001</v>
      </c>
      <c r="P13" s="12"/>
    </row>
    <row r="14" spans="1:16" x14ac:dyDescent="0.2">
      <c r="A14" s="84" t="s">
        <v>96</v>
      </c>
      <c r="B14" s="75">
        <v>3997.153882000001</v>
      </c>
      <c r="C14" s="92">
        <v>3526.422368</v>
      </c>
      <c r="D14" s="94">
        <v>3298.035535999999</v>
      </c>
      <c r="E14" s="272">
        <v>0</v>
      </c>
      <c r="F14" s="273">
        <v>0</v>
      </c>
      <c r="G14" s="274">
        <v>0</v>
      </c>
      <c r="H14" s="272">
        <v>0</v>
      </c>
      <c r="I14" s="273">
        <v>0</v>
      </c>
      <c r="J14" s="274">
        <v>0</v>
      </c>
      <c r="K14" s="272">
        <v>0</v>
      </c>
      <c r="L14" s="273">
        <v>0</v>
      </c>
      <c r="M14" s="274">
        <v>0</v>
      </c>
      <c r="N14" s="130">
        <f t="shared" si="1"/>
        <v>10821.611785999999</v>
      </c>
      <c r="P14" s="12"/>
    </row>
    <row r="15" spans="1:16" x14ac:dyDescent="0.2">
      <c r="A15" s="84" t="s">
        <v>97</v>
      </c>
      <c r="B15" s="75">
        <v>879.0859720000002</v>
      </c>
      <c r="C15" s="92">
        <v>740.06697499999962</v>
      </c>
      <c r="D15" s="94">
        <v>679.51353999999958</v>
      </c>
      <c r="E15" s="272">
        <v>0</v>
      </c>
      <c r="F15" s="273">
        <v>0</v>
      </c>
      <c r="G15" s="274">
        <v>0</v>
      </c>
      <c r="H15" s="272">
        <v>0</v>
      </c>
      <c r="I15" s="273">
        <v>0</v>
      </c>
      <c r="J15" s="274">
        <v>0</v>
      </c>
      <c r="K15" s="272">
        <v>0</v>
      </c>
      <c r="L15" s="273">
        <v>0</v>
      </c>
      <c r="M15" s="274">
        <v>0</v>
      </c>
      <c r="N15" s="130">
        <f t="shared" si="1"/>
        <v>2298.6664869999995</v>
      </c>
      <c r="P15" s="12"/>
    </row>
    <row r="16" spans="1:16" x14ac:dyDescent="0.2">
      <c r="A16" s="84" t="s">
        <v>98</v>
      </c>
      <c r="B16" s="75">
        <v>956.90927299999998</v>
      </c>
      <c r="C16" s="92">
        <v>878.18854099999999</v>
      </c>
      <c r="D16" s="94">
        <v>819.49220200000013</v>
      </c>
      <c r="E16" s="272">
        <v>0</v>
      </c>
      <c r="F16" s="273">
        <v>0</v>
      </c>
      <c r="G16" s="274">
        <v>0</v>
      </c>
      <c r="H16" s="272">
        <v>0</v>
      </c>
      <c r="I16" s="273">
        <v>0</v>
      </c>
      <c r="J16" s="274">
        <v>0</v>
      </c>
      <c r="K16" s="272">
        <v>0</v>
      </c>
      <c r="L16" s="273">
        <v>0</v>
      </c>
      <c r="M16" s="274">
        <v>0</v>
      </c>
      <c r="N16" s="130">
        <f t="shared" si="1"/>
        <v>2654.5900160000001</v>
      </c>
      <c r="P16" s="12"/>
    </row>
    <row r="17" spans="1:16" x14ac:dyDescent="0.2">
      <c r="A17" s="84" t="s">
        <v>99</v>
      </c>
      <c r="B17" s="75">
        <v>809.74661700000013</v>
      </c>
      <c r="C17" s="92">
        <v>722.68910300000016</v>
      </c>
      <c r="D17" s="94">
        <v>679.10638799999958</v>
      </c>
      <c r="E17" s="272">
        <v>0</v>
      </c>
      <c r="F17" s="273">
        <v>0</v>
      </c>
      <c r="G17" s="274">
        <v>0</v>
      </c>
      <c r="H17" s="272">
        <v>0</v>
      </c>
      <c r="I17" s="273">
        <v>0</v>
      </c>
      <c r="J17" s="274">
        <v>0</v>
      </c>
      <c r="K17" s="272">
        <v>0</v>
      </c>
      <c r="L17" s="273">
        <v>0</v>
      </c>
      <c r="M17" s="274">
        <v>0</v>
      </c>
      <c r="N17" s="130">
        <f t="shared" si="1"/>
        <v>2211.5421080000001</v>
      </c>
      <c r="P17" s="12"/>
    </row>
    <row r="18" spans="1:16" x14ac:dyDescent="0.2">
      <c r="A18" s="84" t="s">
        <v>100</v>
      </c>
      <c r="B18" s="75">
        <v>3538.7132800000027</v>
      </c>
      <c r="C18" s="92">
        <v>3079.8582220000008</v>
      </c>
      <c r="D18" s="94">
        <v>2958.3709229999999</v>
      </c>
      <c r="E18" s="272">
        <v>0</v>
      </c>
      <c r="F18" s="273">
        <v>0</v>
      </c>
      <c r="G18" s="274">
        <v>0</v>
      </c>
      <c r="H18" s="272">
        <v>0</v>
      </c>
      <c r="I18" s="273">
        <v>0</v>
      </c>
      <c r="J18" s="274">
        <v>0</v>
      </c>
      <c r="K18" s="272">
        <v>0</v>
      </c>
      <c r="L18" s="273">
        <v>0</v>
      </c>
      <c r="M18" s="274">
        <v>0</v>
      </c>
      <c r="N18" s="130">
        <f t="shared" si="1"/>
        <v>9576.9424250000029</v>
      </c>
      <c r="P18" s="12"/>
    </row>
    <row r="19" spans="1:16" x14ac:dyDescent="0.2">
      <c r="A19" s="84" t="s">
        <v>101</v>
      </c>
      <c r="B19" s="75">
        <v>3582.3871939999999</v>
      </c>
      <c r="C19" s="92">
        <v>3381.465021999998</v>
      </c>
      <c r="D19" s="94">
        <v>3342.6182709999994</v>
      </c>
      <c r="E19" s="272">
        <v>0</v>
      </c>
      <c r="F19" s="273">
        <v>0</v>
      </c>
      <c r="G19" s="274">
        <v>0</v>
      </c>
      <c r="H19" s="272">
        <v>0</v>
      </c>
      <c r="I19" s="273">
        <v>0</v>
      </c>
      <c r="J19" s="274">
        <v>0</v>
      </c>
      <c r="K19" s="272">
        <v>0</v>
      </c>
      <c r="L19" s="273">
        <v>0</v>
      </c>
      <c r="M19" s="274">
        <v>0</v>
      </c>
      <c r="N19" s="130">
        <f t="shared" si="1"/>
        <v>10306.470486999997</v>
      </c>
      <c r="P19" s="12"/>
    </row>
    <row r="20" spans="1:16" x14ac:dyDescent="0.2">
      <c r="A20" s="84" t="s">
        <v>102</v>
      </c>
      <c r="B20" s="93">
        <v>931.37809300000015</v>
      </c>
      <c r="C20" s="79">
        <v>871.84860700000036</v>
      </c>
      <c r="D20" s="76">
        <v>851.05893299999991</v>
      </c>
      <c r="E20" s="266">
        <v>0</v>
      </c>
      <c r="F20" s="267">
        <v>0</v>
      </c>
      <c r="G20" s="268">
        <v>0</v>
      </c>
      <c r="H20" s="266">
        <v>0</v>
      </c>
      <c r="I20" s="267">
        <v>0</v>
      </c>
      <c r="J20" s="268">
        <v>0</v>
      </c>
      <c r="K20" s="266">
        <v>0</v>
      </c>
      <c r="L20" s="267">
        <v>0</v>
      </c>
      <c r="M20" s="268">
        <v>0</v>
      </c>
      <c r="N20" s="130">
        <f t="shared" si="1"/>
        <v>2654.2856330000004</v>
      </c>
      <c r="P20" s="12"/>
    </row>
    <row r="21" spans="1:16" x14ac:dyDescent="0.2">
      <c r="A21" s="42"/>
      <c r="B21" s="42"/>
      <c r="C21" s="42"/>
      <c r="D21" s="42"/>
      <c r="E21" s="42"/>
      <c r="F21" s="42"/>
      <c r="G21" s="42"/>
      <c r="H21" s="42"/>
      <c r="I21" s="42"/>
      <c r="J21" s="42"/>
      <c r="K21" s="42"/>
      <c r="L21" s="42"/>
      <c r="M21" s="42"/>
      <c r="N21" s="3" t="s">
        <v>65</v>
      </c>
    </row>
    <row r="22" spans="1:16" x14ac:dyDescent="0.2">
      <c r="A22" s="7" t="s">
        <v>122</v>
      </c>
      <c r="B22" s="10">
        <v>2213.9926850000002</v>
      </c>
      <c r="C22" s="42"/>
    </row>
    <row r="23" spans="1:16" x14ac:dyDescent="0.2">
      <c r="A23" s="7" t="s">
        <v>91</v>
      </c>
      <c r="B23" s="10">
        <v>2728.5549499999997</v>
      </c>
      <c r="C23" s="42"/>
    </row>
    <row r="24" spans="1:16" x14ac:dyDescent="0.2">
      <c r="A24" s="7" t="s">
        <v>92</v>
      </c>
      <c r="B24" s="10">
        <v>3007.8528739999997</v>
      </c>
      <c r="C24" s="42"/>
    </row>
    <row r="25" spans="1:16" x14ac:dyDescent="0.2">
      <c r="A25" s="7" t="s">
        <v>93</v>
      </c>
      <c r="B25" s="10">
        <v>2671.1359840000005</v>
      </c>
      <c r="C25" s="42"/>
    </row>
    <row r="26" spans="1:16" x14ac:dyDescent="0.2">
      <c r="A26" s="7" t="s">
        <v>121</v>
      </c>
      <c r="B26" s="10">
        <v>1364.7140010000001</v>
      </c>
      <c r="C26" s="42"/>
    </row>
    <row r="27" spans="1:16" x14ac:dyDescent="0.2">
      <c r="A27" s="7" t="s">
        <v>94</v>
      </c>
      <c r="B27" s="10">
        <v>1572.4869800000001</v>
      </c>
      <c r="C27" s="42"/>
    </row>
    <row r="28" spans="1:16" x14ac:dyDescent="0.2">
      <c r="A28" s="7" t="s">
        <v>95</v>
      </c>
      <c r="B28" s="10">
        <v>913.13841600000001</v>
      </c>
      <c r="C28" s="42"/>
    </row>
    <row r="29" spans="1:16" x14ac:dyDescent="0.2">
      <c r="A29" s="7" t="s">
        <v>96</v>
      </c>
      <c r="B29" s="10">
        <v>10821.611785999999</v>
      </c>
      <c r="C29" s="42"/>
    </row>
    <row r="30" spans="1:16" x14ac:dyDescent="0.2">
      <c r="A30" s="7" t="s">
        <v>97</v>
      </c>
      <c r="B30" s="10">
        <v>2298.6664869999995</v>
      </c>
      <c r="C30" s="42"/>
    </row>
    <row r="31" spans="1:16" x14ac:dyDescent="0.2">
      <c r="A31" s="7" t="s">
        <v>98</v>
      </c>
      <c r="B31" s="10">
        <v>2654.5900160000001</v>
      </c>
      <c r="C31" s="42"/>
    </row>
    <row r="32" spans="1:16" x14ac:dyDescent="0.2">
      <c r="A32" s="7" t="s">
        <v>99</v>
      </c>
      <c r="B32" s="10">
        <v>2211.5421080000001</v>
      </c>
      <c r="C32" s="42"/>
    </row>
    <row r="33" spans="1:3" x14ac:dyDescent="0.2">
      <c r="A33" s="7" t="s">
        <v>100</v>
      </c>
      <c r="B33" s="10">
        <v>9576.9424250000029</v>
      </c>
      <c r="C33" s="42"/>
    </row>
    <row r="34" spans="1:3" x14ac:dyDescent="0.2">
      <c r="A34" s="7" t="s">
        <v>101</v>
      </c>
      <c r="B34" s="10">
        <v>10306.470486999997</v>
      </c>
      <c r="C34" s="42"/>
    </row>
    <row r="35" spans="1:3" x14ac:dyDescent="0.2">
      <c r="A35" s="7" t="s">
        <v>102</v>
      </c>
      <c r="B35" s="10">
        <v>2654.2856330000004</v>
      </c>
      <c r="C35" s="42"/>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S46"/>
  <sheetViews>
    <sheetView showGridLines="0" zoomScaleNormal="100" zoomScaleSheetLayoutView="100" workbookViewId="0">
      <selection activeCell="R5" sqref="R5:S21"/>
    </sheetView>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19" s="20" customFormat="1" ht="15.75" x14ac:dyDescent="0.25">
      <c r="A1" s="88" t="s">
        <v>103</v>
      </c>
      <c r="B1" s="42"/>
      <c r="C1" s="42"/>
      <c r="D1" s="42"/>
      <c r="E1" s="42"/>
      <c r="G1" s="42"/>
      <c r="H1" s="42"/>
      <c r="I1" s="42"/>
      <c r="J1" s="42"/>
      <c r="K1" s="42"/>
      <c r="L1" s="42"/>
      <c r="M1" s="42"/>
      <c r="N1" s="42"/>
      <c r="P1" s="73" t="str">
        <f>Titulní!A35</f>
        <v>I. čtvrtletí 2021</v>
      </c>
    </row>
    <row r="2" spans="1:19" s="42" customFormat="1" ht="6" customHeight="1" x14ac:dyDescent="0.2">
      <c r="B2" s="1"/>
      <c r="C2" s="1"/>
      <c r="D2" s="1"/>
      <c r="E2" s="1"/>
      <c r="F2" s="1"/>
      <c r="G2" s="1"/>
      <c r="H2" s="1"/>
      <c r="I2" s="1"/>
      <c r="J2" s="1"/>
      <c r="K2" s="1"/>
      <c r="L2" s="1"/>
      <c r="M2" s="1"/>
      <c r="N2" s="1"/>
      <c r="O2" s="1"/>
    </row>
    <row r="3" spans="1:19" s="42" customFormat="1" ht="12" customHeight="1" x14ac:dyDescent="0.2">
      <c r="A3" s="229"/>
      <c r="B3" s="104" t="s">
        <v>78</v>
      </c>
      <c r="C3" s="104" t="s">
        <v>69</v>
      </c>
      <c r="D3" s="104" t="s">
        <v>70</v>
      </c>
      <c r="E3" s="104" t="s">
        <v>71</v>
      </c>
      <c r="F3" s="104" t="s">
        <v>81</v>
      </c>
      <c r="G3" s="104" t="s">
        <v>72</v>
      </c>
      <c r="H3" s="104" t="s">
        <v>73</v>
      </c>
      <c r="I3" s="104" t="s">
        <v>74</v>
      </c>
      <c r="J3" s="104" t="s">
        <v>75</v>
      </c>
      <c r="K3" s="104" t="s">
        <v>76</v>
      </c>
      <c r="L3" s="104" t="s">
        <v>77</v>
      </c>
      <c r="M3" s="104" t="s">
        <v>79</v>
      </c>
      <c r="N3" s="104" t="s">
        <v>80</v>
      </c>
      <c r="O3" s="104" t="s">
        <v>82</v>
      </c>
      <c r="P3" s="104" t="s">
        <v>7</v>
      </c>
    </row>
    <row r="4" spans="1:19" s="29" customFormat="1" ht="12" customHeight="1" x14ac:dyDescent="0.2">
      <c r="A4" s="134" t="s">
        <v>50</v>
      </c>
      <c r="B4" s="128">
        <f>SUM(B5:B20)</f>
        <v>2213.9926850000002</v>
      </c>
      <c r="C4" s="128">
        <f>SUM(C5:C20)</f>
        <v>2728.5549499999997</v>
      </c>
      <c r="D4" s="128">
        <f t="shared" ref="D4:P4" si="0">SUM(D5:D20)</f>
        <v>3007.8528740000002</v>
      </c>
      <c r="E4" s="128">
        <f t="shared" si="0"/>
        <v>2671.1359839999996</v>
      </c>
      <c r="F4" s="128">
        <f>SUM(F5:F20)</f>
        <v>1364.7140009999998</v>
      </c>
      <c r="G4" s="128">
        <f t="shared" si="0"/>
        <v>1572.4869799999999</v>
      </c>
      <c r="H4" s="128">
        <f t="shared" si="0"/>
        <v>913.13841600000001</v>
      </c>
      <c r="I4" s="128">
        <f t="shared" si="0"/>
        <v>10821.611786000001</v>
      </c>
      <c r="J4" s="128">
        <f t="shared" si="0"/>
        <v>2298.666487</v>
      </c>
      <c r="K4" s="128">
        <f t="shared" si="0"/>
        <v>2654.5900159999997</v>
      </c>
      <c r="L4" s="128">
        <f t="shared" si="0"/>
        <v>2211.5421080000001</v>
      </c>
      <c r="M4" s="128">
        <f t="shared" si="0"/>
        <v>9576.9424250000011</v>
      </c>
      <c r="N4" s="128">
        <f t="shared" si="0"/>
        <v>10306.470487000001</v>
      </c>
      <c r="O4" s="132">
        <f t="shared" si="0"/>
        <v>2654.2856330000009</v>
      </c>
      <c r="P4" s="128">
        <f t="shared" si="0"/>
        <v>54995.984832000002</v>
      </c>
    </row>
    <row r="5" spans="1:19" s="42" customFormat="1" ht="12" customHeight="1" x14ac:dyDescent="0.2">
      <c r="A5" s="91" t="s">
        <v>41</v>
      </c>
      <c r="B5" s="79">
        <v>0</v>
      </c>
      <c r="C5" s="79">
        <v>619.374458</v>
      </c>
      <c r="D5" s="79">
        <v>190.81360999999998</v>
      </c>
      <c r="E5" s="79">
        <v>121.23044400000001</v>
      </c>
      <c r="F5" s="79">
        <v>488.35549999999995</v>
      </c>
      <c r="G5" s="79">
        <v>268.12229000000002</v>
      </c>
      <c r="H5" s="79">
        <v>7.0040500000000003</v>
      </c>
      <c r="I5" s="79">
        <v>1814.5168940000001</v>
      </c>
      <c r="J5" s="79">
        <v>72.177278999999999</v>
      </c>
      <c r="K5" s="79">
        <v>20.520322</v>
      </c>
      <c r="L5" s="79">
        <v>337.18212300000005</v>
      </c>
      <c r="M5" s="79">
        <v>528.23109199999999</v>
      </c>
      <c r="N5" s="79">
        <v>2220.2339900000002</v>
      </c>
      <c r="O5" s="79">
        <v>140.080074</v>
      </c>
      <c r="P5" s="135">
        <f>SUM(B5:O5)</f>
        <v>6827.8421260000005</v>
      </c>
      <c r="R5" s="36"/>
      <c r="S5" s="288"/>
    </row>
    <row r="6" spans="1:19" s="42" customFormat="1" ht="12" customHeight="1" x14ac:dyDescent="0.2">
      <c r="A6" s="77" t="s">
        <v>40</v>
      </c>
      <c r="B6" s="92">
        <v>37.902000000000001</v>
      </c>
      <c r="C6" s="92">
        <v>116.40637100000002</v>
      </c>
      <c r="D6" s="92">
        <v>89.376654000000045</v>
      </c>
      <c r="E6" s="92">
        <v>21.045161</v>
      </c>
      <c r="F6" s="92">
        <v>184.94340700000006</v>
      </c>
      <c r="G6" s="92">
        <v>115.06782000000001</v>
      </c>
      <c r="H6" s="92">
        <v>10.778211000000001</v>
      </c>
      <c r="I6" s="92">
        <v>100.57144100000001</v>
      </c>
      <c r="J6" s="92">
        <v>105.31260000000003</v>
      </c>
      <c r="K6" s="92">
        <v>113.40729799999997</v>
      </c>
      <c r="L6" s="92">
        <v>108.06489399999994</v>
      </c>
      <c r="M6" s="92">
        <v>126.29830000000001</v>
      </c>
      <c r="N6" s="92">
        <v>30.12174199999999</v>
      </c>
      <c r="O6" s="80">
        <v>34.883851000000007</v>
      </c>
      <c r="P6" s="135">
        <f t="shared" ref="P6:P20" si="1">SUM(B6:O6)</f>
        <v>1194.1797500000002</v>
      </c>
      <c r="R6" s="36"/>
      <c r="S6" s="288"/>
    </row>
    <row r="7" spans="1:19" s="42" customFormat="1" ht="12" customHeight="1" x14ac:dyDescent="0.2">
      <c r="A7" s="77" t="s">
        <v>39</v>
      </c>
      <c r="B7" s="92">
        <v>0</v>
      </c>
      <c r="C7" s="92">
        <v>13.542</v>
      </c>
      <c r="D7" s="92">
        <v>0.97178999999999993</v>
      </c>
      <c r="E7" s="92">
        <v>0</v>
      </c>
      <c r="F7" s="92">
        <v>0</v>
      </c>
      <c r="G7" s="92">
        <v>27.366089999999996</v>
      </c>
      <c r="H7" s="92">
        <v>0</v>
      </c>
      <c r="I7" s="92">
        <v>5256.764016000001</v>
      </c>
      <c r="J7" s="92">
        <v>246.79673200000002</v>
      </c>
      <c r="K7" s="92">
        <v>42.677999999999997</v>
      </c>
      <c r="L7" s="92">
        <v>0</v>
      </c>
      <c r="M7" s="92">
        <v>0</v>
      </c>
      <c r="N7" s="92">
        <v>0</v>
      </c>
      <c r="O7" s="80">
        <v>83.198820000000012</v>
      </c>
      <c r="P7" s="135">
        <f t="shared" si="1"/>
        <v>5671.3174480000007</v>
      </c>
      <c r="R7" s="36"/>
      <c r="S7" s="288"/>
    </row>
    <row r="8" spans="1:19" s="42" customFormat="1" ht="12" customHeight="1" x14ac:dyDescent="0.2">
      <c r="A8" s="77" t="s">
        <v>51</v>
      </c>
      <c r="B8" s="82">
        <v>0</v>
      </c>
      <c r="C8" s="82">
        <v>0</v>
      </c>
      <c r="D8" s="82">
        <v>0.126</v>
      </c>
      <c r="E8" s="82">
        <v>0</v>
      </c>
      <c r="F8" s="82">
        <v>0</v>
      </c>
      <c r="G8" s="82">
        <v>0</v>
      </c>
      <c r="H8" s="82">
        <v>0</v>
      </c>
      <c r="I8" s="82">
        <v>0.63900000000000001</v>
      </c>
      <c r="J8" s="82">
        <v>0</v>
      </c>
      <c r="K8" s="82">
        <v>5.5373799999999997</v>
      </c>
      <c r="L8" s="82">
        <v>1.0965700000000003</v>
      </c>
      <c r="M8" s="82">
        <v>0</v>
      </c>
      <c r="N8" s="82">
        <v>0</v>
      </c>
      <c r="O8" s="80">
        <v>0</v>
      </c>
      <c r="P8" s="135">
        <f t="shared" si="1"/>
        <v>7.3989499999999992</v>
      </c>
      <c r="R8" s="6"/>
      <c r="S8" s="36"/>
    </row>
    <row r="9" spans="1:19" s="42" customFormat="1" ht="12" customHeight="1" x14ac:dyDescent="0.2">
      <c r="A9" s="77" t="s">
        <v>52</v>
      </c>
      <c r="B9" s="82">
        <v>0.98</v>
      </c>
      <c r="C9" s="82">
        <v>0</v>
      </c>
      <c r="D9" s="82">
        <v>0.27400000000000002</v>
      </c>
      <c r="E9" s="82">
        <v>1.69231</v>
      </c>
      <c r="F9" s="82">
        <v>0</v>
      </c>
      <c r="G9" s="82">
        <v>0</v>
      </c>
      <c r="H9" s="82">
        <v>0</v>
      </c>
      <c r="I9" s="82">
        <v>0</v>
      </c>
      <c r="J9" s="82">
        <v>0</v>
      </c>
      <c r="K9" s="82">
        <v>0</v>
      </c>
      <c r="L9" s="82">
        <v>0</v>
      </c>
      <c r="M9" s="82">
        <v>0</v>
      </c>
      <c r="N9" s="82">
        <v>0.39400000000000002</v>
      </c>
      <c r="O9" s="80">
        <v>0</v>
      </c>
      <c r="P9" s="135">
        <f t="shared" si="1"/>
        <v>3.3403100000000001</v>
      </c>
      <c r="R9" s="6"/>
      <c r="S9" s="36"/>
    </row>
    <row r="10" spans="1:19" s="42" customFormat="1" ht="12" customHeight="1" x14ac:dyDescent="0.2">
      <c r="A10" s="77" t="s">
        <v>53</v>
      </c>
      <c r="B10" s="82">
        <v>0</v>
      </c>
      <c r="C10" s="82">
        <v>0</v>
      </c>
      <c r="D10" s="82">
        <v>2.3E-2</v>
      </c>
      <c r="E10" s="82">
        <v>1.2126E-2</v>
      </c>
      <c r="F10" s="82">
        <v>2.3700000000000002E-2</v>
      </c>
      <c r="G10" s="82">
        <v>0</v>
      </c>
      <c r="H10" s="82">
        <v>0</v>
      </c>
      <c r="I10" s="82">
        <v>0</v>
      </c>
      <c r="J10" s="82">
        <v>0</v>
      </c>
      <c r="K10" s="82">
        <v>0</v>
      </c>
      <c r="L10" s="82">
        <v>0</v>
      </c>
      <c r="M10" s="82">
        <v>0</v>
      </c>
      <c r="N10" s="82">
        <v>0.01</v>
      </c>
      <c r="O10" s="80">
        <v>0</v>
      </c>
      <c r="P10" s="135">
        <f t="shared" si="1"/>
        <v>6.8825999999999998E-2</v>
      </c>
      <c r="R10" s="6"/>
      <c r="S10" s="36"/>
    </row>
    <row r="11" spans="1:19" s="42" customFormat="1" ht="12" customHeight="1" x14ac:dyDescent="0.2">
      <c r="A11" s="77" t="s">
        <v>38</v>
      </c>
      <c r="B11" s="82">
        <v>0</v>
      </c>
      <c r="C11" s="82">
        <v>1402.0722709999998</v>
      </c>
      <c r="D11" s="82">
        <v>31.304919999999999</v>
      </c>
      <c r="E11" s="82">
        <v>2034.543909</v>
      </c>
      <c r="F11" s="82">
        <v>220.63171100000002</v>
      </c>
      <c r="G11" s="82">
        <v>576.87652000000003</v>
      </c>
      <c r="H11" s="82">
        <v>4.59</v>
      </c>
      <c r="I11" s="82">
        <v>242.01318900000001</v>
      </c>
      <c r="J11" s="82">
        <v>814.15908800000011</v>
      </c>
      <c r="K11" s="82">
        <v>2135.92229</v>
      </c>
      <c r="L11" s="82">
        <v>1315.9108390000001</v>
      </c>
      <c r="M11" s="82">
        <v>5679.8385209999997</v>
      </c>
      <c r="N11" s="82">
        <v>6890.4463320000004</v>
      </c>
      <c r="O11" s="80">
        <v>1131.1483400000002</v>
      </c>
      <c r="P11" s="135">
        <f t="shared" si="1"/>
        <v>22479.45793</v>
      </c>
      <c r="R11" s="36"/>
      <c r="S11" s="288"/>
    </row>
    <row r="12" spans="1:19" s="42" customFormat="1" ht="12" customHeight="1" x14ac:dyDescent="0.2">
      <c r="A12" s="77" t="s">
        <v>63</v>
      </c>
      <c r="B12" s="82">
        <v>0</v>
      </c>
      <c r="C12" s="82">
        <v>204.91900000000001</v>
      </c>
      <c r="D12" s="82">
        <v>0</v>
      </c>
      <c r="E12" s="82">
        <v>0</v>
      </c>
      <c r="F12" s="82">
        <v>173.249</v>
      </c>
      <c r="G12" s="82">
        <v>0</v>
      </c>
      <c r="H12" s="82">
        <v>0</v>
      </c>
      <c r="I12" s="82">
        <v>0</v>
      </c>
      <c r="J12" s="82">
        <v>0</v>
      </c>
      <c r="K12" s="82">
        <v>0</v>
      </c>
      <c r="L12" s="82">
        <v>0</v>
      </c>
      <c r="M12" s="82">
        <v>0</v>
      </c>
      <c r="N12" s="82">
        <v>0</v>
      </c>
      <c r="O12" s="80">
        <v>0</v>
      </c>
      <c r="P12" s="135">
        <f t="shared" si="1"/>
        <v>378.16800000000001</v>
      </c>
      <c r="R12" s="6"/>
      <c r="S12" s="36"/>
    </row>
    <row r="13" spans="1:19" s="42" customFormat="1" ht="12" customHeight="1" x14ac:dyDescent="0.2">
      <c r="A13" s="77" t="s">
        <v>37</v>
      </c>
      <c r="B13" s="82">
        <v>0</v>
      </c>
      <c r="C13" s="82">
        <v>0</v>
      </c>
      <c r="D13" s="82">
        <v>0</v>
      </c>
      <c r="E13" s="82">
        <v>0</v>
      </c>
      <c r="F13" s="82">
        <v>0</v>
      </c>
      <c r="G13" s="82">
        <v>0</v>
      </c>
      <c r="H13" s="82">
        <v>0</v>
      </c>
      <c r="I13" s="82">
        <v>0</v>
      </c>
      <c r="J13" s="82">
        <v>0</v>
      </c>
      <c r="K13" s="82">
        <v>0</v>
      </c>
      <c r="L13" s="82">
        <v>0</v>
      </c>
      <c r="M13" s="82">
        <v>9.0999999999999998E-2</v>
      </c>
      <c r="N13" s="82">
        <v>0</v>
      </c>
      <c r="O13" s="80">
        <v>0</v>
      </c>
      <c r="P13" s="135">
        <f t="shared" si="1"/>
        <v>9.0999999999999998E-2</v>
      </c>
      <c r="R13" s="6"/>
      <c r="S13" s="36"/>
    </row>
    <row r="14" spans="1:19" s="42" customFormat="1" ht="12" customHeight="1" x14ac:dyDescent="0.2">
      <c r="A14" s="77" t="s">
        <v>36</v>
      </c>
      <c r="B14" s="82">
        <v>0</v>
      </c>
      <c r="C14" s="82">
        <v>0</v>
      </c>
      <c r="D14" s="82">
        <v>30.095279999999999</v>
      </c>
      <c r="E14" s="82">
        <v>1.4624000000000001</v>
      </c>
      <c r="F14" s="82">
        <v>10.497</v>
      </c>
      <c r="G14" s="82">
        <v>0.86817000000000011</v>
      </c>
      <c r="H14" s="82">
        <v>1.0287999999999999</v>
      </c>
      <c r="I14" s="82">
        <v>564.03062</v>
      </c>
      <c r="J14" s="82">
        <v>181.83567799999997</v>
      </c>
      <c r="K14" s="82">
        <v>66.602999999999994</v>
      </c>
      <c r="L14" s="82">
        <v>0</v>
      </c>
      <c r="M14" s="82">
        <v>854.37199999999996</v>
      </c>
      <c r="N14" s="82">
        <v>350.07900000000001</v>
      </c>
      <c r="O14" s="80">
        <v>34.968000000000004</v>
      </c>
      <c r="P14" s="135">
        <f t="shared" si="1"/>
        <v>2095.8399479999998</v>
      </c>
      <c r="R14" s="6"/>
      <c r="S14" s="36"/>
    </row>
    <row r="15" spans="1:19" s="42" customFormat="1" ht="12" customHeight="1" x14ac:dyDescent="0.2">
      <c r="A15" s="77" t="s">
        <v>35</v>
      </c>
      <c r="B15" s="82">
        <v>0</v>
      </c>
      <c r="C15" s="82">
        <v>12.532</v>
      </c>
      <c r="D15" s="82">
        <v>0</v>
      </c>
      <c r="E15" s="82">
        <v>0</v>
      </c>
      <c r="F15" s="82">
        <v>0</v>
      </c>
      <c r="G15" s="82">
        <v>0</v>
      </c>
      <c r="H15" s="82">
        <v>0</v>
      </c>
      <c r="I15" s="82">
        <v>0</v>
      </c>
      <c r="J15" s="82">
        <v>0</v>
      </c>
      <c r="K15" s="82">
        <v>0</v>
      </c>
      <c r="L15" s="82">
        <v>0</v>
      </c>
      <c r="M15" s="82">
        <v>13.225774000000001</v>
      </c>
      <c r="N15" s="82">
        <v>0</v>
      </c>
      <c r="O15" s="80">
        <v>166.51599999999999</v>
      </c>
      <c r="P15" s="135">
        <f t="shared" si="1"/>
        <v>192.273774</v>
      </c>
      <c r="R15" s="6"/>
      <c r="S15" s="36"/>
    </row>
    <row r="16" spans="1:19" s="42" customFormat="1" ht="12" customHeight="1" x14ac:dyDescent="0.2">
      <c r="A16" s="77" t="s">
        <v>34</v>
      </c>
      <c r="B16" s="82">
        <v>384.79656</v>
      </c>
      <c r="C16" s="82">
        <v>2.7</v>
      </c>
      <c r="D16" s="82">
        <v>401.73149999999998</v>
      </c>
      <c r="E16" s="82">
        <v>1.114228</v>
      </c>
      <c r="F16" s="82">
        <v>2.7810000000000001</v>
      </c>
      <c r="G16" s="82">
        <v>0</v>
      </c>
      <c r="H16" s="82">
        <v>211.666</v>
      </c>
      <c r="I16" s="82">
        <v>50.193461999999997</v>
      </c>
      <c r="J16" s="82">
        <v>0</v>
      </c>
      <c r="K16" s="82">
        <v>0.38516</v>
      </c>
      <c r="L16" s="82">
        <v>80.061476999999996</v>
      </c>
      <c r="M16" s="82">
        <v>27.3857</v>
      </c>
      <c r="N16" s="82">
        <v>9.0588699999999989</v>
      </c>
      <c r="O16" s="80">
        <v>21.414999999999999</v>
      </c>
      <c r="P16" s="135">
        <f t="shared" si="1"/>
        <v>1193.288957</v>
      </c>
      <c r="R16" s="6"/>
      <c r="S16" s="36"/>
    </row>
    <row r="17" spans="1:19" s="42" customFormat="1" ht="12" customHeight="1" x14ac:dyDescent="0.2">
      <c r="A17" s="77" t="s">
        <v>33</v>
      </c>
      <c r="B17" s="82">
        <v>0</v>
      </c>
      <c r="C17" s="82">
        <v>0.41200399999999998</v>
      </c>
      <c r="D17" s="82">
        <v>0</v>
      </c>
      <c r="E17" s="82">
        <v>0</v>
      </c>
      <c r="F17" s="82">
        <v>0</v>
      </c>
      <c r="G17" s="82">
        <v>0</v>
      </c>
      <c r="H17" s="82">
        <v>0</v>
      </c>
      <c r="I17" s="82">
        <v>1780.9334630000003</v>
      </c>
      <c r="J17" s="82">
        <v>0</v>
      </c>
      <c r="K17" s="82">
        <v>0</v>
      </c>
      <c r="L17" s="82">
        <v>0.152</v>
      </c>
      <c r="M17" s="82">
        <v>207.84608000000003</v>
      </c>
      <c r="N17" s="82">
        <v>282.101</v>
      </c>
      <c r="O17" s="80">
        <v>263.74099999999999</v>
      </c>
      <c r="P17" s="135">
        <f t="shared" si="1"/>
        <v>2535.1855470000005</v>
      </c>
      <c r="R17" s="6"/>
      <c r="S17" s="36"/>
    </row>
    <row r="18" spans="1:19" s="42" customFormat="1" ht="12" customHeight="1" x14ac:dyDescent="0.2">
      <c r="A18" s="77" t="s">
        <v>3</v>
      </c>
      <c r="B18" s="82">
        <v>0</v>
      </c>
      <c r="C18" s="82">
        <v>0</v>
      </c>
      <c r="D18" s="82">
        <v>0</v>
      </c>
      <c r="E18" s="82">
        <v>0</v>
      </c>
      <c r="F18" s="82">
        <v>0</v>
      </c>
      <c r="G18" s="82">
        <v>0</v>
      </c>
      <c r="H18" s="82">
        <v>0</v>
      </c>
      <c r="I18" s="82">
        <v>0</v>
      </c>
      <c r="J18" s="82">
        <v>0</v>
      </c>
      <c r="K18" s="82">
        <v>0</v>
      </c>
      <c r="L18" s="82">
        <v>0</v>
      </c>
      <c r="M18" s="82">
        <v>0</v>
      </c>
      <c r="N18" s="82">
        <v>0</v>
      </c>
      <c r="O18" s="80">
        <v>0</v>
      </c>
      <c r="P18" s="135">
        <f t="shared" si="1"/>
        <v>0</v>
      </c>
      <c r="R18" s="6"/>
      <c r="S18" s="36"/>
    </row>
    <row r="19" spans="1:19" s="42" customFormat="1" ht="12" customHeight="1" x14ac:dyDescent="0.2">
      <c r="A19" s="77" t="s">
        <v>32</v>
      </c>
      <c r="B19" s="82">
        <v>0</v>
      </c>
      <c r="C19" s="82">
        <v>2.04853</v>
      </c>
      <c r="D19" s="82">
        <v>0.17122499999999999</v>
      </c>
      <c r="E19" s="82">
        <v>0</v>
      </c>
      <c r="F19" s="82">
        <v>1.1552119999999999</v>
      </c>
      <c r="G19" s="82">
        <v>1.150652</v>
      </c>
      <c r="H19" s="82">
        <v>20.548962</v>
      </c>
      <c r="I19" s="82">
        <v>1.949775</v>
      </c>
      <c r="J19" s="82">
        <v>101.38833199999999</v>
      </c>
      <c r="K19" s="82">
        <v>0.54612499999999986</v>
      </c>
      <c r="L19" s="82">
        <v>0.28089600000000003</v>
      </c>
      <c r="M19" s="82">
        <v>12.658784000000001</v>
      </c>
      <c r="N19" s="82">
        <v>4.9668159999999997</v>
      </c>
      <c r="O19" s="80">
        <v>1.3400350000000001</v>
      </c>
      <c r="P19" s="135">
        <f t="shared" si="1"/>
        <v>148.205344</v>
      </c>
      <c r="R19" s="6"/>
      <c r="S19" s="36"/>
    </row>
    <row r="20" spans="1:19" s="42" customFormat="1" ht="12" customHeight="1" x14ac:dyDescent="0.2">
      <c r="A20" s="91" t="s">
        <v>31</v>
      </c>
      <c r="B20" s="78">
        <v>1790.3141250000001</v>
      </c>
      <c r="C20" s="78">
        <v>354.54831600000034</v>
      </c>
      <c r="D20" s="78">
        <v>2262.9648950000001</v>
      </c>
      <c r="E20" s="78">
        <v>490.03540600000014</v>
      </c>
      <c r="F20" s="78">
        <v>283.07747100000006</v>
      </c>
      <c r="G20" s="78">
        <v>583.03543799999989</v>
      </c>
      <c r="H20" s="78">
        <v>657.52239299999997</v>
      </c>
      <c r="I20" s="78">
        <v>1009.9999260000005</v>
      </c>
      <c r="J20" s="78">
        <v>776.99677799999984</v>
      </c>
      <c r="K20" s="78">
        <v>268.99044100000009</v>
      </c>
      <c r="L20" s="78">
        <v>368.79330900000002</v>
      </c>
      <c r="M20" s="78">
        <v>2126.9951740000001</v>
      </c>
      <c r="N20" s="78">
        <v>519.05873699999995</v>
      </c>
      <c r="O20" s="79">
        <v>776.99451300000055</v>
      </c>
      <c r="P20" s="135">
        <f t="shared" si="1"/>
        <v>12269.326922</v>
      </c>
      <c r="R20" s="36"/>
      <c r="S20" s="288"/>
    </row>
    <row r="21" spans="1:19" s="4" customFormat="1" ht="11.25" x14ac:dyDescent="0.2">
      <c r="A21" s="11"/>
      <c r="P21" s="3" t="s">
        <v>65</v>
      </c>
    </row>
    <row r="22" spans="1:19" s="42" customFormat="1" x14ac:dyDescent="0.2">
      <c r="A22" s="14"/>
      <c r="B22" s="15"/>
      <c r="C22" s="15"/>
      <c r="D22" s="15"/>
      <c r="E22" s="15"/>
      <c r="F22" s="15"/>
      <c r="G22" s="15"/>
      <c r="H22" s="15"/>
      <c r="I22" s="15"/>
      <c r="J22" s="15"/>
      <c r="K22" s="15"/>
      <c r="L22" s="15"/>
      <c r="M22" s="15"/>
      <c r="N22" s="15"/>
      <c r="O22" s="15"/>
      <c r="P22" s="14"/>
    </row>
    <row r="23" spans="1:19" s="42" customFormat="1" x14ac:dyDescent="0.2">
      <c r="A23" s="14"/>
      <c r="B23" s="15"/>
      <c r="C23" s="15"/>
      <c r="D23" s="15"/>
      <c r="E23" s="15"/>
      <c r="F23" s="15"/>
      <c r="G23" s="15"/>
      <c r="H23" s="15"/>
      <c r="I23" s="15"/>
      <c r="J23" s="15"/>
      <c r="K23" s="15"/>
      <c r="L23" s="15"/>
      <c r="M23" s="15"/>
      <c r="N23" s="15"/>
      <c r="O23" s="15"/>
      <c r="P23" s="15"/>
    </row>
    <row r="24" spans="1:19" s="42" customFormat="1" x14ac:dyDescent="0.2">
      <c r="A24" s="14"/>
      <c r="B24" s="15"/>
      <c r="C24" s="15"/>
      <c r="D24" s="15"/>
      <c r="E24" s="15"/>
      <c r="F24" s="15"/>
      <c r="G24" s="15"/>
      <c r="H24" s="15"/>
      <c r="I24" s="15"/>
      <c r="J24" s="15"/>
      <c r="K24" s="15"/>
      <c r="L24" s="15"/>
      <c r="M24" s="15"/>
      <c r="N24" s="15"/>
      <c r="O24" s="15"/>
      <c r="P24" s="15"/>
      <c r="Q24" s="16"/>
    </row>
    <row r="25" spans="1:19" s="42" customFormat="1" x14ac:dyDescent="0.2">
      <c r="A25" s="14"/>
      <c r="B25" s="15"/>
      <c r="C25" s="15"/>
      <c r="D25" s="15"/>
      <c r="E25" s="15"/>
      <c r="F25" s="15"/>
      <c r="G25" s="15"/>
      <c r="H25" s="15"/>
      <c r="I25" s="15"/>
      <c r="J25" s="15"/>
      <c r="K25" s="15"/>
      <c r="L25" s="15"/>
      <c r="M25" s="15"/>
      <c r="N25" s="15"/>
      <c r="O25" s="15"/>
      <c r="P25" s="15"/>
      <c r="Q25" s="16"/>
    </row>
    <row r="26" spans="1:19" s="42" customFormat="1" x14ac:dyDescent="0.2">
      <c r="A26" s="14"/>
      <c r="B26" s="15"/>
      <c r="C26" s="15"/>
      <c r="D26" s="15"/>
      <c r="E26" s="15"/>
      <c r="F26" s="15"/>
      <c r="G26" s="15"/>
      <c r="H26" s="15"/>
      <c r="I26" s="15"/>
      <c r="J26" s="15"/>
      <c r="K26" s="15"/>
      <c r="L26" s="15"/>
      <c r="M26" s="15"/>
      <c r="N26" s="15"/>
      <c r="O26" s="15"/>
      <c r="P26" s="15"/>
      <c r="S26" s="6"/>
    </row>
    <row r="27" spans="1:19" s="42" customFormat="1" x14ac:dyDescent="0.2">
      <c r="A27" s="14"/>
      <c r="B27" s="15"/>
      <c r="C27" s="15"/>
      <c r="D27" s="15"/>
      <c r="E27" s="15"/>
      <c r="F27" s="15"/>
      <c r="G27" s="15"/>
      <c r="H27" s="15"/>
      <c r="I27" s="15"/>
      <c r="J27" s="15"/>
      <c r="K27" s="15"/>
      <c r="L27" s="15"/>
      <c r="M27" s="15"/>
      <c r="N27" s="15"/>
      <c r="O27" s="15"/>
      <c r="P27" s="15"/>
    </row>
    <row r="28" spans="1:19" s="42" customFormat="1" x14ac:dyDescent="0.2">
      <c r="A28" s="14"/>
      <c r="B28" s="15"/>
      <c r="C28" s="15"/>
      <c r="D28" s="15"/>
      <c r="E28" s="15"/>
      <c r="F28" s="15"/>
      <c r="G28" s="15"/>
      <c r="H28" s="15"/>
      <c r="I28" s="15"/>
      <c r="J28" s="15"/>
      <c r="K28" s="15"/>
      <c r="L28" s="15"/>
      <c r="M28" s="15"/>
      <c r="N28" s="15"/>
      <c r="O28" s="15"/>
      <c r="P28" s="15"/>
    </row>
    <row r="29" spans="1:19" s="42" customFormat="1" x14ac:dyDescent="0.2">
      <c r="A29" s="14"/>
      <c r="B29" s="15"/>
      <c r="C29" s="15"/>
      <c r="D29" s="15"/>
      <c r="E29" s="15"/>
      <c r="F29" s="15"/>
      <c r="G29" s="15"/>
      <c r="H29" s="15"/>
      <c r="I29" s="15"/>
      <c r="J29" s="15"/>
      <c r="K29" s="15"/>
      <c r="L29" s="15"/>
      <c r="M29" s="15"/>
      <c r="N29" s="15"/>
      <c r="O29" s="15"/>
      <c r="P29" s="15"/>
    </row>
    <row r="30" spans="1:19" s="42" customFormat="1" x14ac:dyDescent="0.2">
      <c r="A30" s="14"/>
      <c r="B30" s="15"/>
      <c r="C30" s="15"/>
      <c r="D30" s="15"/>
      <c r="E30" s="15"/>
      <c r="F30" s="15"/>
      <c r="G30" s="15"/>
      <c r="H30" s="15"/>
      <c r="I30" s="15"/>
      <c r="J30" s="15"/>
      <c r="K30" s="15"/>
      <c r="L30" s="15"/>
      <c r="M30" s="15"/>
      <c r="N30" s="15"/>
      <c r="O30" s="15"/>
      <c r="P30" s="15"/>
    </row>
    <row r="31" spans="1:19" s="42" customFormat="1" x14ac:dyDescent="0.2">
      <c r="A31" s="14"/>
      <c r="B31" s="15"/>
      <c r="C31" s="15"/>
      <c r="D31" s="15"/>
      <c r="E31" s="15"/>
      <c r="F31" s="15"/>
      <c r="G31" s="15"/>
      <c r="H31" s="15"/>
      <c r="I31" s="15"/>
      <c r="J31" s="15"/>
      <c r="K31" s="15"/>
      <c r="L31" s="15"/>
      <c r="M31" s="15"/>
      <c r="N31" s="15"/>
      <c r="O31" s="15"/>
      <c r="P31" s="15"/>
    </row>
    <row r="32" spans="1:19"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FE27E-41DC-42CB-8B73-12A2E55CED86}"/>
</file>

<file path=customXml/itemProps2.xml><?xml version="1.0" encoding="utf-8"?>
<ds:datastoreItem xmlns:ds="http://schemas.openxmlformats.org/officeDocument/2006/customXml" ds:itemID="{68CAB853-7412-437B-8FAF-17EAF334444B}"/>
</file>

<file path=customXml/itemProps3.xml><?xml version="1.0" encoding="utf-8"?>
<ds:datastoreItem xmlns:ds="http://schemas.openxmlformats.org/officeDocument/2006/customXml" ds:itemID="{D3A4B911-9C8A-4D3A-81A1-083C92A032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18</vt:i4>
      </vt:variant>
    </vt:vector>
  </HeadingPairs>
  <TitlesOfParts>
    <vt:vector size="54"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'1'!Oblast_tisku</vt:lpstr>
      <vt:lpstr>'10.1'!Oblast_tisku</vt:lpstr>
      <vt:lpstr>'10.5'!Oblast_tisku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Rosecký Daniel Ing.</cp:lastModifiedBy>
  <cp:lastPrinted>2021-06-16T12:22:10Z</cp:lastPrinted>
  <dcterms:created xsi:type="dcterms:W3CDTF">2006-03-02T11:20:40Z</dcterms:created>
  <dcterms:modified xsi:type="dcterms:W3CDTF">2021-06-25T11:41:16Z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