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theme/themeOverride17.xml" ContentType="application/vnd.openxmlformats-officedocument.themeOverride+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theme/themeOverride16.xml" ContentType="application/vnd.openxmlformats-officedocument.themeOverride+xml"/>
  <Override PartName="/xl/charts/chart100.xml" ContentType="application/vnd.openxmlformats-officedocument.drawingml.chart+xml"/>
  <Override PartName="/xl/theme/themeOverride18.xml" ContentType="application/vnd.openxmlformats-officedocument.themeOverride+xml"/>
  <Override PartName="/xl/charts/chart107.xml" ContentType="application/vnd.openxmlformats-officedocument.drawingml.chart+xml"/>
  <Override PartName="/xl/charts/chart108.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31.xml" ContentType="application/vnd.openxmlformats-officedocument.drawing+xml"/>
  <Override PartName="/xl/charts/chart114.xml" ContentType="application/vnd.openxmlformats-officedocument.drawingml.chart+xml"/>
  <Override PartName="/xl/charts/chart113.xml" ContentType="application/vnd.openxmlformats-officedocument.drawingml.chart+xml"/>
  <Override PartName="/xl/drawings/drawing28.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drawings/drawing29.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drawings/drawing30.xml" ContentType="application/vnd.openxmlformats-officedocument.drawing+xml"/>
  <Override PartName="/xl/theme/themeOverride15.xml" ContentType="application/vnd.openxmlformats-officedocument.themeOverride+xml"/>
  <Override PartName="/xl/charts/chart9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theme/themeOverride12.xml" ContentType="application/vnd.openxmlformats-officedocument.themeOverride+xml"/>
  <Override PartName="/xl/charts/chart80.xml" ContentType="application/vnd.openxmlformats-officedocument.drawingml.chart+xml"/>
  <Override PartName="/xl/drawings/drawing22.xml" ContentType="application/vnd.openxmlformats-officedocument.drawing+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worksheets/sheet1.xml" ContentType="application/vnd.openxmlformats-officedocument.spreadsheetml.worksheet+xml"/>
  <Override PartName="/xl/theme/themeOverride11.xml" ContentType="application/vnd.openxmlformats-officedocument.themeOverride+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theme/themeOverride14.xml" ContentType="application/vnd.openxmlformats-officedocument.themeOverride+xml"/>
  <Override PartName="/xl/charts/chart89.xml" ContentType="application/vnd.openxmlformats-officedocument.drawingml.chart+xml"/>
  <Override PartName="/xl/charts/chart88.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theme/themeOverride13.xml" ContentType="application/vnd.openxmlformats-officedocument.themeOverride+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70.xml" ContentType="application/vnd.openxmlformats-officedocument.drawingml.chart+xml"/>
  <Override PartName="/xl/charts/chart74.xml" ContentType="application/vnd.openxmlformats-officedocument.drawingml.chart+xml"/>
  <Override PartName="/xl/charts/chart6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charts/chart30.xml" ContentType="application/vnd.openxmlformats-officedocument.drawingml.chart+xml"/>
  <Override PartName="/xl/theme/themeOverride10.xml" ContentType="application/vnd.openxmlformats-officedocument.themeOverride+xml"/>
  <Override PartName="/xl/charts/chart68.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theme/themeOverride7.xml" ContentType="application/vnd.openxmlformats-officedocument.themeOverride+xml"/>
  <Override PartName="/xl/charts/chart55.xml" ContentType="application/vnd.openxmlformats-officedocument.drawingml.chart+xml"/>
  <Override PartName="/xl/drawings/drawing16.xml" ContentType="application/vnd.openxmlformats-officedocument.drawing+xml"/>
  <Override PartName="/xl/charts/chart50.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31.xml" ContentType="application/vnd.openxmlformats-officedocument.drawingml.chart+xml"/>
  <Override PartName="/xl/charts/chart49.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64.xml" ContentType="application/vnd.openxmlformats-officedocument.drawingml.chart+xml"/>
  <Override PartName="/xl/theme/themeOverride9.xml" ContentType="application/vnd.openxmlformats-officedocument.themeOverride+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theme/themeOverride8.xml" ContentType="application/vnd.openxmlformats-officedocument.themeOverride+xml"/>
  <Override PartName="/xl/charts/chart60.xml" ContentType="application/vnd.openxmlformats-officedocument.drawingml.chart+xml"/>
  <Override PartName="/xl/drawings/drawing18.xml" ContentType="application/vnd.openxmlformats-officedocument.drawing+xml"/>
  <Override PartName="/xl/charts/chart45.xml" ContentType="application/vnd.openxmlformats-officedocument.drawingml.chart+xml"/>
  <Override PartName="/xl/charts/chart48.xml" ContentType="application/vnd.openxmlformats-officedocument.drawingml.chart+xml"/>
  <Override PartName="/xl/charts/chart44.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theme/themeOverride4.xml" ContentType="application/vnd.openxmlformats-officedocument.themeOverride+xml"/>
  <Override PartName="/xl/theme/themeOverride5.xml" ContentType="application/vnd.openxmlformats-officedocument.themeOverride+xml"/>
  <Override PartName="/xl/charts/chart42.xml" ContentType="application/vnd.openxmlformats-officedocument.drawingml.chart+xml"/>
  <Override PartName="/xl/charts/chart41.xml" ContentType="application/vnd.openxmlformats-officedocument.drawingml.chart+xml"/>
  <Override PartName="/xl/charts/chart43.xml" ContentType="application/vnd.openxmlformats-officedocument.drawingml.chart+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1640" windowHeight="8055" tabRatio="959" activeTab="4"/>
  </bookViews>
  <sheets>
    <sheet name="Titulní" sheetId="183"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8.3" sheetId="169" r:id="rId19"/>
    <sheet name="8.4" sheetId="170" r:id="rId20"/>
    <sheet name="8.5" sheetId="171" r:id="rId21"/>
    <sheet name="8.6" sheetId="172" r:id="rId22"/>
    <sheet name="8.7" sheetId="173" r:id="rId23"/>
    <sheet name="8.8" sheetId="174" r:id="rId24"/>
    <sheet name="8.9" sheetId="175" r:id="rId25"/>
    <sheet name="8.10" sheetId="176" r:id="rId26"/>
    <sheet name="8.11" sheetId="177" r:id="rId27"/>
    <sheet name="8.12" sheetId="178" r:id="rId28"/>
    <sheet name="8.13" sheetId="179" r:id="rId29"/>
    <sheet name="8.14" sheetId="180" r:id="rId30"/>
    <sheet name="9" sheetId="161" r:id="rId31"/>
    <sheet name="10.1" sheetId="189" r:id="rId32"/>
    <sheet name="10.2" sheetId="188" r:id="rId33"/>
    <sheet name="10.3" sheetId="163" r:id="rId34"/>
    <sheet name="10.4" sheetId="167" r:id="rId35"/>
    <sheet name="10.5" sheetId="194" r:id="rId36"/>
  </sheets>
  <definedNames>
    <definedName name="Datum_OTE">"2. 5. 2017"</definedName>
    <definedName name="_xlnm.Print_Area" localSheetId="3">'1'!$A$1:$B$40</definedName>
    <definedName name="_xlnm.Print_Area" localSheetId="31">'10.1'!$A$1:$L$32</definedName>
    <definedName name="_xlnm.Print_Area" localSheetId="35">'10.5'!$A$1:$L$46</definedName>
    <definedName name="_xlnm.Print_Area" localSheetId="16">'8.1'!$A$1:$I$46</definedName>
    <definedName name="_xlnm.Print_Area" localSheetId="25">'8.10'!$A$1:$I$47</definedName>
    <definedName name="_xlnm.Print_Area" localSheetId="26">'8.11'!$A$1:$I$47</definedName>
    <definedName name="_xlnm.Print_Area" localSheetId="27">'8.12'!$A$1:$I$47</definedName>
    <definedName name="_xlnm.Print_Area" localSheetId="28">'8.13'!$A$1:$I$47</definedName>
    <definedName name="_xlnm.Print_Area" localSheetId="29">'8.14'!$A$1:$I$47</definedName>
    <definedName name="_xlnm.Print_Area" localSheetId="17">'8.2'!$A$1:$I$47</definedName>
    <definedName name="_xlnm.Print_Area" localSheetId="18">'8.3'!$A$1:$I$47</definedName>
    <definedName name="_xlnm.Print_Area" localSheetId="19">'8.4'!$A$1:$I$47</definedName>
    <definedName name="_xlnm.Print_Area" localSheetId="20">'8.5'!$A$1:$I$47</definedName>
    <definedName name="_xlnm.Print_Area" localSheetId="21">'8.6'!$A$1:$I$47</definedName>
    <definedName name="_xlnm.Print_Area" localSheetId="22">'8.7'!$A$1:$I$47</definedName>
    <definedName name="_xlnm.Print_Area" localSheetId="23">'8.8'!$A$1:$I$47</definedName>
    <definedName name="_xlnm.Print_Area" localSheetId="24">'8.9'!$A$1:$I$47</definedName>
    <definedName name="_xlnm.Print_Area" localSheetId="30">'9'!$A$1:$M$45</definedName>
  </definedNames>
  <calcPr calcId="145621"/>
</workbook>
</file>

<file path=xl/calcChain.xml><?xml version="1.0" encoding="utf-8"?>
<calcChain xmlns="http://schemas.openxmlformats.org/spreadsheetml/2006/main">
  <c r="F4" i="194" l="1"/>
  <c r="F18" i="194" l="1"/>
  <c r="F11" i="194"/>
  <c r="L1" i="194"/>
  <c r="L1" i="189" l="1"/>
  <c r="N1" i="188"/>
  <c r="C4" i="167"/>
  <c r="F12" i="189" l="1"/>
  <c r="H6" i="189"/>
  <c r="H7" i="189" s="1"/>
  <c r="F6" i="189"/>
  <c r="N11" i="188"/>
  <c r="N10" i="188"/>
  <c r="N5" i="188"/>
  <c r="N4" i="188"/>
  <c r="F7" i="189" l="1"/>
  <c r="N6" i="188"/>
  <c r="F13" i="189"/>
  <c r="N12"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N1" i="7"/>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B7" i="167" l="1"/>
  <c r="B6" i="167" l="1"/>
  <c r="B14" i="167"/>
  <c r="B16" i="167"/>
  <c r="B5" i="167"/>
  <c r="B13" i="167"/>
  <c r="D13" i="167" s="1"/>
  <c r="E7" i="167"/>
  <c r="D7" i="167"/>
  <c r="B15" i="167"/>
  <c r="B8" i="167"/>
  <c r="D8" i="167" s="1"/>
  <c r="B9" i="167"/>
  <c r="D9" i="167" s="1"/>
  <c r="B17" i="167"/>
  <c r="B10" i="167"/>
  <c r="D10" i="167" s="1"/>
  <c r="B18" i="167"/>
  <c r="D18" i="167" s="1"/>
  <c r="B11" i="167"/>
  <c r="B19" i="167"/>
  <c r="B12" i="167"/>
  <c r="D12" i="167" s="1"/>
  <c r="B20" i="167"/>
  <c r="D20" i="167" l="1"/>
  <c r="E20" i="167"/>
  <c r="E16" i="167"/>
  <c r="D16" i="167"/>
  <c r="B4" i="167"/>
  <c r="E5" i="167"/>
  <c r="D5" i="167"/>
  <c r="E15" i="167"/>
  <c r="D15" i="167"/>
  <c r="D19" i="167"/>
  <c r="E19" i="167"/>
  <c r="D17" i="167"/>
  <c r="E17" i="167"/>
  <c r="D14" i="167"/>
  <c r="E14" i="167"/>
  <c r="D11" i="167"/>
  <c r="E11" i="167"/>
  <c r="D6" i="167"/>
  <c r="E6" i="167"/>
  <c r="D4" i="167" l="1"/>
  <c r="E4" i="167"/>
  <c r="P8" i="161" l="1"/>
  <c r="P7" i="161"/>
  <c r="P14" i="161"/>
  <c r="P10" i="161"/>
  <c r="P12" i="161"/>
  <c r="P15" i="161"/>
  <c r="P18" i="161"/>
  <c r="P20" i="161"/>
  <c r="P17" i="161"/>
  <c r="P16" i="161"/>
  <c r="P13" i="161"/>
  <c r="P6" i="161"/>
  <c r="P19" i="161"/>
  <c r="P9" i="161"/>
  <c r="P11" i="161"/>
  <c r="P21" i="161"/>
  <c r="D19" i="194" l="1"/>
  <c r="D21" i="194" s="1"/>
  <c r="E19" i="194"/>
  <c r="E20" i="194" s="1"/>
  <c r="I7" i="129"/>
  <c r="N9" i="129"/>
  <c r="D7" i="129"/>
  <c r="G7" i="129"/>
  <c r="N10" i="129"/>
  <c r="B19" i="194"/>
  <c r="N14" i="129"/>
  <c r="L7" i="129"/>
  <c r="F7" i="129"/>
  <c r="N15" i="129"/>
  <c r="D20" i="194"/>
  <c r="B5" i="194"/>
  <c r="N8" i="129"/>
  <c r="B7" i="129"/>
  <c r="D12" i="194"/>
  <c r="M7" i="129"/>
  <c r="H7" i="129"/>
  <c r="D5" i="194"/>
  <c r="N11" i="129"/>
  <c r="E12" i="194"/>
  <c r="N12" i="129"/>
  <c r="C7" i="129"/>
  <c r="J7" i="129"/>
  <c r="C12" i="194"/>
  <c r="K7" i="129"/>
  <c r="E5" i="194"/>
  <c r="N13" i="129"/>
  <c r="B12" i="194"/>
  <c r="C19" i="194"/>
  <c r="E7" i="129"/>
  <c r="C5" i="194"/>
  <c r="E21" i="194" l="1"/>
  <c r="K6" i="129"/>
  <c r="H6" i="129"/>
  <c r="E7" i="194"/>
  <c r="E6" i="194"/>
  <c r="D7" i="194"/>
  <c r="D6" i="194"/>
  <c r="C13" i="194"/>
  <c r="C14" i="194"/>
  <c r="C6" i="194"/>
  <c r="C7" i="194"/>
  <c r="D13" i="194"/>
  <c r="D14" i="194"/>
  <c r="E6" i="129"/>
  <c r="N6" i="129"/>
  <c r="B6" i="129"/>
  <c r="C20" i="194"/>
  <c r="C21" i="194"/>
  <c r="B20" i="194"/>
  <c r="B21" i="194"/>
  <c r="F19" i="194"/>
  <c r="B13" i="194"/>
  <c r="F12" i="194"/>
  <c r="B14" i="194"/>
  <c r="E14" i="194"/>
  <c r="E13" i="194"/>
  <c r="B6" i="194"/>
  <c r="B7" i="194"/>
  <c r="F5" i="194"/>
  <c r="F14" i="194" l="1"/>
  <c r="F13" i="194"/>
  <c r="F6" i="194"/>
  <c r="F7" i="194"/>
  <c r="F21" i="194"/>
  <c r="F20" i="194"/>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H8" i="163"/>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21" i="174"/>
  <c r="N21" i="176"/>
  <c r="L19" i="179"/>
  <c r="L18" i="169"/>
  <c r="L17" i="171"/>
  <c r="N15" i="168"/>
  <c r="M22" i="177"/>
  <c r="F21" i="7"/>
  <c r="L22" i="168"/>
  <c r="M24" i="168"/>
  <c r="N13" i="168"/>
  <c r="M10" i="168"/>
  <c r="M12" i="178"/>
  <c r="N14" i="170"/>
  <c r="N13" i="180"/>
  <c r="M11" i="169"/>
  <c r="L17" i="168"/>
  <c r="B21" i="147"/>
  <c r="B36" i="147" s="1"/>
  <c r="B13" i="163"/>
  <c r="B8" i="163"/>
  <c r="D21" i="147"/>
  <c r="D36" i="147" s="1"/>
  <c r="C21" i="147"/>
  <c r="C36" i="147" s="1"/>
  <c r="B18" i="163" l="1"/>
  <c r="B17" i="163"/>
  <c r="H19" i="163"/>
  <c r="H36" i="163"/>
  <c r="J36" i="163" s="1"/>
  <c r="B36" i="163"/>
  <c r="H7" i="163"/>
  <c r="K7" i="163" s="1"/>
  <c r="H14" i="163"/>
  <c r="B5" i="163"/>
  <c r="H6" i="163"/>
  <c r="K6" i="163" s="1"/>
  <c r="H30" i="163"/>
  <c r="B14" i="163"/>
  <c r="H20" i="163"/>
  <c r="H11" i="163"/>
  <c r="J11" i="163" s="1"/>
  <c r="B33" i="163"/>
  <c r="E33" i="163" s="1"/>
  <c r="B25" i="163"/>
  <c r="H34" i="163"/>
  <c r="H17" i="163"/>
  <c r="J17" i="163" s="1"/>
  <c r="H32" i="163"/>
  <c r="B28" i="163"/>
  <c r="B15" i="163"/>
  <c r="E15" i="163" s="1"/>
  <c r="H10" i="163"/>
  <c r="B29" i="163"/>
  <c r="B11" i="163"/>
  <c r="H13" i="163"/>
  <c r="H29" i="163"/>
  <c r="H26" i="163"/>
  <c r="B20" i="163"/>
  <c r="D20" i="163" s="1"/>
  <c r="B30" i="163"/>
  <c r="H27" i="163"/>
  <c r="J27" i="163" s="1"/>
  <c r="H9" i="163"/>
  <c r="J9" i="163" s="1"/>
  <c r="H5" i="163"/>
  <c r="H31" i="163"/>
  <c r="K31" i="163" s="1"/>
  <c r="H18" i="163"/>
  <c r="J18" i="163" s="1"/>
  <c r="B31" i="163"/>
  <c r="D31" i="163" s="1"/>
  <c r="H25" i="163"/>
  <c r="H37" i="163"/>
  <c r="B27" i="163"/>
  <c r="D27" i="163" s="1"/>
  <c r="D7" i="53"/>
  <c r="N16" i="127"/>
  <c r="B7" i="163"/>
  <c r="B26" i="163"/>
  <c r="B35" i="163"/>
  <c r="E35" i="163" s="1"/>
  <c r="B10" i="163"/>
  <c r="B16" i="163"/>
  <c r="B6" i="163"/>
  <c r="H15" i="163"/>
  <c r="H33" i="163"/>
  <c r="B32" i="163"/>
  <c r="H38" i="163"/>
  <c r="B9" i="163"/>
  <c r="B12" i="163"/>
  <c r="B19" i="163"/>
  <c r="D19" i="163" s="1"/>
  <c r="H28" i="163"/>
  <c r="N23" i="53"/>
  <c r="H35" i="163"/>
  <c r="B34" i="163"/>
  <c r="E34" i="163" s="1"/>
  <c r="B37" i="163"/>
  <c r="E37" i="163" s="1"/>
  <c r="H12" i="163"/>
  <c r="H16" i="163"/>
  <c r="B38" i="163"/>
  <c r="N19" i="53"/>
  <c r="E4" i="132"/>
  <c r="J7" i="128"/>
  <c r="J9" i="57"/>
  <c r="J8" i="57"/>
  <c r="D4" i="132"/>
  <c r="C6" i="147"/>
  <c r="N13" i="128"/>
  <c r="C7" i="128"/>
  <c r="G7" i="128"/>
  <c r="P8" i="130"/>
  <c r="P14" i="130"/>
  <c r="N13" i="53"/>
  <c r="E20" i="163"/>
  <c r="D15" i="163"/>
  <c r="N19" i="128"/>
  <c r="D38" i="147"/>
  <c r="N16" i="128"/>
  <c r="P12" i="130"/>
  <c r="K35" i="163"/>
  <c r="J35" i="163"/>
  <c r="P18" i="132"/>
  <c r="K11" i="163"/>
  <c r="P17" i="132"/>
  <c r="E7" i="7"/>
  <c r="E19" i="7"/>
  <c r="N18" i="53"/>
  <c r="O4" i="130"/>
  <c r="P9" i="132"/>
  <c r="P17" i="130"/>
  <c r="N4" i="132"/>
  <c r="N15" i="53"/>
  <c r="D6" i="127"/>
  <c r="N7" i="127"/>
  <c r="B6" i="127"/>
  <c r="D4" i="57"/>
  <c r="N12" i="128"/>
  <c r="P14" i="132"/>
  <c r="K11" i="7"/>
  <c r="K21" i="7"/>
  <c r="C4" i="130"/>
  <c r="L4" i="130"/>
  <c r="L6" i="77"/>
  <c r="H6" i="131"/>
  <c r="N17" i="127"/>
  <c r="K17" i="163"/>
  <c r="I4" i="130"/>
  <c r="N18" i="131"/>
  <c r="N17" i="53"/>
  <c r="F6" i="131"/>
  <c r="N9" i="53"/>
  <c r="P13" i="130"/>
  <c r="B4" i="132"/>
  <c r="P5" i="132"/>
  <c r="N19" i="131"/>
  <c r="L6" i="127"/>
  <c r="N11" i="127"/>
  <c r="J10" i="57"/>
  <c r="J15" i="57"/>
  <c r="B4" i="57"/>
  <c r="J5" i="57"/>
  <c r="F4" i="57"/>
  <c r="B7" i="128"/>
  <c r="N8" i="128"/>
  <c r="I7" i="128"/>
  <c r="N22" i="128"/>
  <c r="D7" i="128"/>
  <c r="D23" i="147"/>
  <c r="N21" i="128"/>
  <c r="B38" i="147"/>
  <c r="D6" i="147"/>
  <c r="C38" i="147"/>
  <c r="N15" i="128"/>
  <c r="D18" i="163"/>
  <c r="P20" i="132"/>
  <c r="H20" i="7"/>
  <c r="H9" i="7"/>
  <c r="G4" i="130"/>
  <c r="L7" i="53"/>
  <c r="N9" i="127"/>
  <c r="E6" i="77"/>
  <c r="P10" i="130"/>
  <c r="P12" i="132"/>
  <c r="E4" i="130"/>
  <c r="L4" i="132"/>
  <c r="F4" i="130"/>
  <c r="L6" i="131"/>
  <c r="H6" i="77"/>
  <c r="N20" i="131"/>
  <c r="N17" i="131"/>
  <c r="F4" i="132"/>
  <c r="J11" i="57"/>
  <c r="G4" i="57"/>
  <c r="I4" i="132"/>
  <c r="P15" i="132"/>
  <c r="O4" i="132"/>
  <c r="M6" i="77"/>
  <c r="K5" i="77" s="1"/>
  <c r="C4" i="132"/>
  <c r="N21" i="53"/>
  <c r="E9" i="7"/>
  <c r="E20" i="7"/>
  <c r="N13" i="127"/>
  <c r="N11" i="53"/>
  <c r="N12" i="127"/>
  <c r="K6" i="131"/>
  <c r="N15" i="131"/>
  <c r="N18" i="127"/>
  <c r="M6" i="127"/>
  <c r="N10" i="127"/>
  <c r="N9" i="131"/>
  <c r="N15" i="127"/>
  <c r="J14" i="57"/>
  <c r="I4" i="57"/>
  <c r="J7" i="57"/>
  <c r="E7" i="128"/>
  <c r="D35" i="163"/>
  <c r="N8" i="53"/>
  <c r="B7" i="53"/>
  <c r="M7" i="128"/>
  <c r="K7" i="128"/>
  <c r="N23" i="128"/>
  <c r="F7" i="53"/>
  <c r="C7" i="53"/>
  <c r="P9" i="130"/>
  <c r="E7" i="53"/>
  <c r="G7" i="53"/>
  <c r="P20" i="130"/>
  <c r="N4" i="130"/>
  <c r="P7" i="130"/>
  <c r="N10" i="53"/>
  <c r="H7" i="53"/>
  <c r="P19" i="130"/>
  <c r="H19" i="7"/>
  <c r="H7" i="7"/>
  <c r="N22" i="53"/>
  <c r="B11" i="7"/>
  <c r="B21" i="7"/>
  <c r="N11" i="7"/>
  <c r="H4" i="132"/>
  <c r="N10" i="131"/>
  <c r="P15" i="130"/>
  <c r="I7" i="53"/>
  <c r="I6" i="131"/>
  <c r="F6" i="77"/>
  <c r="P13" i="132"/>
  <c r="I6" i="77"/>
  <c r="N7" i="131"/>
  <c r="B6" i="131"/>
  <c r="P6" i="130"/>
  <c r="P19" i="132"/>
  <c r="I6" i="127"/>
  <c r="D6" i="131"/>
  <c r="N14" i="127"/>
  <c r="J7" i="163"/>
  <c r="F7" i="128"/>
  <c r="B23" i="147"/>
  <c r="P18" i="130"/>
  <c r="J4" i="130"/>
  <c r="K6" i="77"/>
  <c r="N20" i="53"/>
  <c r="N8" i="127"/>
  <c r="P6" i="132"/>
  <c r="F6" i="127"/>
  <c r="N12" i="53"/>
  <c r="B4" i="130"/>
  <c r="P5" i="130"/>
  <c r="K7" i="53"/>
  <c r="E21" i="7"/>
  <c r="E11" i="7"/>
  <c r="P16" i="132"/>
  <c r="M7" i="53"/>
  <c r="C6" i="77"/>
  <c r="B9" i="7"/>
  <c r="N9" i="7"/>
  <c r="B20" i="7"/>
  <c r="K20" i="7"/>
  <c r="K9" i="7"/>
  <c r="N14" i="131"/>
  <c r="K4" i="132"/>
  <c r="P7" i="132"/>
  <c r="G6" i="77"/>
  <c r="E5" i="77" s="1"/>
  <c r="N11" i="131"/>
  <c r="G6" i="131"/>
  <c r="J18" i="57"/>
  <c r="N9" i="128"/>
  <c r="D17" i="163"/>
  <c r="E17" i="163"/>
  <c r="C23" i="147"/>
  <c r="N10" i="128"/>
  <c r="B6" i="147"/>
  <c r="P11" i="132"/>
  <c r="K4" i="130"/>
  <c r="P8" i="132"/>
  <c r="J6" i="127"/>
  <c r="P11" i="130"/>
  <c r="D6" i="77"/>
  <c r="B5" i="77" s="1"/>
  <c r="G6" i="127"/>
  <c r="G4" i="132"/>
  <c r="P10" i="132"/>
  <c r="M4" i="132"/>
  <c r="J6" i="131"/>
  <c r="J4" i="132"/>
  <c r="J6" i="77"/>
  <c r="H5" i="77" s="1"/>
  <c r="N20" i="127"/>
  <c r="H4" i="130"/>
  <c r="N16" i="53"/>
  <c r="K7" i="7"/>
  <c r="K19" i="7"/>
  <c r="D4" i="130"/>
  <c r="E6" i="131"/>
  <c r="D30" i="163"/>
  <c r="E30" i="163"/>
  <c r="N16" i="131"/>
  <c r="N8" i="131"/>
  <c r="N13" i="131"/>
  <c r="C6" i="131"/>
  <c r="J17" i="57"/>
  <c r="J16" i="57"/>
  <c r="E4" i="57"/>
  <c r="H4" i="57"/>
  <c r="L7" i="128"/>
  <c r="N17" i="128"/>
  <c r="H7" i="128"/>
  <c r="N14" i="128"/>
  <c r="N11" i="128"/>
  <c r="N20" i="128"/>
  <c r="N18" i="128"/>
  <c r="J7" i="53"/>
  <c r="N14" i="53"/>
  <c r="H11" i="7"/>
  <c r="H21" i="7"/>
  <c r="P16" i="130"/>
  <c r="B6" i="77"/>
  <c r="E6" i="127"/>
  <c r="C6" i="127"/>
  <c r="M4" i="130"/>
  <c r="B19" i="7"/>
  <c r="N7" i="7"/>
  <c r="B7" i="7"/>
  <c r="N12" i="131"/>
  <c r="H6" i="127"/>
  <c r="M6" i="131"/>
  <c r="K6" i="127"/>
  <c r="N19" i="127"/>
  <c r="J6" i="57"/>
  <c r="J13" i="57"/>
  <c r="J12" i="57"/>
  <c r="C4" i="57"/>
  <c r="K27" i="163" l="1"/>
  <c r="D34" i="163"/>
  <c r="D33" i="163"/>
  <c r="E19" i="163"/>
  <c r="K36" i="163"/>
  <c r="J6" i="163"/>
  <c r="M22" i="7"/>
  <c r="M13" i="188"/>
  <c r="J31" i="163"/>
  <c r="L22" i="7"/>
  <c r="L13" i="188"/>
  <c r="D37" i="163"/>
  <c r="L18" i="7"/>
  <c r="L7" i="188"/>
  <c r="M18" i="7"/>
  <c r="M7" i="188"/>
  <c r="E31" i="163"/>
  <c r="B37" i="147"/>
  <c r="E40" i="147" s="1"/>
  <c r="B6" i="128"/>
  <c r="E27" i="163"/>
  <c r="E5" i="127"/>
  <c r="B5" i="147"/>
  <c r="E10" i="147" s="1"/>
  <c r="H5" i="127"/>
  <c r="H6" i="128"/>
  <c r="K5" i="131"/>
  <c r="B5" i="131"/>
  <c r="K9" i="163"/>
  <c r="I22" i="7"/>
  <c r="I13" i="188"/>
  <c r="G7" i="188"/>
  <c r="G18" i="7"/>
  <c r="J32" i="163"/>
  <c r="K32" i="163"/>
  <c r="H4" i="163"/>
  <c r="J5" i="163"/>
  <c r="K5" i="163"/>
  <c r="D32" i="163"/>
  <c r="E32" i="163"/>
  <c r="N6" i="128"/>
  <c r="J4" i="57"/>
  <c r="K16" i="163"/>
  <c r="J16" i="163"/>
  <c r="K12" i="163"/>
  <c r="J12" i="163"/>
  <c r="J28" i="163"/>
  <c r="K28" i="163"/>
  <c r="C13" i="188"/>
  <c r="C22" i="7"/>
  <c r="D10" i="163"/>
  <c r="E10" i="163"/>
  <c r="K13" i="163"/>
  <c r="J13" i="163"/>
  <c r="J30" i="163"/>
  <c r="K30" i="163"/>
  <c r="E8" i="163"/>
  <c r="D8" i="163"/>
  <c r="K37" i="163"/>
  <c r="J37" i="163"/>
  <c r="J22" i="7"/>
  <c r="J13" i="188"/>
  <c r="J18" i="7"/>
  <c r="J7" i="188"/>
  <c r="D18" i="7"/>
  <c r="D7" i="188"/>
  <c r="I7" i="188"/>
  <c r="I18" i="7"/>
  <c r="F13" i="188"/>
  <c r="F22" i="7"/>
  <c r="C7" i="188"/>
  <c r="C18" i="7"/>
  <c r="F7" i="188"/>
  <c r="F18" i="7"/>
  <c r="D22" i="7"/>
  <c r="D13" i="188"/>
  <c r="K5" i="127"/>
  <c r="D9" i="163"/>
  <c r="E9" i="163"/>
  <c r="P4" i="132"/>
  <c r="D6" i="163"/>
  <c r="E6" i="163"/>
  <c r="J19" i="163"/>
  <c r="K19" i="163"/>
  <c r="K33" i="163"/>
  <c r="J33" i="163"/>
  <c r="D12" i="163"/>
  <c r="E12" i="163"/>
  <c r="E6" i="128"/>
  <c r="E25" i="163"/>
  <c r="D25" i="163"/>
  <c r="B24" i="163"/>
  <c r="E26" i="163"/>
  <c r="D26" i="163"/>
  <c r="J8" i="163"/>
  <c r="K8" i="163"/>
  <c r="K10" i="163"/>
  <c r="J10" i="163"/>
  <c r="D29" i="163"/>
  <c r="E29" i="163"/>
  <c r="D13" i="163"/>
  <c r="E13" i="163"/>
  <c r="D5" i="163"/>
  <c r="B4" i="163"/>
  <c r="E5" i="163"/>
  <c r="J20" i="163"/>
  <c r="K20" i="163"/>
  <c r="B22" i="147"/>
  <c r="N5" i="131"/>
  <c r="D36" i="163"/>
  <c r="E36" i="163"/>
  <c r="K6" i="128"/>
  <c r="N6" i="53"/>
  <c r="B6" i="53"/>
  <c r="H5" i="131"/>
  <c r="J15" i="163"/>
  <c r="K15" i="163"/>
  <c r="B5" i="127"/>
  <c r="G22" i="7"/>
  <c r="G13" i="188"/>
  <c r="E5" i="131"/>
  <c r="K6" i="53"/>
  <c r="E11" i="163"/>
  <c r="D11" i="163"/>
  <c r="E28" i="163"/>
  <c r="D28" i="163"/>
  <c r="J14" i="163"/>
  <c r="K14" i="163"/>
  <c r="J29" i="163"/>
  <c r="K29" i="163"/>
  <c r="J25" i="163"/>
  <c r="H24" i="163"/>
  <c r="K25" i="163"/>
  <c r="N5" i="127"/>
  <c r="K38" i="163"/>
  <c r="J38" i="163"/>
  <c r="E7" i="163"/>
  <c r="D7" i="163"/>
  <c r="J26" i="163"/>
  <c r="K26" i="163"/>
  <c r="E38" i="163"/>
  <c r="D38" i="163"/>
  <c r="P4" i="130"/>
  <c r="D14" i="163"/>
  <c r="E14" i="163"/>
  <c r="H6" i="53"/>
  <c r="E6" i="53"/>
  <c r="E16" i="163"/>
  <c r="D16" i="163"/>
  <c r="J34" i="163"/>
  <c r="K34" i="163"/>
  <c r="D23" i="7"/>
  <c r="F23" i="7"/>
  <c r="M23" i="7"/>
  <c r="L23" i="7"/>
  <c r="I23" i="7"/>
  <c r="C23" i="7"/>
  <c r="G23" i="7"/>
  <c r="K13" i="188"/>
  <c r="K7" i="188"/>
  <c r="J23" i="7"/>
  <c r="E11" i="147" l="1"/>
  <c r="E41" i="147"/>
  <c r="E39" i="147"/>
  <c r="K8" i="188"/>
  <c r="K9" i="188"/>
  <c r="E7" i="147"/>
  <c r="E13" i="147"/>
  <c r="K14" i="188"/>
  <c r="K15" i="188"/>
  <c r="E9" i="147"/>
  <c r="M8" i="188"/>
  <c r="M9" i="188"/>
  <c r="M15" i="188"/>
  <c r="M14" i="188"/>
  <c r="L8" i="188"/>
  <c r="L9" i="188"/>
  <c r="L14" i="188"/>
  <c r="L15" i="188"/>
  <c r="E14" i="147"/>
  <c r="E12" i="147"/>
  <c r="E8" i="147"/>
  <c r="H5" i="7"/>
  <c r="D8" i="189" s="1"/>
  <c r="H7" i="188"/>
  <c r="H18" i="7"/>
  <c r="K22" i="7"/>
  <c r="K13" i="7"/>
  <c r="E14" i="189" s="1"/>
  <c r="K18" i="7"/>
  <c r="K5" i="7"/>
  <c r="E8" i="189" s="1"/>
  <c r="E10" i="189" s="1"/>
  <c r="J8" i="188"/>
  <c r="J9" i="188"/>
  <c r="E7" i="188"/>
  <c r="E18" i="7"/>
  <c r="E5" i="7"/>
  <c r="C8" i="189" s="1"/>
  <c r="C10" i="189" s="1"/>
  <c r="F14" i="188"/>
  <c r="F15" i="188"/>
  <c r="D14" i="188"/>
  <c r="D15" i="188"/>
  <c r="K4" i="163"/>
  <c r="J4" i="163"/>
  <c r="B5" i="7"/>
  <c r="B8" i="189" s="1"/>
  <c r="B10" i="189" s="1"/>
  <c r="N5" i="7"/>
  <c r="B18" i="7"/>
  <c r="B7" i="188"/>
  <c r="E4" i="163"/>
  <c r="D4" i="163"/>
  <c r="D8" i="188"/>
  <c r="D9" i="188"/>
  <c r="G15" i="188"/>
  <c r="G14" i="188"/>
  <c r="I9" i="188"/>
  <c r="I8" i="188"/>
  <c r="F9" i="188"/>
  <c r="F8" i="188"/>
  <c r="C14" i="188"/>
  <c r="C15" i="188"/>
  <c r="G9" i="188"/>
  <c r="G8" i="188"/>
  <c r="B13" i="188"/>
  <c r="B13" i="7"/>
  <c r="B14" i="189" s="1"/>
  <c r="B15" i="189" s="1"/>
  <c r="B22" i="7"/>
  <c r="N13" i="7"/>
  <c r="H13" i="188"/>
  <c r="H22" i="7"/>
  <c r="H13" i="7"/>
  <c r="D14" i="189" s="1"/>
  <c r="J24" i="163"/>
  <c r="K24" i="163"/>
  <c r="E30" i="147"/>
  <c r="E28" i="147"/>
  <c r="E29" i="147"/>
  <c r="E24" i="147"/>
  <c r="E25" i="147"/>
  <c r="E27" i="147"/>
  <c r="E26" i="147"/>
  <c r="E24" i="163"/>
  <c r="D24" i="163"/>
  <c r="C9" i="188"/>
  <c r="C8" i="188"/>
  <c r="I15" i="188"/>
  <c r="I14" i="188"/>
  <c r="E13" i="188"/>
  <c r="E13" i="7"/>
  <c r="C14" i="189" s="1"/>
  <c r="E22" i="7"/>
  <c r="J14" i="188"/>
  <c r="J15" i="188"/>
  <c r="E15" i="189" l="1"/>
  <c r="E16" i="189"/>
  <c r="E9" i="189"/>
  <c r="C16" i="189"/>
  <c r="C15" i="189"/>
  <c r="B15" i="7"/>
  <c r="B23" i="7"/>
  <c r="N15" i="7"/>
  <c r="F14" i="189"/>
  <c r="B16" i="189"/>
  <c r="B9" i="188"/>
  <c r="N7" i="188"/>
  <c r="B8" i="188"/>
  <c r="K15" i="7"/>
  <c r="K23" i="7"/>
  <c r="N9" i="171"/>
  <c r="N26" i="171" s="1"/>
  <c r="N9" i="169"/>
  <c r="N26" i="169" s="1"/>
  <c r="N10" i="146"/>
  <c r="N28" i="146" s="1"/>
  <c r="N9" i="174"/>
  <c r="N26" i="174" s="1"/>
  <c r="N9" i="180"/>
  <c r="N26" i="180" s="1"/>
  <c r="N9" i="176"/>
  <c r="N27" i="176" s="1"/>
  <c r="N9" i="178"/>
  <c r="N27" i="178" s="1"/>
  <c r="N9" i="168"/>
  <c r="N26" i="168" s="1"/>
  <c r="N9" i="175"/>
  <c r="N26" i="175" s="1"/>
  <c r="N9" i="173"/>
  <c r="N26" i="173" s="1"/>
  <c r="N9" i="172"/>
  <c r="N27" i="172" s="1"/>
  <c r="N9" i="177"/>
  <c r="N26" i="177" s="1"/>
  <c r="N9" i="179"/>
  <c r="N26" i="179" s="1"/>
  <c r="N9" i="170"/>
  <c r="N26" i="170" s="1"/>
  <c r="M9" i="171"/>
  <c r="M26" i="171" s="1"/>
  <c r="M9" i="173"/>
  <c r="M26" i="173" s="1"/>
  <c r="M9" i="177"/>
  <c r="M26" i="177" s="1"/>
  <c r="M9" i="174"/>
  <c r="M26" i="174" s="1"/>
  <c r="M9" i="175"/>
  <c r="M26" i="175" s="1"/>
  <c r="M9" i="170"/>
  <c r="M26" i="170" s="1"/>
  <c r="M9" i="178"/>
  <c r="M27" i="178" s="1"/>
  <c r="M9" i="180"/>
  <c r="M26" i="180" s="1"/>
  <c r="M9" i="169"/>
  <c r="M26" i="169" s="1"/>
  <c r="M9" i="176"/>
  <c r="M27" i="176" s="1"/>
  <c r="M9" i="179"/>
  <c r="M26" i="179" s="1"/>
  <c r="M9" i="172"/>
  <c r="M27" i="172" s="1"/>
  <c r="M9" i="168"/>
  <c r="M26" i="168" s="1"/>
  <c r="M10" i="146"/>
  <c r="M28" i="146" s="1"/>
  <c r="B15" i="188"/>
  <c r="B14" i="188"/>
  <c r="N13" i="188"/>
  <c r="C9" i="189"/>
  <c r="H15" i="7"/>
  <c r="H23" i="7"/>
  <c r="L9" i="179"/>
  <c r="L26" i="179" s="1"/>
  <c r="L9" i="172"/>
  <c r="L27" i="172" s="1"/>
  <c r="L9" i="174"/>
  <c r="L26" i="174" s="1"/>
  <c r="L9" i="170"/>
  <c r="L26" i="170" s="1"/>
  <c r="L9" i="168"/>
  <c r="L26" i="168" s="1"/>
  <c r="L9" i="176"/>
  <c r="L27" i="176" s="1"/>
  <c r="L9" i="177"/>
  <c r="L26" i="177" s="1"/>
  <c r="L10" i="146"/>
  <c r="L28" i="146" s="1"/>
  <c r="L9" i="171"/>
  <c r="L26" i="171" s="1"/>
  <c r="L9" i="180"/>
  <c r="L26" i="180" s="1"/>
  <c r="L9" i="178"/>
  <c r="L27" i="178" s="1"/>
  <c r="L9" i="169"/>
  <c r="L26" i="169" s="1"/>
  <c r="L9" i="175"/>
  <c r="L26" i="175" s="1"/>
  <c r="L9" i="173"/>
  <c r="L26" i="173" s="1"/>
  <c r="E14" i="188"/>
  <c r="E15" i="188"/>
  <c r="D15" i="189"/>
  <c r="D16" i="189"/>
  <c r="F8" i="189"/>
  <c r="B9" i="189"/>
  <c r="E15" i="7"/>
  <c r="E23" i="7"/>
  <c r="E8" i="188"/>
  <c r="E9" i="188"/>
  <c r="H8" i="188"/>
  <c r="H9" i="188"/>
  <c r="H14" i="188"/>
  <c r="H15" i="188"/>
  <c r="D9" i="189"/>
  <c r="D10" i="189"/>
  <c r="Q3" i="161"/>
  <c r="S3" i="161"/>
  <c r="O3" i="161"/>
  <c r="F9" i="189" l="1"/>
  <c r="F10" i="189"/>
  <c r="F16" i="189"/>
  <c r="F15" i="189"/>
  <c r="N15" i="188"/>
  <c r="N14" i="188"/>
  <c r="N9" i="188"/>
  <c r="N8" i="188"/>
</calcChain>
</file>

<file path=xl/sharedStrings.xml><?xml version="1.0" encoding="utf-8"?>
<sst xmlns="http://schemas.openxmlformats.org/spreadsheetml/2006/main" count="1440" uniqueCount="292">
  <si>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</si>
  <si>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</si>
  <si>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</si>
  <si>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</si>
  <si>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</si>
  <si>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</si>
  <si>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</si>
  <si>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</si>
  <si>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</si>
  <si>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</si>
  <si>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</si>
  <si>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</si>
  <si>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</si>
  <si>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</si>
  <si>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</si>
  <si>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</si>
  <si>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</si>
  <si>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</si>
  <si>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</si>
  <si>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</si>
  <si>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</si>
  <si>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</si>
  <si>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</si>
  <si>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</si>
  <si>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</si>
  <si>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</si>
  <si>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</si>
  <si>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</si>
  <si>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</si>
  <si>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</si>
  <si>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</si>
  <si>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</si>
  <si>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</si>
  <si>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</si>
  <si>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</si>
  <si>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</si>
  <si>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</si>
  <si>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</si>
  <si>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</si>
  <si>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</si>
  <si>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</si>
  <si>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</si>
  <si>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</si>
  <si>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</si>
  <si>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</si>
  <si>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</si>
  <si>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</si>
  <si>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</si>
  <si>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</si>
  <si>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</si>
  <si>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</si>
  <si>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</si>
  <si>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</si>
  <si>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</si>
  <si>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</si>
  <si>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</si>
  <si>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</si>
  <si>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</si>
  <si>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</si>
  <si>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</si>
  <si>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</si>
  <si>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</si>
  <si>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</si>
  <si>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</si>
  <si>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</si>
  <si>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</si>
  <si>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</si>
  <si>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</si>
  <si>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</si>
  <si>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</si>
  <si>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</si>
  <si>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</si>
  <si>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</si>
  <si>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</si>
  <si>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</si>
  <si>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</si>
  <si>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</si>
  <si>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</si>
  <si>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</si>
  <si>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</si>
  <si>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</si>
  <si>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</si>
  <si>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</si>
  <si>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</si>
  <si>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</si>
  <si>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</si>
  <si>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</si>
  <si>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</si>
  <si>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</si>
  <si>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</si>
  <si>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</si>
  <si>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</si>
  <si>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</si>
  <si>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</si>
  <si>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</si>
  <si>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</si>
  <si>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</si>
  <si>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</si>
  <si>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</si>
  <si>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</si>
  <si>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</si>
  <si>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</si>
  <si>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</si>
  <si>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</si>
  <si>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</si>
  <si>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</si>
  <si>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</si>
  <si>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</si>
  <si>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</si>
  <si>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</si>
  <si>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</si>
  <si>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</si>
  <si>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</si>
  <si>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</si>
  <si>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</si>
  <si>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</si>
  <si>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</si>
  <si>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</si>
  <si>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</si>
  <si>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</si>
  <si>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</si>
  <si>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</si>
  <si>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</si>
  <si>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</si>
  <si>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</si>
  <si>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</si>
  <si>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</si>
  <si>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</si>
  <si>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</si>
  <si>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</si>
  <si>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</si>
  <si>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</si>
  <si>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</si>
  <si>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</si>
  <si>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</si>
  <si>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</si>
  <si>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</si>
  <si>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</si>
  <si>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</si>
  <si>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</si>
  <si>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</si>
  <si>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</si>
  <si>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</si>
  <si>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</si>
  <si>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</si>
  <si>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</si>
  <si>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</si>
  <si>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</si>
  <si>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</si>
  <si>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</si>
  <si>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</si>
  <si>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</si>
  <si>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</si>
  <si>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</si>
  <si>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</si>
  <si>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</si>
  <si>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</si>
  <si>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</si>
  <si>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</si>
  <si>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</si>
  <si>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</si>
  <si>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</si>
  <si>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</si>
  <si>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</si>
  <si>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</si>
  <si>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</si>
  <si>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</si>
  <si>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</si>
  <si>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</si>
  <si>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</si>
  <si>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</si>
  <si>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</si>
  <si>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</si>
  <si>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</si>
  <si>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</si>
  <si>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</si>
  <si>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</si>
  <si>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</si>
  <si>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</si>
  <si>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</si>
  <si>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</si>
  <si>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</si>
  <si>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</si>
  <si>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</si>
  <si>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</si>
  <si>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</si>
  <si>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</si>
  <si>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</si>
  <si>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</si>
  <si>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</si>
  <si>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</si>
  <si>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</si>
  <si>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</si>
  <si>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</si>
  <si>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</si>
  <si>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</si>
  <si>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</si>
  <si>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</si>
  <si>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</si>
  <si>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</si>
  <si>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</si>
  <si>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</si>
  <si>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</si>
  <si>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</si>
  <si>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</si>
  <si>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</si>
  <si>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</si>
  <si>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</si>
  <si>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</si>
  <si>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</si>
  <si>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Rozdíl
(2020-2019)</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</si>
  <si>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</si>
  <si>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</si>
  <si>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</si>
  <si>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</si>
  <si>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</si>
  <si>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</si>
  <si>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</si>
  <si>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</si>
  <si>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</si>
  <si>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</si>
  <si>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</si>
  <si>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</si>
  <si>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</si>
  <si>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</si>
  <si>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</si>
  <si>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</si>
  <si>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</si>
  <si>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</si>
  <si>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</si>
  <si>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</si>
  <si>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</si>
  <si>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</si>
  <si>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</si>
  <si>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</si>
  <si>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</si>
  <si>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</si>
  <si>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</si>
  <si>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</si>
  <si>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</si>
  <si>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</si>
  <si>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</si>
  <si>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</si>
  <si>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</si>
  <si>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</si>
  <si>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</si>
  <si>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</si>
  <si>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</si>
  <si>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</si>
  <si>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</si>
  <si>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</si>
  <si>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</si>
  <si>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</si>
  <si>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</si>
  <si>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</si>
  <si>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</si>
  <si>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</si>
  <si>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</si>
  <si>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</si>
  <si>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</si>
  <si>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</si>
  <si>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</si>
  <si>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</si>
  <si>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</si>
  <si>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</si>
  <si>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</si>
  <si>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</si>
  <si>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</si>
  <si>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</si>
  <si>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</si>
  <si>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</si>
  <si>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</si>
  <si>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</si>
  <si>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</si>
  <si>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</si>
  <si>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</si>
  <si>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</si>
  <si>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</si>
  <si>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</si>
  <si>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10.4. Vývoj výroby tepla z KVET [TJ]</t>
  </si>
  <si>
    <t>Spotřeba tepla 2019</t>
  </si>
  <si>
    <t>Spotřeba tepla 2020</t>
  </si>
  <si>
    <t>Meziroční změna-spotřeba tepla</t>
  </si>
  <si>
    <t>IV. čtvrtletí 2020</t>
  </si>
  <si>
    <t>Energetický regulační úřad (ERÚ) zveřejňuje Čtvrtletní zprávu o provozu teplárenských soustav ČR za IV. čtvrtletí roku 2020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2020, kterou ERÚ předpokládá zveřejnit do konce května roku 2021.
Případné dotazy či připomínky zasílejte na emailovou adresu teplo.statistika@eru.cz.</t>
  </si>
  <si>
    <t>IV. čtvrtletí 2019</t>
  </si>
  <si>
    <t>10.5. Vývoj spotřeby tepla: čtvrtletní porovnání [TJ]</t>
  </si>
  <si>
    <t>10.5.</t>
  </si>
  <si>
    <t>Vývoj spotřeby tepla</t>
  </si>
  <si>
    <r>
      <t>Celkový instalovaný výkon [MW</t>
    </r>
    <r>
      <rPr>
        <b/>
        <vertAlign val="subscript"/>
        <sz val="9"/>
        <rFont val="Calibri"/>
        <family val="2"/>
        <charset val="238"/>
        <scheme val="minor"/>
      </rPr>
      <t>t</t>
    </r>
    <r>
      <rPr>
        <b/>
        <sz val="9"/>
        <rFont val="Calibri"/>
        <family val="2"/>
        <charset val="238"/>
        <scheme val="minor"/>
      </rPr>
      <t>]</t>
    </r>
  </si>
  <si>
    <r>
      <rPr>
        <b/>
        <sz val="12"/>
        <rFont val="Calibri"/>
        <family val="2"/>
        <charset val="238"/>
        <scheme val="minor"/>
      </rPr>
      <t>Výroba tepla brutto</t>
    </r>
    <r>
      <rPr>
        <sz val="12"/>
        <rFont val="Calibri"/>
        <family val="2"/>
        <charset val="238"/>
        <scheme val="minor"/>
      </rPr>
      <t xml:space="preserve"> za IV. čtvrtletí roku 2020 dosáhla celkem </t>
    </r>
    <r>
      <rPr>
        <b/>
        <sz val="12"/>
        <rFont val="Calibri"/>
        <family val="2"/>
        <charset val="238"/>
        <scheme val="minor"/>
      </rPr>
      <t>47 194 TJ</t>
    </r>
    <r>
      <rPr>
        <sz val="12"/>
        <rFont val="Calibri"/>
        <family val="2"/>
        <charset val="238"/>
        <scheme val="minor"/>
      </rPr>
      <t xml:space="preserve"> a oproti IV. čtvrtletí roku 2019, kdy bylo vyrobeno 48 288,5 TJ, došlo k poklesu o 2,3 %. Zhruba 32 % z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(40 %), následuje zemní plyn (23 %) a biomasa (13 %). Nejvíce tepla bylo vyrobeno v Moravskoslezském kraji (19,2 %), následuje Ústecký kraj (18,4 %) a Středočeský kraj (18 %). Struktura výroby tepla z jednotlivých paliv se v jednotlivých krajích liší podle dostupnosti paliv. Nejvíce tepla z černého uhlí se vyrobilo v Moravskoslezském kraji (93 %), z hnědého uhlí v Ústeckém kraji (30 %), ze zemního plynu ve Středočeském kraji (21 %), z biomasy v Ústeckém kraji (32 %) a z bioplynu v kraji Vysočina (15 %).
</t>
    </r>
    <r>
      <rPr>
        <b/>
        <sz val="12"/>
        <rFont val="Calibri"/>
        <family val="2"/>
        <charset val="238"/>
        <scheme val="minor"/>
      </rPr>
      <t>Dodávky tepla</t>
    </r>
    <r>
      <rPr>
        <sz val="12"/>
        <rFont val="Calibri"/>
        <family val="2"/>
        <charset val="238"/>
        <scheme val="minor"/>
      </rPr>
      <t xml:space="preserve"> za IV. čtvrtletí roku 2020 představovaly celkem </t>
    </r>
    <r>
      <rPr>
        <b/>
        <sz val="12"/>
        <rFont val="Calibri"/>
        <family val="2"/>
        <charset val="238"/>
        <scheme val="minor"/>
      </rPr>
      <t>28 395,1 TJ</t>
    </r>
    <r>
      <rPr>
        <sz val="12"/>
        <rFont val="Calibri"/>
        <family val="2"/>
        <charset val="238"/>
        <scheme val="minor"/>
      </rPr>
      <t xml:space="preserve">, což je nárůst o 3,5 % oproti IV. čtvrtletí roku 2019, kdy bylo dodáno 27 444,3 TJ. Dodávky tepla tvořily zhruba 55 %, technologická vlastní spotřeba 6 % a ztráty 8 % z brutto výroby tepla. Struktura dodávek tepla podle paliv vypadá obdobně jako struktura výroby tepla brutto (44 % z hnědého uhlí, 28 % ze zemního plynu, 11 % z černého uhlí), zatímco u struktury dodávek tepla podle krajů je na prvním místě Středočeský kraj, následovaný  Moravskoslezským a Ústeckým krajem.
Celkový instalovaný tepelný výkon výroben tepla ke konci IV. čtvrtletí roku 2020 byl 39 998,1 MW.
Spotřeba tepla v domácnostech ve IV. čtvrtletí roku 2020 byla 11 566,2 TJ, což je nárůst o 5,2 % oproti IV. čtvrtletí roku 2019 (10 998,7 TJ). Spotřeba tepla v domácnostech tvořila 44 % z celkové spotřeby tepla. V průmyslu bylo spotřebováno 6 117,5 TJ (23 % ze spotřeby), což je pokles o 2,1 % oproti IV. čtvrtletí roku 2019 (6 250,8 TJ), a v sektoru obchodu a služeb 6 656,9 TJ (26 % ze spotřeby), což je nárůst o 5,5 % oproti IV. čtvrtletí roku 2019 (6 307,3 TJ).
Celkově bylo vyrobeno z kombinované výroby elektřiny a tepla (KVET) 30 374,7 TJ užitečného tepla, což činí 68 % z výroby tepla netto. Nejvíce se užitečného tepla z KVET vyrobilo z hnědého uhlí (50,5 %), následuje biomasa (14,4 %) a zemní plyn (14,3 %). Nízký podíl užitečného tepla ze zemního plynu na teplu netto (41 %) je způsoben vyšším počtem výtopen na zemní plyn než kogeneračních jednotek. Ve IV. čtvrtletí roku 2020 bylo vyrobeno o 2 % méně tepla z kombinované výroby elektřiny a tepla než ve IV. čtvrtletí roku 2019. 
Celkové roční údaje uvedené ve zprávě v příslušných tabulkách nejsou konečné. Předběžná roční výroba tepla brutto byla 156 301,2 TJ, což je pokles o 3,3 % oproti minulému roku. Dodávky tepla 85 425,2 TJ poklesly o 2,4 % oproti minulému roku. Konečná roční data budou uvedena v Roční zprávě o provozu teplárenských soustav ČR za rok 2020.
</t>
    </r>
  </si>
  <si>
    <t xml:space="preserve">IV.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</si>
</sst>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
  </numFmts>
  <fonts count="6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b/>
      <sz val="20"/>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1" fillId="0" borderId="0" applyFont="0" applyFill="0" applyBorder="0" applyAlignment="0" applyProtection="0"/>
    <xf numFmtId="0" fontId="41" fillId="0" borderId="0"/>
    <xf numFmtId="0" fontId="3" fillId="0" borderId="0"/>
    <xf numFmtId="9" fontId="3" fillId="0" borderId="0" applyFont="0" applyFill="0" applyBorder="0" applyAlignment="0" applyProtection="0"/>
    <xf numFmtId="0" fontId="43" fillId="0" borderId="0"/>
    <xf numFmtId="0" fontId="44"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1" fillId="0" borderId="0"/>
    <xf numFmtId="0" fontId="41" fillId="20" borderId="11" applyNumberFormat="0" applyFont="0" applyFill="0" applyAlignment="0" applyProtection="0"/>
    <xf numFmtId="0" fontId="41" fillId="20" borderId="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3" fontId="41" fillId="20" borderId="0" applyFont="0" applyFill="0" applyBorder="0" applyAlignment="0" applyProtection="0"/>
    <xf numFmtId="0" fontId="46" fillId="20" borderId="0" applyNumberFormat="0" applyFont="0" applyFill="0" applyBorder="0" applyAlignment="0" applyProtection="0"/>
    <xf numFmtId="0" fontId="46" fillId="20" borderId="0" applyNumberFormat="0" applyFont="0" applyFill="0" applyBorder="0" applyAlignment="0" applyProtection="0"/>
    <xf numFmtId="168" fontId="41" fillId="20" borderId="0" applyFont="0" applyFill="0" applyBorder="0" applyAlignment="0" applyProtection="0"/>
    <xf numFmtId="0" fontId="45" fillId="0" borderId="0" applyNumberFormat="0" applyFill="0" applyBorder="0" applyAlignment="0" applyProtection="0"/>
    <xf numFmtId="2" fontId="41" fillId="20" borderId="0" applyFont="0" applyFill="0" applyBorder="0" applyAlignment="0" applyProtection="0"/>
    <xf numFmtId="0" fontId="47" fillId="20" borderId="0" applyNumberFormat="0" applyFill="0" applyBorder="0" applyAlignment="0" applyProtection="0"/>
    <xf numFmtId="0" fontId="48" fillId="20" borderId="0" applyNumberFormat="0" applyFill="0" applyBorder="0" applyAlignment="0" applyProtection="0"/>
    <xf numFmtId="0" fontId="2" fillId="0" borderId="0"/>
    <xf numFmtId="9" fontId="2" fillId="0" borderId="0" applyFont="0" applyFill="0" applyBorder="0" applyAlignment="0" applyProtection="0"/>
    <xf numFmtId="1" fontId="49" fillId="0" borderId="0">
      <alignment horizontal="left"/>
      <protection hidden="1"/>
    </xf>
    <xf numFmtId="1" fontId="50" fillId="0" borderId="0">
      <protection hidden="1"/>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07">
    <xf numFmtId="0" fontId="0" fillId="0" borderId="0" xfId="0"/>
    <xf numFmtId="0" fontId="26" fillId="0" borderId="0" xfId="42" applyFont="1" applyFill="1" applyBorder="1" applyAlignment="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0" fontId="22" fillId="0" borderId="0" xfId="0" applyFont="1" applyFill="1" applyBorder="1"/>
    <xf numFmtId="164" fontId="22" fillId="0" borderId="0" xfId="0" applyNumberFormat="1" applyFont="1" applyFill="1" applyBorder="1"/>
    <xf numFmtId="0" fontId="26" fillId="0" borderId="0" xfId="0" applyFont="1" applyFill="1" applyBorder="1"/>
    <xf numFmtId="9" fontId="26" fillId="0" borderId="0" xfId="41" applyFont="1" applyFill="1" applyBorder="1"/>
    <xf numFmtId="0" fontId="22" fillId="0" borderId="0"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167" fontId="22" fillId="0" borderId="0" xfId="41" applyNumberFormat="1" applyFont="1" applyFill="1" applyBorder="1"/>
    <xf numFmtId="0" fontId="26" fillId="0" borderId="0" xfId="41" applyNumberFormat="1" applyFont="1" applyFill="1" applyBorder="1" applyAlignment="1"/>
    <xf numFmtId="0" fontId="31" fillId="0" borderId="0" xfId="0" applyFont="1" applyFill="1" applyBorder="1"/>
    <xf numFmtId="164" fontId="31"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0" fontId="40" fillId="0" borderId="0" xfId="0" applyFont="1" applyFill="1" applyBorder="1"/>
    <xf numFmtId="0" fontId="22" fillId="0" borderId="0" xfId="0" applyFont="1" applyFill="1"/>
    <xf numFmtId="0" fontId="23" fillId="0" borderId="0" xfId="0" applyFont="1" applyFill="1"/>
    <xf numFmtId="164" fontId="22" fillId="0" borderId="0" xfId="0" applyNumberFormat="1" applyFont="1" applyFill="1"/>
    <xf numFmtId="164" fontId="26" fillId="0" borderId="0" xfId="0" applyNumberFormat="1" applyFont="1" applyFill="1"/>
    <xf numFmtId="166" fontId="22" fillId="0" borderId="0" xfId="0" applyNumberFormat="1" applyFont="1" applyFill="1" applyBorder="1"/>
    <xf numFmtId="166" fontId="26" fillId="0" borderId="0" xfId="0" applyNumberFormat="1" applyFont="1" applyFill="1" applyBorder="1"/>
    <xf numFmtId="0" fontId="26" fillId="0" borderId="0" xfId="0" applyFont="1" applyFill="1"/>
    <xf numFmtId="167" fontId="26" fillId="0" borderId="0" xfId="41" applyNumberFormat="1" applyFont="1" applyFill="1"/>
    <xf numFmtId="0" fontId="26" fillId="0" borderId="0" xfId="0" applyNumberFormat="1" applyFont="1" applyFill="1" applyBorder="1" applyAlignment="1"/>
    <xf numFmtId="0" fontId="22" fillId="0" borderId="0" xfId="0" applyFont="1" applyFill="1" applyBorder="1" applyAlignment="1"/>
    <xf numFmtId="0" fontId="26" fillId="0" borderId="0" xfId="0" applyNumberFormat="1" applyFont="1" applyFill="1" applyBorder="1"/>
    <xf numFmtId="9" fontId="26" fillId="0" borderId="0" xfId="41" applyFont="1" applyFill="1"/>
    <xf numFmtId="167" fontId="26" fillId="0" borderId="0" xfId="0" applyNumberFormat="1" applyFont="1" applyFill="1" applyBorder="1"/>
    <xf numFmtId="0" fontId="26" fillId="0" borderId="0" xfId="0" applyFont="1" applyFill="1" applyBorder="1" applyAlignment="1">
      <alignment horizontal="left" indent="1"/>
    </xf>
    <xf numFmtId="164" fontId="24" fillId="0" borderId="0" xfId="0" applyNumberFormat="1" applyFont="1" applyFill="1"/>
    <xf numFmtId="0" fontId="27" fillId="0" borderId="0" xfId="0" applyFont="1" applyFill="1" applyBorder="1"/>
    <xf numFmtId="9" fontId="22" fillId="0" borderId="0" xfId="41" applyFont="1" applyFill="1" applyBorder="1"/>
    <xf numFmtId="0" fontId="24" fillId="0" borderId="0"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xf numFmtId="167" fontId="22" fillId="0" borderId="0" xfId="41" applyNumberFormat="1" applyFont="1" applyFill="1"/>
    <xf numFmtId="167" fontId="22" fillId="0" borderId="0" xfId="41" applyNumberFormat="1" applyFont="1" applyFill="1" applyBorder="1" applyAlignment="1"/>
    <xf numFmtId="0" fontId="22" fillId="0" borderId="0" xfId="0" applyFont="1" applyFill="1" applyBorder="1"/>
    <xf numFmtId="0" fontId="38" fillId="0" borderId="0" xfId="0" applyFont="1" applyFill="1" applyBorder="1"/>
    <xf numFmtId="0" fontId="24" fillId="0" borderId="0" xfId="0" applyFont="1" applyFill="1" applyBorder="1" applyAlignment="1">
      <alignment horizontal="center" vertical="center" wrapText="1"/>
    </xf>
    <xf numFmtId="0" fontId="27" fillId="0" borderId="0" xfId="43" applyFont="1" applyFill="1" applyBorder="1" applyAlignment="1">
      <alignment vertical="top"/>
    </xf>
    <xf numFmtId="3" fontId="22" fillId="0" borderId="0" xfId="0" applyNumberFormat="1" applyFont="1" applyFill="1"/>
    <xf numFmtId="3" fontId="24" fillId="0" borderId="0" xfId="0" applyNumberFormat="1" applyFont="1" applyFill="1"/>
    <xf numFmtId="3" fontId="51" fillId="0" borderId="0" xfId="0" applyNumberFormat="1" applyFont="1" applyFill="1"/>
    <xf numFmtId="164" fontId="51" fillId="0" borderId="0" xfId="0" applyNumberFormat="1" applyFont="1" applyFill="1"/>
    <xf numFmtId="164" fontId="20" fillId="0" borderId="0" xfId="0" applyNumberFormat="1" applyFont="1" applyFill="1" applyBorder="1"/>
    <xf numFmtId="0" fontId="20" fillId="0" borderId="0" xfId="43" applyFont="1" applyFill="1" applyBorder="1"/>
    <xf numFmtId="0" fontId="20" fillId="0" borderId="0" xfId="43" applyFont="1" applyFill="1"/>
    <xf numFmtId="0" fontId="20" fillId="0" borderId="0" xfId="43" applyFont="1" applyFill="1" applyBorder="1" applyAlignment="1"/>
    <xf numFmtId="0" fontId="33" fillId="0" borderId="0" xfId="43" applyFont="1" applyFill="1" applyBorder="1" applyAlignment="1">
      <alignment horizontal="center" vertical="center"/>
    </xf>
    <xf numFmtId="49" fontId="34" fillId="0" borderId="0" xfId="43" applyNumberFormat="1" applyFont="1" applyFill="1" applyBorder="1" applyAlignment="1">
      <alignment vertical="center"/>
    </xf>
    <xf numFmtId="0" fontId="29" fillId="0" borderId="0" xfId="43" applyFont="1" applyFill="1" applyBorder="1"/>
    <xf numFmtId="0" fontId="32" fillId="0" borderId="0" xfId="43" applyFont="1" applyFill="1" applyBorder="1" applyAlignment="1"/>
    <xf numFmtId="0" fontId="20" fillId="0" borderId="0" xfId="43" applyFont="1" applyFill="1" applyBorder="1" applyAlignment="1">
      <alignment horizontal="left" vertical="center"/>
    </xf>
    <xf numFmtId="0" fontId="32" fillId="0" borderId="0" xfId="43" applyFont="1" applyFill="1" applyBorder="1" applyAlignment="1">
      <alignment horizontal="center"/>
    </xf>
    <xf numFmtId="0" fontId="20" fillId="0" borderId="0" xfId="43" applyFont="1" applyFill="1" applyBorder="1" applyAlignment="1">
      <alignment horizontal="right" vertical="center"/>
    </xf>
    <xf numFmtId="0" fontId="20" fillId="0" borderId="0" xfId="43" applyFont="1" applyFill="1" applyBorder="1" applyAlignment="1">
      <alignment horizontal="left" vertical="center" indent="1"/>
    </xf>
    <xf numFmtId="0" fontId="30" fillId="0" borderId="0" xfId="43" applyFont="1" applyFill="1" applyBorder="1"/>
    <xf numFmtId="0" fontId="30" fillId="0" borderId="0" xfId="43" applyFont="1" applyFill="1" applyBorder="1" applyAlignment="1">
      <alignment horizontal="right" vertical="center"/>
    </xf>
    <xf numFmtId="0" fontId="30" fillId="0" borderId="0" xfId="43" applyFont="1" applyFill="1" applyBorder="1" applyAlignment="1">
      <alignment horizontal="left" vertical="center" indent="1"/>
    </xf>
    <xf numFmtId="49" fontId="33" fillId="0" borderId="0" xfId="43" applyNumberFormat="1" applyFont="1" applyFill="1" applyAlignment="1">
      <alignment vertical="center"/>
    </xf>
    <xf numFmtId="0" fontId="20" fillId="0" borderId="0" xfId="43" applyFont="1"/>
    <xf numFmtId="0" fontId="36" fillId="0" borderId="0" xfId="43" applyFont="1" applyFill="1" applyBorder="1" applyAlignment="1">
      <alignment horizontal="right" vertical="center"/>
    </xf>
    <xf numFmtId="0" fontId="37" fillId="0" borderId="0" xfId="43" applyFont="1" applyFill="1" applyBorder="1" applyAlignment="1">
      <alignment horizontal="right" vertical="center"/>
    </xf>
    <xf numFmtId="0" fontId="20" fillId="0" borderId="0" xfId="95" applyFont="1" applyFill="1"/>
    <xf numFmtId="49" fontId="20" fillId="0" borderId="0" xfId="95" applyNumberFormat="1" applyFont="1" applyFill="1" applyAlignment="1">
      <alignment horizontal="right" vertical="center"/>
    </xf>
    <xf numFmtId="0" fontId="55" fillId="0" borderId="0" xfId="95" applyFont="1" applyFill="1"/>
    <xf numFmtId="164" fontId="22" fillId="0" borderId="25" xfId="0" applyNumberFormat="1" applyFont="1" applyFill="1" applyBorder="1" applyAlignment="1"/>
    <xf numFmtId="49" fontId="20" fillId="0" borderId="0" xfId="0" applyNumberFormat="1" applyFont="1" applyFill="1" applyBorder="1" applyAlignment="1">
      <alignment horizontal="right"/>
    </xf>
    <xf numFmtId="164" fontId="22" fillId="0" borderId="24" xfId="0" applyNumberFormat="1" applyFont="1" applyFill="1" applyBorder="1" applyAlignment="1"/>
    <xf numFmtId="164" fontId="22" fillId="0" borderId="24" xfId="0" applyNumberFormat="1" applyFont="1" applyFill="1" applyBorder="1"/>
    <xf numFmtId="164" fontId="22" fillId="0" borderId="18" xfId="0" applyNumberFormat="1" applyFont="1" applyFill="1" applyBorder="1"/>
    <xf numFmtId="0" fontId="22" fillId="0" borderId="29" xfId="0" applyFont="1" applyFill="1" applyBorder="1" applyAlignment="1">
      <alignment horizontal="left" indent="1"/>
    </xf>
    <xf numFmtId="164" fontId="22" fillId="0" borderId="12" xfId="0" applyNumberFormat="1" applyFont="1" applyFill="1" applyBorder="1" applyAlignment="1">
      <alignment horizontal="right"/>
    </xf>
    <xf numFmtId="164" fontId="22" fillId="0" borderId="12" xfId="0" applyNumberFormat="1" applyFont="1" applyFill="1" applyBorder="1"/>
    <xf numFmtId="164" fontId="22" fillId="0" borderId="30" xfId="0" applyNumberFormat="1" applyFont="1" applyFill="1" applyBorder="1"/>
    <xf numFmtId="164" fontId="22" fillId="0" borderId="26" xfId="0" applyNumberFormat="1" applyFont="1" applyFill="1" applyBorder="1" applyAlignment="1">
      <alignment horizontal="right"/>
    </xf>
    <xf numFmtId="164" fontId="22" fillId="0" borderId="25" xfId="0" applyNumberFormat="1" applyFont="1" applyFill="1" applyBorder="1" applyAlignment="1">
      <alignment horizontal="right"/>
    </xf>
    <xf numFmtId="164" fontId="22" fillId="0" borderId="24" xfId="0" applyNumberFormat="1" applyFont="1" applyFill="1" applyBorder="1" applyAlignment="1">
      <alignment horizontal="right"/>
    </xf>
    <xf numFmtId="0" fontId="22" fillId="0" borderId="18" xfId="0" applyFont="1" applyFill="1" applyBorder="1" applyAlignment="1">
      <alignment horizontal="left" indent="1"/>
    </xf>
    <xf numFmtId="0" fontId="24" fillId="22" borderId="18"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7" xfId="0" applyFont="1" applyFill="1" applyBorder="1" applyAlignment="1">
      <alignment horizontal="center" vertical="center"/>
    </xf>
    <xf numFmtId="0" fontId="55" fillId="0" borderId="0" xfId="0" applyFont="1" applyFill="1" applyBorder="1"/>
    <xf numFmtId="164" fontId="22" fillId="0" borderId="18" xfId="0" applyNumberFormat="1" applyFont="1" applyFill="1" applyBorder="1" applyAlignment="1">
      <alignment horizontal="right"/>
    </xf>
    <xf numFmtId="164" fontId="22" fillId="0" borderId="17" xfId="0" applyNumberFormat="1" applyFont="1" applyFill="1" applyBorder="1" applyAlignment="1">
      <alignment horizontal="right"/>
    </xf>
    <xf numFmtId="0" fontId="22" fillId="0" borderId="12" xfId="0" applyFont="1" applyFill="1" applyBorder="1" applyAlignment="1">
      <alignment horizontal="left" indent="1"/>
    </xf>
    <xf numFmtId="164" fontId="22" fillId="0" borderId="25" xfId="0" applyNumberFormat="1" applyFont="1" applyFill="1" applyBorder="1"/>
    <xf numFmtId="164" fontId="22" fillId="0" borderId="17" xfId="0" applyNumberFormat="1" applyFont="1" applyFill="1" applyBorder="1"/>
    <xf numFmtId="164" fontId="22" fillId="0" borderId="26" xfId="0" applyNumberFormat="1" applyFont="1" applyFill="1" applyBorder="1"/>
    <xf numFmtId="164" fontId="22" fillId="0" borderId="26" xfId="0" applyNumberFormat="1" applyFont="1" applyFill="1" applyBorder="1" applyAlignment="1"/>
    <xf numFmtId="0" fontId="24" fillId="22" borderId="20" xfId="0" applyFont="1" applyFill="1" applyBorder="1" applyAlignment="1">
      <alignment horizontal="center" vertical="center"/>
    </xf>
    <xf numFmtId="0" fontId="22" fillId="0" borderId="0" xfId="95" applyFont="1" applyFill="1"/>
    <xf numFmtId="0" fontId="39" fillId="0" borderId="0" xfId="95" applyFont="1" applyFill="1"/>
    <xf numFmtId="0" fontId="37" fillId="0" borderId="0" xfId="95" applyFont="1" applyFill="1"/>
    <xf numFmtId="0" fontId="36" fillId="0" borderId="0" xfId="95" applyFont="1" applyFill="1" applyAlignment="1"/>
    <xf numFmtId="0" fontId="37" fillId="0" borderId="0" xfId="95" applyFont="1" applyFill="1" applyBorder="1"/>
    <xf numFmtId="0" fontId="37" fillId="0" borderId="0" xfId="95" applyFont="1" applyFill="1" applyAlignment="1">
      <alignment vertical="top"/>
    </xf>
    <xf numFmtId="0" fontId="37" fillId="0" borderId="0" xfId="95" applyFont="1" applyFill="1" applyAlignment="1"/>
    <xf numFmtId="0" fontId="24" fillId="22" borderId="12" xfId="42" applyFont="1" applyFill="1" applyBorder="1" applyAlignment="1">
      <alignment horizontal="right"/>
    </xf>
    <xf numFmtId="0" fontId="38" fillId="0" borderId="0" xfId="43" applyFont="1" applyFill="1" applyBorder="1"/>
    <xf numFmtId="0" fontId="36" fillId="0" borderId="0" xfId="95" applyFont="1" applyFill="1"/>
    <xf numFmtId="0" fontId="37" fillId="0" borderId="0" xfId="95" applyFont="1" applyAlignment="1">
      <alignment vertical="top" wrapText="1"/>
    </xf>
    <xf numFmtId="0" fontId="36" fillId="0" borderId="0" xfId="95" applyFont="1" applyFill="1" applyAlignment="1">
      <alignment vertical="top"/>
    </xf>
    <xf numFmtId="164" fontId="22" fillId="0" borderId="31" xfId="0" applyNumberFormat="1" applyFont="1" applyFill="1" applyBorder="1"/>
    <xf numFmtId="0" fontId="22" fillId="0" borderId="18" xfId="0" applyFont="1" applyFill="1" applyBorder="1" applyAlignment="1">
      <alignment horizontal="left" wrapText="1" indent="1"/>
    </xf>
    <xf numFmtId="0" fontId="24" fillId="22" borderId="19" xfId="0" applyFont="1" applyFill="1" applyBorder="1" applyAlignment="1">
      <alignment horizontal="center" vertical="center"/>
    </xf>
    <xf numFmtId="0" fontId="24" fillId="22" borderId="13" xfId="0" applyFont="1" applyFill="1" applyBorder="1" applyAlignment="1">
      <alignment horizontal="center" vertical="center"/>
    </xf>
    <xf numFmtId="0" fontId="24" fillId="22" borderId="21" xfId="0" applyFont="1" applyFill="1" applyBorder="1" applyAlignment="1">
      <alignment horizontal="center" vertical="center"/>
    </xf>
    <xf numFmtId="164" fontId="22" fillId="0" borderId="31" xfId="0" applyNumberFormat="1" applyFont="1" applyFill="1" applyBorder="1" applyAlignment="1"/>
    <xf numFmtId="164" fontId="22" fillId="0" borderId="30" xfId="0" applyNumberFormat="1" applyFont="1" applyFill="1" applyBorder="1" applyAlignment="1"/>
    <xf numFmtId="164" fontId="22" fillId="0" borderId="17" xfId="0" applyNumberFormat="1" applyFont="1" applyFill="1" applyBorder="1" applyAlignment="1"/>
    <xf numFmtId="164" fontId="22" fillId="0" borderId="12" xfId="0" applyNumberFormat="1" applyFont="1" applyFill="1" applyBorder="1" applyAlignment="1"/>
    <xf numFmtId="164" fontId="22" fillId="0" borderId="18" xfId="0" applyNumberFormat="1" applyFont="1" applyFill="1" applyBorder="1" applyAlignment="1"/>
    <xf numFmtId="0" fontId="38" fillId="0" borderId="0" xfId="43" applyFont="1" applyFill="1"/>
    <xf numFmtId="0" fontId="55" fillId="0" borderId="0" xfId="0" applyFont="1" applyFill="1"/>
    <xf numFmtId="49" fontId="20" fillId="0" borderId="0" xfId="0" applyNumberFormat="1" applyFont="1" applyFill="1" applyAlignment="1">
      <alignment horizontal="right"/>
    </xf>
    <xf numFmtId="0" fontId="22" fillId="22" borderId="21" xfId="0" applyFont="1" applyFill="1" applyBorder="1"/>
    <xf numFmtId="0" fontId="22" fillId="22" borderId="22" xfId="0" applyFont="1" applyFill="1" applyBorder="1"/>
    <xf numFmtId="0" fontId="22" fillId="0" borderId="18" xfId="0" applyFont="1" applyFill="1" applyBorder="1" applyAlignment="1">
      <alignment horizontal="left" vertical="center" indent="1"/>
    </xf>
    <xf numFmtId="0" fontId="24" fillId="18" borderId="18" xfId="0" applyFont="1" applyFill="1" applyBorder="1" applyAlignment="1">
      <alignment vertical="center" wrapText="1"/>
    </xf>
    <xf numFmtId="0" fontId="24" fillId="18" borderId="18" xfId="0" applyFont="1" applyFill="1" applyBorder="1" applyAlignment="1">
      <alignment vertical="center"/>
    </xf>
    <xf numFmtId="164" fontId="24" fillId="18" borderId="17" xfId="0" applyNumberFormat="1" applyFont="1" applyFill="1" applyBorder="1" applyAlignment="1">
      <alignment horizontal="right"/>
    </xf>
    <xf numFmtId="164" fontId="24" fillId="18" borderId="12" xfId="0" applyNumberFormat="1" applyFont="1" applyFill="1" applyBorder="1" applyAlignment="1">
      <alignment horizontal="right"/>
    </xf>
    <xf numFmtId="164" fontId="24" fillId="18" borderId="18" xfId="0" applyNumberFormat="1" applyFont="1" applyFill="1" applyBorder="1" applyAlignment="1">
      <alignment horizontal="right"/>
    </xf>
    <xf numFmtId="164" fontId="22" fillId="18" borderId="17" xfId="0" applyNumberFormat="1" applyFont="1" applyFill="1" applyBorder="1" applyAlignment="1">
      <alignment horizontal="right"/>
    </xf>
    <xf numFmtId="164" fontId="24" fillId="18" borderId="17" xfId="0" applyNumberFormat="1" applyFont="1" applyFill="1" applyBorder="1"/>
    <xf numFmtId="164" fontId="24" fillId="18" borderId="12" xfId="0" applyNumberFormat="1" applyFont="1" applyFill="1" applyBorder="1"/>
    <xf numFmtId="164" fontId="24" fillId="18" borderId="18" xfId="0" applyNumberFormat="1" applyFont="1" applyFill="1" applyBorder="1"/>
    <xf numFmtId="0" fontId="24" fillId="18" borderId="12" xfId="0" applyFont="1" applyFill="1" applyBorder="1" applyAlignment="1">
      <alignment vertical="center" wrapText="1"/>
    </xf>
    <xf numFmtId="164" fontId="22" fillId="18" borderId="12" xfId="0" applyNumberFormat="1" applyFont="1" applyFill="1" applyBorder="1" applyAlignment="1">
      <alignment horizontal="right"/>
    </xf>
    <xf numFmtId="0" fontId="24" fillId="22" borderId="12" xfId="0" applyFont="1" applyFill="1" applyBorder="1" applyAlignment="1">
      <alignment vertical="center" wrapText="1"/>
    </xf>
    <xf numFmtId="0" fontId="24" fillId="22" borderId="12" xfId="0" applyFont="1" applyFill="1" applyBorder="1" applyAlignment="1">
      <alignment horizontal="right" vertical="top" wrapText="1"/>
    </xf>
    <xf numFmtId="0" fontId="24" fillId="18" borderId="12" xfId="0" applyFont="1" applyFill="1" applyBorder="1" applyAlignment="1">
      <alignment horizontal="left"/>
    </xf>
    <xf numFmtId="164" fontId="28" fillId="0" borderId="12" xfId="0" applyNumberFormat="1" applyFont="1" applyFill="1" applyBorder="1" applyAlignment="1" applyProtection="1">
      <alignment horizontal="right" vertical="center"/>
    </xf>
    <xf numFmtId="0" fontId="22" fillId="0" borderId="31" xfId="0" applyFont="1" applyFill="1" applyBorder="1" applyAlignment="1">
      <alignment horizontal="left" indent="1"/>
    </xf>
    <xf numFmtId="164" fontId="28" fillId="0" borderId="25" xfId="0" applyNumberFormat="1" applyFont="1" applyFill="1" applyBorder="1" applyAlignment="1" applyProtection="1">
      <alignment horizontal="right" vertical="center"/>
    </xf>
    <xf numFmtId="0" fontId="24" fillId="22" borderId="17" xfId="43" applyFont="1" applyFill="1" applyBorder="1" applyAlignment="1">
      <alignment horizontal="center"/>
    </xf>
    <xf numFmtId="0" fontId="24" fillId="22" borderId="18" xfId="43" applyFont="1" applyFill="1" applyBorder="1" applyAlignment="1">
      <alignment horizontal="center"/>
    </xf>
    <xf numFmtId="0" fontId="24" fillId="22" borderId="12" xfId="43" applyFont="1" applyFill="1" applyBorder="1" applyAlignment="1">
      <alignment horizontal="center"/>
    </xf>
    <xf numFmtId="164" fontId="24" fillId="18" borderId="17" xfId="43" applyNumberFormat="1" applyFont="1" applyFill="1" applyBorder="1"/>
    <xf numFmtId="167" fontId="22" fillId="18" borderId="18" xfId="44" applyNumberFormat="1" applyFont="1" applyFill="1" applyBorder="1" applyAlignment="1"/>
    <xf numFmtId="167" fontId="22" fillId="18" borderId="18" xfId="43" applyNumberFormat="1" applyFont="1" applyFill="1" applyBorder="1" applyAlignment="1">
      <alignment vertical="center"/>
    </xf>
    <xf numFmtId="164" fontId="22" fillId="0" borderId="17" xfId="43" applyNumberFormat="1" applyFont="1" applyFill="1" applyBorder="1" applyAlignment="1">
      <alignment vertical="center"/>
    </xf>
    <xf numFmtId="167" fontId="22" fillId="0" borderId="18" xfId="0" applyNumberFormat="1" applyFont="1" applyFill="1" applyBorder="1" applyAlignment="1">
      <alignment vertical="center"/>
    </xf>
    <xf numFmtId="167" fontId="22" fillId="0" borderId="26" xfId="0" applyNumberFormat="1" applyFont="1" applyFill="1" applyBorder="1" applyAlignment="1">
      <alignment vertical="center"/>
    </xf>
    <xf numFmtId="167" fontId="22" fillId="0" borderId="18" xfId="43" applyNumberFormat="1" applyFont="1" applyFill="1" applyBorder="1" applyAlignment="1">
      <alignment vertical="center"/>
    </xf>
    <xf numFmtId="167" fontId="22" fillId="0" borderId="26" xfId="43" applyNumberFormat="1" applyFont="1" applyFill="1" applyBorder="1" applyAlignment="1">
      <alignment vertical="center"/>
    </xf>
    <xf numFmtId="164" fontId="22" fillId="0" borderId="17" xfId="43" applyNumberFormat="1" applyFont="1" applyFill="1" applyBorder="1" applyAlignment="1"/>
    <xf numFmtId="164" fontId="22" fillId="0" borderId="24" xfId="43" applyNumberFormat="1" applyFont="1" applyFill="1" applyBorder="1" applyAlignment="1"/>
    <xf numFmtId="167" fontId="22" fillId="18" borderId="12" xfId="44" applyNumberFormat="1" applyFont="1" applyFill="1" applyBorder="1" applyAlignment="1"/>
    <xf numFmtId="167" fontId="22" fillId="18" borderId="12" xfId="43" applyNumberFormat="1" applyFont="1" applyFill="1" applyBorder="1" applyAlignment="1">
      <alignment vertical="center"/>
    </xf>
    <xf numFmtId="167" fontId="22" fillId="0" borderId="12" xfId="43" applyNumberFormat="1" applyFont="1" applyFill="1" applyBorder="1" applyAlignment="1">
      <alignment vertical="center"/>
    </xf>
    <xf numFmtId="0" fontId="24" fillId="22" borderId="18" xfId="0" applyFont="1" applyFill="1" applyBorder="1" applyAlignment="1">
      <alignment horizontal="center" vertical="center" wrapText="1"/>
    </xf>
    <xf numFmtId="0" fontId="24" fillId="22" borderId="12" xfId="0" applyFont="1" applyFill="1" applyBorder="1" applyAlignment="1">
      <alignment horizontal="center" vertical="center" wrapText="1"/>
    </xf>
    <xf numFmtId="164" fontId="24" fillId="18" borderId="17" xfId="0" applyNumberFormat="1" applyFont="1" applyFill="1" applyBorder="1" applyAlignment="1">
      <alignment vertical="center"/>
    </xf>
    <xf numFmtId="164" fontId="24" fillId="18" borderId="12" xfId="0" applyNumberFormat="1" applyFont="1" applyFill="1" applyBorder="1" applyAlignment="1">
      <alignment vertical="center"/>
    </xf>
    <xf numFmtId="9" fontId="24" fillId="18" borderId="18" xfId="41" applyFont="1" applyFill="1" applyBorder="1" applyAlignment="1">
      <alignment vertical="center"/>
    </xf>
    <xf numFmtId="9" fontId="22" fillId="0" borderId="18" xfId="41" applyFont="1" applyFill="1" applyBorder="1" applyAlignment="1">
      <alignment horizontal="right"/>
    </xf>
    <xf numFmtId="164" fontId="22" fillId="0" borderId="33" xfId="0" applyNumberFormat="1" applyFont="1" applyFill="1" applyBorder="1" applyAlignment="1">
      <alignment horizontal="right"/>
    </xf>
    <xf numFmtId="164" fontId="22" fillId="0" borderId="34" xfId="0" applyNumberFormat="1" applyFont="1" applyFill="1" applyBorder="1" applyAlignment="1">
      <alignment horizontal="right"/>
    </xf>
    <xf numFmtId="9" fontId="22" fillId="18" borderId="12" xfId="41" applyFont="1" applyFill="1" applyBorder="1" applyAlignment="1">
      <alignment horizontal="right"/>
    </xf>
    <xf numFmtId="164" fontId="22" fillId="0" borderId="35" xfId="0" applyNumberFormat="1" applyFont="1" applyFill="1" applyBorder="1" applyAlignment="1">
      <alignment horizontal="right"/>
    </xf>
    <xf numFmtId="164" fontId="24" fillId="18" borderId="19" xfId="0" applyNumberFormat="1" applyFont="1" applyFill="1" applyBorder="1" applyAlignment="1">
      <alignment vertical="center"/>
    </xf>
    <xf numFmtId="164" fontId="24" fillId="18" borderId="13" xfId="0" applyNumberFormat="1" applyFont="1" applyFill="1" applyBorder="1" applyAlignment="1">
      <alignment vertical="center"/>
    </xf>
    <xf numFmtId="9" fontId="24" fillId="18" borderId="13" xfId="41" applyFont="1" applyFill="1" applyBorder="1" applyAlignment="1">
      <alignment vertical="center"/>
    </xf>
    <xf numFmtId="0" fontId="24" fillId="22" borderId="12" xfId="0" applyFont="1" applyFill="1" applyBorder="1" applyAlignment="1">
      <alignment vertical="center"/>
    </xf>
    <xf numFmtId="167" fontId="24" fillId="18" borderId="12" xfId="41" applyNumberFormat="1" applyFont="1" applyFill="1" applyBorder="1" applyAlignment="1">
      <alignment horizontal="right"/>
    </xf>
    <xf numFmtId="167" fontId="22" fillId="0" borderId="12" xfId="41" applyNumberFormat="1" applyFont="1" applyFill="1" applyBorder="1" applyAlignment="1">
      <alignment horizontal="right"/>
    </xf>
    <xf numFmtId="167" fontId="22" fillId="0" borderId="30" xfId="41" applyNumberFormat="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Alignment="1">
      <alignment horizontal="right"/>
    </xf>
    <xf numFmtId="0" fontId="55" fillId="0" borderId="0" xfId="95" applyFont="1" applyFill="1" applyBorder="1"/>
    <xf numFmtId="0" fontId="20" fillId="0" borderId="0" xfId="95" applyFont="1"/>
    <xf numFmtId="0" fontId="22" fillId="22" borderId="12" xfId="95" applyFont="1" applyFill="1" applyBorder="1"/>
    <xf numFmtId="0" fontId="22" fillId="0" borderId="12" xfId="95" applyFont="1" applyFill="1" applyBorder="1"/>
    <xf numFmtId="164" fontId="22" fillId="0" borderId="12" xfId="44" applyNumberFormat="1" applyFont="1" applyFill="1" applyBorder="1"/>
    <xf numFmtId="164" fontId="22" fillId="0" borderId="12" xfId="95" applyNumberFormat="1" applyFont="1" applyFill="1" applyBorder="1"/>
    <xf numFmtId="0" fontId="22" fillId="0" borderId="31" xfId="95" applyFont="1" applyFill="1" applyBorder="1"/>
    <xf numFmtId="164" fontId="22" fillId="0" borderId="25" xfId="44" applyNumberFormat="1" applyFont="1" applyFill="1" applyBorder="1"/>
    <xf numFmtId="164" fontId="22" fillId="0" borderId="30" xfId="95" applyNumberFormat="1" applyFont="1" applyFill="1" applyBorder="1"/>
    <xf numFmtId="0" fontId="24" fillId="19" borderId="12" xfId="95" applyFont="1" applyFill="1" applyBorder="1"/>
    <xf numFmtId="167" fontId="24" fillId="19" borderId="12" xfId="44" applyNumberFormat="1" applyFont="1" applyFill="1" applyBorder="1"/>
    <xf numFmtId="0" fontId="38" fillId="0" borderId="0" xfId="95" applyFont="1" applyFill="1" applyBorder="1"/>
    <xf numFmtId="0" fontId="22" fillId="0" borderId="0" xfId="95" applyFont="1" applyFill="1" applyBorder="1"/>
    <xf numFmtId="0" fontId="26" fillId="21" borderId="0" xfId="95" applyFont="1" applyFill="1"/>
    <xf numFmtId="164" fontId="22" fillId="18" borderId="36" xfId="0" applyNumberFormat="1" applyFont="1" applyFill="1" applyBorder="1" applyAlignment="1">
      <alignment horizontal="right"/>
    </xf>
    <xf numFmtId="164" fontId="22" fillId="18" borderId="37" xfId="0" applyNumberFormat="1" applyFont="1" applyFill="1" applyBorder="1" applyAlignment="1">
      <alignment horizontal="right"/>
    </xf>
    <xf numFmtId="9" fontId="22" fillId="18" borderId="38" xfId="41" applyFont="1" applyFill="1" applyBorder="1" applyAlignment="1">
      <alignment horizontal="right"/>
    </xf>
    <xf numFmtId="0" fontId="24" fillId="18" borderId="12" xfId="95" applyFont="1" applyFill="1" applyBorder="1"/>
    <xf numFmtId="167" fontId="24" fillId="18" borderId="12" xfId="44" applyNumberFormat="1" applyFont="1" applyFill="1" applyBorder="1"/>
    <xf numFmtId="0" fontId="22" fillId="0" borderId="0" xfId="95" applyFont="1" applyFill="1" applyAlignment="1">
      <alignment horizontal="right"/>
    </xf>
    <xf numFmtId="0" fontId="24" fillId="0" borderId="0" xfId="95" applyFont="1" applyFill="1" applyAlignment="1"/>
    <xf numFmtId="0" fontId="35" fillId="0" borderId="0" xfId="95" applyFont="1" applyFill="1" applyAlignment="1">
      <alignment horizontal="left" vertical="center"/>
    </xf>
    <xf numFmtId="0" fontId="20" fillId="0" borderId="0" xfId="95" applyFont="1" applyFill="1" applyAlignment="1">
      <alignment horizontal="right"/>
    </xf>
    <xf numFmtId="0" fontId="32" fillId="0" borderId="0" xfId="95" applyFont="1" applyFill="1" applyAlignment="1"/>
    <xf numFmtId="49" fontId="36" fillId="0" borderId="0" xfId="95" applyNumberFormat="1" applyFont="1" applyFill="1" applyBorder="1" applyAlignment="1">
      <alignment horizontal="left" vertical="center"/>
    </xf>
    <xf numFmtId="0" fontId="36" fillId="0" borderId="0" xfId="95" applyFont="1" applyFill="1" applyBorder="1" applyAlignment="1">
      <alignment horizontal="left" vertical="center"/>
    </xf>
    <xf numFmtId="0" fontId="37" fillId="0" borderId="0" xfId="95" applyFont="1" applyFill="1" applyBorder="1" applyAlignment="1">
      <alignment horizontal="right"/>
    </xf>
    <xf numFmtId="0" fontId="37" fillId="0" borderId="0" xfId="95" applyFont="1" applyFill="1" applyBorder="1" applyAlignment="1">
      <alignment horizontal="left" vertical="center" indent="1"/>
    </xf>
    <xf numFmtId="0" fontId="36" fillId="0" borderId="0" xfId="95" applyFont="1" applyFill="1" applyBorder="1" applyAlignment="1"/>
    <xf numFmtId="0" fontId="36" fillId="0" borderId="0" xfId="95" applyFont="1" applyFill="1" applyBorder="1" applyAlignment="1">
      <alignment horizontal="right" vertical="center"/>
    </xf>
    <xf numFmtId="49" fontId="37" fillId="0" borderId="0" xfId="95" applyNumberFormat="1" applyFont="1" applyFill="1" applyBorder="1" applyAlignment="1">
      <alignment horizontal="left" vertical="center"/>
    </xf>
    <xf numFmtId="0" fontId="37" fillId="0" borderId="0" xfId="95" applyFont="1" applyFill="1" applyBorder="1" applyAlignment="1">
      <alignment horizontal="left" vertical="center"/>
    </xf>
    <xf numFmtId="0" fontId="37" fillId="0" borderId="0" xfId="95" applyFont="1" applyFill="1" applyBorder="1" applyAlignment="1">
      <alignment horizontal="right" vertical="center"/>
    </xf>
    <xf numFmtId="0" fontId="36" fillId="0" borderId="0" xfId="95" applyFont="1" applyFill="1" applyBorder="1"/>
    <xf numFmtId="0" fontId="36" fillId="0" borderId="0" xfId="95" applyFont="1" applyFill="1" applyBorder="1" applyAlignment="1">
      <alignment horizontal="left" vertical="center" indent="1"/>
    </xf>
    <xf numFmtId="0" fontId="54" fillId="0" borderId="0" xfId="95" applyFont="1" applyFill="1" applyBorder="1"/>
    <xf numFmtId="0" fontId="32" fillId="0" borderId="0" xfId="95" applyFont="1" applyFill="1"/>
    <xf numFmtId="0" fontId="24" fillId="0" borderId="0" xfId="95" applyFont="1" applyFill="1"/>
    <xf numFmtId="49" fontId="36" fillId="0" borderId="0" xfId="43" applyNumberFormat="1" applyFont="1" applyFill="1" applyBorder="1" applyAlignment="1">
      <alignment horizontal="left" vertical="center"/>
    </xf>
    <xf numFmtId="0" fontId="36" fillId="0" borderId="0" xfId="43" applyFont="1" applyFill="1" applyBorder="1" applyAlignment="1">
      <alignment horizontal="left" vertical="center"/>
    </xf>
    <xf numFmtId="0" fontId="36" fillId="0" borderId="0" xfId="43" applyFont="1" applyFill="1" applyBorder="1"/>
    <xf numFmtId="0" fontId="36" fillId="0" borderId="0" xfId="43" applyFont="1" applyFill="1" applyBorder="1" applyAlignment="1">
      <alignment horizontal="left" vertical="center" indent="1"/>
    </xf>
    <xf numFmtId="49" fontId="37" fillId="0" borderId="0" xfId="43" applyNumberFormat="1" applyFont="1" applyFill="1" applyBorder="1" applyAlignment="1">
      <alignment horizontal="left" vertical="center"/>
    </xf>
    <xf numFmtId="0" fontId="37" fillId="0" borderId="0" xfId="43" applyFont="1" applyFill="1" applyBorder="1" applyAlignment="1">
      <alignment horizontal="left" vertical="center"/>
    </xf>
    <xf numFmtId="0" fontId="37" fillId="0" borderId="0" xfId="43" applyFont="1" applyFill="1" applyBorder="1"/>
    <xf numFmtId="0" fontId="37" fillId="0" borderId="0" xfId="43" applyFont="1" applyFill="1" applyBorder="1" applyAlignment="1">
      <alignment horizontal="left" vertical="center" indent="1"/>
    </xf>
    <xf numFmtId="0" fontId="24" fillId="22" borderId="14"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0" fontId="24" fillId="22" borderId="22"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Alignment="1"/>
    <xf numFmtId="9" fontId="22" fillId="0" borderId="0" xfId="41" applyFont="1" applyFill="1" applyAlignment="1"/>
    <xf numFmtId="0" fontId="24" fillId="0" borderId="0" xfId="0" applyFont="1" applyFill="1"/>
    <xf numFmtId="9" fontId="22" fillId="0" borderId="0" xfId="41" applyFont="1" applyFill="1"/>
    <xf numFmtId="0" fontId="59" fillId="0" borderId="0" xfId="0" applyFont="1" applyFill="1"/>
    <xf numFmtId="0" fontId="38" fillId="0" borderId="0" xfId="95" applyFont="1" applyFill="1" applyAlignment="1"/>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60" fillId="0" borderId="0" xfId="0" applyNumberFormat="1" applyFont="1" applyFill="1" applyBorder="1" applyAlignment="1"/>
    <xf numFmtId="0" fontId="24" fillId="22" borderId="12" xfId="0" applyFont="1" applyFill="1" applyBorder="1" applyAlignment="1">
      <alignment horizontal="center" vertical="center"/>
    </xf>
    <xf numFmtId="0" fontId="61" fillId="0" borderId="0" xfId="95" applyFont="1" applyFill="1"/>
    <xf numFmtId="0" fontId="22" fillId="0" borderId="0" xfId="95" applyFont="1" applyFill="1" applyAlignment="1"/>
    <xf numFmtId="164" fontId="22" fillId="0" borderId="0" xfId="95" applyNumberFormat="1" applyFont="1" applyFill="1"/>
    <xf numFmtId="0" fontId="22" fillId="0" borderId="0" xfId="95" applyFont="1"/>
    <xf numFmtId="4" fontId="22" fillId="0" borderId="0" xfId="0" applyNumberFormat="1" applyFont="1" applyFill="1"/>
    <xf numFmtId="169" fontId="22" fillId="0" borderId="0" xfId="0" applyNumberFormat="1" applyFont="1" applyFill="1"/>
    <xf numFmtId="0" fontId="24" fillId="0" borderId="0" xfId="0" applyFont="1" applyFill="1" applyBorder="1"/>
    <xf numFmtId="0" fontId="60" fillId="0" borderId="0" xfId="0" applyFont="1" applyFill="1" applyBorder="1"/>
    <xf numFmtId="0" fontId="22" fillId="0" borderId="0" xfId="0" applyFont="1"/>
    <xf numFmtId="0" fontId="24" fillId="22" borderId="12" xfId="95" applyFont="1" applyFill="1" applyBorder="1" applyAlignment="1">
      <alignment horizontal="right" vertical="center"/>
    </xf>
    <xf numFmtId="0" fontId="24" fillId="22" borderId="12" xfId="0" applyFont="1" applyFill="1" applyBorder="1" applyAlignment="1">
      <alignment horizontal="right" vertical="center" wrapText="1"/>
    </xf>
    <xf numFmtId="0" fontId="24" fillId="22" borderId="12" xfId="95" applyFont="1" applyFill="1" applyBorder="1"/>
    <xf numFmtId="164" fontId="22" fillId="0" borderId="30" xfId="44" applyNumberFormat="1" applyFont="1" applyFill="1" applyBorder="1"/>
    <xf numFmtId="164" fontId="22" fillId="0" borderId="25" xfId="95" applyNumberFormat="1" applyFont="1" applyFill="1" applyBorder="1"/>
    <xf numFmtId="0" fontId="52" fillId="0" borderId="0" xfId="43" applyFont="1" applyFill="1" applyBorder="1" applyAlignment="1">
      <alignment horizontal="center"/>
    </xf>
    <xf numFmtId="49" fontId="52" fillId="0" borderId="0" xfId="43" applyNumberFormat="1" applyFont="1" applyFill="1" applyBorder="1" applyAlignment="1">
      <alignment horizontal="center" vertical="center"/>
    </xf>
    <xf numFmtId="0" fontId="53" fillId="0" borderId="0" xfId="43" applyFont="1" applyFill="1" applyBorder="1" applyAlignment="1">
      <alignment horizontal="center"/>
    </xf>
    <xf numFmtId="49" fontId="31" fillId="0" borderId="0" xfId="43" applyNumberFormat="1" applyFont="1" applyFill="1" applyBorder="1" applyAlignment="1">
      <alignment horizontal="center" vertical="center"/>
    </xf>
    <xf numFmtId="0" fontId="55" fillId="0" borderId="0" xfId="95" applyFont="1" applyFill="1" applyBorder="1" applyAlignment="1">
      <alignment horizontal="justify" vertical="top" wrapText="1"/>
    </xf>
    <xf numFmtId="0" fontId="37" fillId="0" borderId="0" xfId="95" applyFont="1" applyFill="1" applyAlignment="1">
      <alignment horizontal="justify" vertical="top" wrapText="1"/>
    </xf>
    <xf numFmtId="0" fontId="37" fillId="0" borderId="0" xfId="95" applyFont="1" applyFill="1" applyAlignment="1">
      <alignment vertical="top" wrapText="1"/>
    </xf>
    <xf numFmtId="164" fontId="24" fillId="18" borderId="15" xfId="0" applyNumberFormat="1" applyFont="1" applyFill="1" applyBorder="1" applyAlignment="1">
      <alignment horizontal="right" vertical="center"/>
    </xf>
    <xf numFmtId="164" fontId="24" fillId="18" borderId="16"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22" fillId="0" borderId="13"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164" fontId="22" fillId="0" borderId="17" xfId="0" applyNumberFormat="1" applyFont="1" applyFill="1" applyBorder="1" applyAlignment="1">
      <alignment horizontal="center"/>
    </xf>
    <xf numFmtId="164" fontId="22" fillId="0" borderId="12" xfId="0" applyNumberFormat="1" applyFont="1" applyFill="1" applyBorder="1" applyAlignment="1">
      <alignment horizontal="center"/>
    </xf>
    <xf numFmtId="164" fontId="22" fillId="0" borderId="18" xfId="0" applyNumberFormat="1" applyFont="1" applyFill="1" applyBorder="1" applyAlignment="1">
      <alignment horizontal="center"/>
    </xf>
    <xf numFmtId="0" fontId="24" fillId="22" borderId="13" xfId="0" applyFont="1" applyFill="1" applyBorder="1" applyAlignment="1">
      <alignment horizontal="center" vertical="center"/>
    </xf>
    <xf numFmtId="0" fontId="24" fillId="22" borderId="14" xfId="0" applyFont="1" applyFill="1" applyBorder="1" applyAlignment="1">
      <alignment horizontal="center" vertical="center"/>
    </xf>
    <xf numFmtId="0" fontId="24" fillId="22" borderId="17" xfId="0" applyFont="1" applyFill="1" applyBorder="1" applyAlignment="1">
      <alignment horizontal="center" vertical="center"/>
    </xf>
    <xf numFmtId="0" fontId="24" fillId="22" borderId="12" xfId="0" applyFont="1" applyFill="1" applyBorder="1" applyAlignment="1">
      <alignment horizontal="center" vertical="center"/>
    </xf>
    <xf numFmtId="0" fontId="24" fillId="22" borderId="18" xfId="0" applyFont="1" applyFill="1" applyBorder="1" applyAlignment="1">
      <alignment horizontal="center" vertical="center"/>
    </xf>
    <xf numFmtId="164" fontId="24" fillId="18" borderId="13" xfId="0" applyNumberFormat="1" applyFont="1" applyFill="1" applyBorder="1" applyAlignment="1">
      <alignment horizontal="right" vertical="center"/>
    </xf>
    <xf numFmtId="164" fontId="24" fillId="18" borderId="14" xfId="0" applyNumberFormat="1" applyFont="1" applyFill="1" applyBorder="1" applyAlignment="1">
      <alignment horizontal="right" vertical="center"/>
    </xf>
    <xf numFmtId="0" fontId="22" fillId="0" borderId="15"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0" fontId="24" fillId="22" borderId="27" xfId="0" applyFont="1" applyFill="1" applyBorder="1" applyAlignment="1">
      <alignment horizontal="center" vertical="center"/>
    </xf>
    <xf numFmtId="0" fontId="24" fillId="22" borderId="23" xfId="0" applyFont="1" applyFill="1" applyBorder="1" applyAlignment="1">
      <alignment horizontal="center" vertical="center"/>
    </xf>
    <xf numFmtId="0" fontId="24" fillId="22" borderId="28" xfId="0" applyFont="1" applyFill="1" applyBorder="1" applyAlignment="1">
      <alignment horizontal="center" vertical="center"/>
    </xf>
    <xf numFmtId="164" fontId="24" fillId="18" borderId="12" xfId="0" applyNumberFormat="1" applyFont="1" applyFill="1" applyBorder="1" applyAlignment="1">
      <alignment horizontal="right" vertical="center"/>
    </xf>
    <xf numFmtId="0" fontId="24" fillId="18" borderId="18" xfId="0" applyFont="1" applyFill="1" applyBorder="1" applyAlignment="1">
      <alignment horizontal="left" vertical="center" wrapText="1"/>
    </xf>
    <xf numFmtId="164" fontId="24" fillId="18" borderId="17" xfId="0" applyNumberFormat="1" applyFont="1" applyFill="1" applyBorder="1" applyAlignment="1">
      <alignment horizontal="center"/>
    </xf>
    <xf numFmtId="164" fontId="24" fillId="18" borderId="12" xfId="0" applyNumberFormat="1" applyFont="1" applyFill="1" applyBorder="1" applyAlignment="1">
      <alignment horizontal="center"/>
    </xf>
    <xf numFmtId="164" fontId="24" fillId="18" borderId="18" xfId="0" applyNumberFormat="1" applyFont="1" applyFill="1" applyBorder="1" applyAlignment="1">
      <alignment horizontal="center"/>
    </xf>
    <xf numFmtId="164" fontId="24" fillId="18" borderId="19" xfId="0" applyNumberFormat="1" applyFont="1" applyFill="1" applyBorder="1" applyAlignment="1">
      <alignment horizontal="right" vertical="center"/>
    </xf>
    <xf numFmtId="164" fontId="24" fillId="18" borderId="20" xfId="0" applyNumberFormat="1" applyFont="1" applyFill="1" applyBorder="1" applyAlignment="1">
      <alignment horizontal="right" vertical="center"/>
    </xf>
    <xf numFmtId="0" fontId="24" fillId="22" borderId="21" xfId="0" applyFont="1" applyFill="1" applyBorder="1" applyAlignment="1">
      <alignment horizontal="center" vertical="center"/>
    </xf>
    <xf numFmtId="0" fontId="24" fillId="18" borderId="21" xfId="0" applyFont="1" applyFill="1" applyBorder="1" applyAlignment="1">
      <alignment horizontal="left" vertical="center" wrapText="1"/>
    </xf>
    <xf numFmtId="0" fontId="24" fillId="18" borderId="22" xfId="0" applyFont="1" applyFill="1" applyBorder="1" applyAlignment="1">
      <alignment horizontal="left" vertical="center" wrapText="1"/>
    </xf>
    <xf numFmtId="0" fontId="24" fillId="18" borderId="18" xfId="0" applyFont="1" applyFill="1" applyBorder="1" applyAlignment="1">
      <alignment horizontal="left" vertical="center"/>
    </xf>
    <xf numFmtId="0" fontId="25" fillId="22" borderId="18" xfId="0" applyFont="1" applyFill="1" applyBorder="1" applyAlignment="1">
      <alignment horizontal="center" vertical="center" wrapText="1"/>
    </xf>
    <xf numFmtId="0" fontId="24" fillId="22" borderId="32" xfId="0" applyFont="1" applyFill="1" applyBorder="1" applyAlignment="1">
      <alignment horizontal="center" vertical="center"/>
    </xf>
    <xf numFmtId="0" fontId="24" fillId="18" borderId="21" xfId="0" applyFont="1" applyFill="1" applyBorder="1" applyAlignment="1">
      <alignment horizontal="left" vertical="center"/>
    </xf>
    <xf numFmtId="0" fontId="24" fillId="18" borderId="22" xfId="0" applyFont="1" applyFill="1" applyBorder="1" applyAlignment="1">
      <alignment horizontal="left" vertical="center"/>
    </xf>
    <xf numFmtId="164" fontId="24" fillId="18" borderId="19" xfId="0" applyNumberFormat="1" applyFont="1" applyFill="1" applyBorder="1" applyAlignment="1">
      <alignment horizontal="center"/>
    </xf>
    <xf numFmtId="164" fontId="24" fillId="18" borderId="13" xfId="0" applyNumberFormat="1" applyFont="1" applyFill="1" applyBorder="1" applyAlignment="1">
      <alignment horizontal="center"/>
    </xf>
    <xf numFmtId="164" fontId="24" fillId="18" borderId="21" xfId="0" applyNumberFormat="1" applyFont="1" applyFill="1" applyBorder="1" applyAlignment="1">
      <alignment horizontal="center"/>
    </xf>
    <xf numFmtId="0" fontId="24" fillId="22" borderId="17" xfId="43" applyFont="1" applyFill="1" applyBorder="1" applyAlignment="1">
      <alignment horizontal="center"/>
    </xf>
    <xf numFmtId="0" fontId="24" fillId="22" borderId="18" xfId="43" applyFont="1" applyFill="1" applyBorder="1" applyAlignment="1">
      <alignment horizontal="center"/>
    </xf>
    <xf numFmtId="0" fontId="24" fillId="22" borderId="12" xfId="43" applyFont="1" applyFill="1" applyBorder="1" applyAlignment="1">
      <alignment horizontal="center"/>
    </xf>
    <xf numFmtId="0" fontId="26" fillId="0" borderId="0" xfId="0" applyFont="1" applyFill="1" applyAlignment="1">
      <alignment horizontal="center"/>
    </xf>
    <xf numFmtId="0" fontId="24" fillId="22" borderId="22" xfId="0" applyFont="1" applyFill="1" applyBorder="1" applyAlignment="1">
      <alignment horizontal="center" vertical="center"/>
    </xf>
  </cellXfs>
  <cellStyles count="130">
    <cellStyle name="$l0 Row" xfId="92"/>
    <cellStyle name="$l1 Row" xfId="93"/>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73"/>
    <cellStyle name="Datum" xfId="74"/>
    <cellStyle name="F2" xfId="75"/>
    <cellStyle name="F3" xfId="76"/>
    <cellStyle name="F4" xfId="77"/>
    <cellStyle name="F5" xfId="78"/>
    <cellStyle name="F6" xfId="79"/>
    <cellStyle name="F7" xfId="80"/>
    <cellStyle name="F8" xfId="81"/>
    <cellStyle name="Finanční0" xfId="82"/>
    <cellStyle name="Fixed" xfId="53"/>
    <cellStyle name="HEADING1" xfId="83"/>
    <cellStyle name="HEADING2" xfId="84"/>
    <cellStyle name="Hypertextový odkaz 2" xfId="46"/>
    <cellStyle name="Chybně" xfId="19" builtinId="27" customBuiltin="1"/>
    <cellStyle name="Kontrolní buňka" xfId="20" builtinId="23" customBuiltin="1"/>
    <cellStyle name="Měna0" xfId="85"/>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cellStyle name="Normální" xfId="0" builtinId="0"/>
    <cellStyle name="Normální 10" xfId="62"/>
    <cellStyle name="Normální 10 2" xfId="119"/>
    <cellStyle name="Normální 10 3" xfId="102"/>
    <cellStyle name="Normální 11" xfId="72"/>
    <cellStyle name="Normální 12" xfId="90"/>
    <cellStyle name="Normální 12 2" xfId="95"/>
    <cellStyle name="Normální 12 2 2" xfId="127"/>
    <cellStyle name="Normální 12 3" xfId="110"/>
    <cellStyle name="Normální 13" xfId="94"/>
    <cellStyle name="Normální 13 2" xfId="129"/>
    <cellStyle name="Normální 13 3" xfId="112"/>
    <cellStyle name="Normální 2" xfId="43"/>
    <cellStyle name="Normální 2 2" xfId="50"/>
    <cellStyle name="Normální 2 2 2" xfId="52"/>
    <cellStyle name="Normální 2 3" xfId="56"/>
    <cellStyle name="Normální 3" xfId="45"/>
    <cellStyle name="Normální 3 2" xfId="47"/>
    <cellStyle name="Normální 4" xfId="48"/>
    <cellStyle name="Normální 4 2" xfId="63"/>
    <cellStyle name="Normální 4 2 2" xfId="120"/>
    <cellStyle name="Normální 4 2 3" xfId="103"/>
    <cellStyle name="Normální 4 3" xfId="113"/>
    <cellStyle name="Normální 4 4" xfId="96"/>
    <cellStyle name="Normální 5" xfId="51"/>
    <cellStyle name="Normální 5 2" xfId="54"/>
    <cellStyle name="Normální 5 2 2" xfId="66"/>
    <cellStyle name="Normální 5 2 2 2" xfId="122"/>
    <cellStyle name="Normální 5 2 2 3" xfId="105"/>
    <cellStyle name="Normální 5 2 3" xfId="115"/>
    <cellStyle name="Normální 5 2 4" xfId="98"/>
    <cellStyle name="Normální 5 3" xfId="57"/>
    <cellStyle name="Normální 5 4" xfId="65"/>
    <cellStyle name="Normální 5 4 2" xfId="121"/>
    <cellStyle name="Normální 5 4 3" xfId="104"/>
    <cellStyle name="Normální 5 5" xfId="114"/>
    <cellStyle name="Normální 5 6" xfId="97"/>
    <cellStyle name="Normální 6" xfId="55"/>
    <cellStyle name="Normální 6 2" xfId="68"/>
    <cellStyle name="Normální 7" xfId="58"/>
    <cellStyle name="Normální 7 2" xfId="61"/>
    <cellStyle name="Normální 7 3" xfId="69"/>
    <cellStyle name="Normální 7 3 2" xfId="124"/>
    <cellStyle name="Normální 7 3 3" xfId="107"/>
    <cellStyle name="Normální 7 4" xfId="116"/>
    <cellStyle name="Normální 7 5" xfId="99"/>
    <cellStyle name="Normální 8" xfId="59"/>
    <cellStyle name="Normální 8 2" xfId="70"/>
    <cellStyle name="Normální 8 2 2" xfId="125"/>
    <cellStyle name="Normální 8 2 3" xfId="108"/>
    <cellStyle name="Normální 8 3" xfId="117"/>
    <cellStyle name="Normální 8 4" xfId="100"/>
    <cellStyle name="Normální 9" xfId="60"/>
    <cellStyle name="Normální 9 2" xfId="71"/>
    <cellStyle name="Normální 9 2 2" xfId="126"/>
    <cellStyle name="Normální 9 2 3" xfId="109"/>
    <cellStyle name="Normální 9 3" xfId="118"/>
    <cellStyle name="Normální 9 4" xfId="101"/>
    <cellStyle name="normální_meszpr 12_2011-draft pro úpravy" xfId="42"/>
    <cellStyle name="Pevný" xfId="87"/>
    <cellStyle name="Poznámka" xfId="27" builtinId="10" customBuiltin="1"/>
    <cellStyle name="Procenta" xfId="41" builtinId="5"/>
    <cellStyle name="Procenta 2" xfId="44"/>
    <cellStyle name="Procenta 2 2" xfId="49"/>
    <cellStyle name="Procenta 2 3" xfId="64"/>
    <cellStyle name="Procenta 3" xfId="67"/>
    <cellStyle name="Procenta 3 2" xfId="91"/>
    <cellStyle name="Procenta 3 2 2" xfId="128"/>
    <cellStyle name="Procenta 3 2 3" xfId="111"/>
    <cellStyle name="Procenta 3 3" xfId="123"/>
    <cellStyle name="Procenta 3 4" xfId="106"/>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cellStyle name="Záhlaví 2" xfId="89"/>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04.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5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6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69.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74.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7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8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89.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9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99.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xmlns:c16r2="http://schemas.microsoft.com/office/drawing/2015/06/char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xmlns:c16r2="http://schemas.microsoft.com/office/drawing/2015/06/char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c:formatCode>
                <c:ptCount val="1"/>
              </c:numCache>
            </c:numRef>
          </c:val>
          <c:extLst xmlns:c16r2="http://schemas.microsoft.com/office/drawing/2015/06/char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xmlns:c16r2="http://schemas.microsoft.com/office/drawing/2015/06/char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0%</c:formatCode>
                <c:ptCount val="1"/>
              </c:numCache>
            </c:numRef>
          </c:val>
          <c:extLst xmlns:c16r2="http://schemas.microsoft.com/office/drawing/2015/06/char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xmlns:c16r2="http://schemas.microsoft.com/office/drawing/2015/06/char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195818624"/>
        <c:axId val="195820160"/>
      </c:barChart>
      <c:catAx>
        <c:axId val="195818624"/>
        <c:scaling>
          <c:orientation val="minMax"/>
        </c:scaling>
        <c:delete val="1"/>
        <c:axPos val="b"/>
        <c:numFmt formatCode="General" sourceLinked="1"/>
        <c:majorTickMark val="out"/>
        <c:minorTickMark val="none"/>
        <c:tickLblPos val="nextTo"/>
        <c:crossAx val="195820160"/>
        <c:crosses val="autoZero"/>
        <c:auto val="1"/>
        <c:lblAlgn val="ctr"/>
        <c:lblOffset val="100"/>
        <c:noMultiLvlLbl val="0"/>
      </c:catAx>
      <c:valAx>
        <c:axId val="195820160"/>
        <c:scaling>
          <c:orientation val="minMax"/>
        </c:scaling>
        <c:delete val="1"/>
        <c:axPos val="l"/>
        <c:numFmt formatCode="General" sourceLinked="1"/>
        <c:majorTickMark val="out"/>
        <c:minorTickMark val="none"/>
        <c:tickLblPos val="nextTo"/>
        <c:crossAx val="1958186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58526848"/>
        <c:axId val="158540928"/>
      </c:barChart>
      <c:catAx>
        <c:axId val="158526848"/>
        <c:scaling>
          <c:orientation val="minMax"/>
        </c:scaling>
        <c:delete val="1"/>
        <c:axPos val="b"/>
        <c:numFmt formatCode="General" sourceLinked="1"/>
        <c:majorTickMark val="out"/>
        <c:minorTickMark val="none"/>
        <c:tickLblPos val="nextTo"/>
        <c:crossAx val="158540928"/>
        <c:crosses val="autoZero"/>
        <c:auto val="1"/>
        <c:lblAlgn val="ctr"/>
        <c:lblOffset val="100"/>
        <c:noMultiLvlLbl val="0"/>
      </c:catAx>
      <c:valAx>
        <c:axId val="158540928"/>
        <c:scaling>
          <c:orientation val="minMax"/>
        </c:scaling>
        <c:delete val="1"/>
        <c:axPos val="l"/>
        <c:numFmt formatCode="0.0%" sourceLinked="1"/>
        <c:majorTickMark val="out"/>
        <c:minorTickMark val="none"/>
        <c:tickLblPos val="nextTo"/>
        <c:crossAx val="1585268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24C-45BC-8ED7-34C4642B9CAB}"/>
              </c:ext>
            </c:extLst>
          </c:dPt>
          <c:cat>
            <c:numRef>
              <c:f>'8.13'!$O$27:$O$34</c:f>
              <c:numCache>
                <c:formatCode>#,##0.0</c:formatCode>
                <c:ptCount val="8"/>
              </c:numCache>
            </c:numRef>
          </c:cat>
          <c:val>
            <c:numRef>
              <c:f>'8.13'!$J$27:$J$34</c:f>
              <c:numCache>
                <c:formatCode>0.0</c:formatCode>
                <c:ptCount val="8"/>
              </c:numCache>
            </c:numRef>
          </c:val>
          <c:extLst xmlns:c16r2="http://schemas.microsoft.com/office/drawing/2015/06/char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Říjen</c:v>
                </c:pt>
                <c:pt idx="1">
                  <c:v>Listopad</c:v>
                </c:pt>
                <c:pt idx="2">
                  <c:v>Prosinec</c:v>
                </c:pt>
              </c:strCache>
            </c:strRef>
          </c:cat>
          <c:val>
            <c:numRef>
              <c:f>'8.14'!$L$27:$N$27</c:f>
              <c:numCache>
                <c:formatCode>#,##0.0</c:formatCode>
                <c:ptCount val="3"/>
                <c:pt idx="0">
                  <c:v>162295.34899999999</c:v>
                </c:pt>
                <c:pt idx="1">
                  <c:v>206428.40899999999</c:v>
                </c:pt>
                <c:pt idx="2">
                  <c:v>194026.55300000001</c:v>
                </c:pt>
              </c:numCache>
            </c:numRef>
          </c:val>
          <c:extLst xmlns:c16r2="http://schemas.microsoft.com/office/drawing/2015/06/char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Říjen</c:v>
                </c:pt>
                <c:pt idx="1">
                  <c:v>Listopad</c:v>
                </c:pt>
                <c:pt idx="2">
                  <c:v>Prosinec</c:v>
                </c:pt>
              </c:strCache>
            </c:strRef>
          </c:cat>
          <c:val>
            <c:numRef>
              <c:f>'8.14'!$L$28:$N$28</c:f>
              <c:numCache>
                <c:formatCode>#,##0.0</c:formatCode>
                <c:ptCount val="3"/>
                <c:pt idx="0">
                  <c:v>419.42800000000005</c:v>
                </c:pt>
                <c:pt idx="1">
                  <c:v>269.791</c:v>
                </c:pt>
                <c:pt idx="2">
                  <c:v>197.703</c:v>
                </c:pt>
              </c:numCache>
            </c:numRef>
          </c:val>
          <c:extLst xmlns:c16r2="http://schemas.microsoft.com/office/drawing/2015/06/char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Říjen</c:v>
                </c:pt>
                <c:pt idx="1">
                  <c:v>Listopad</c:v>
                </c:pt>
                <c:pt idx="2">
                  <c:v>Prosinec</c:v>
                </c:pt>
              </c:strCache>
            </c:strRef>
          </c:cat>
          <c:val>
            <c:numRef>
              <c:f>'8.14'!$L$29:$N$29</c:f>
              <c:numCache>
                <c:formatCode>#,##0.0</c:formatCode>
                <c:ptCount val="3"/>
                <c:pt idx="0">
                  <c:v>1032.8</c:v>
                </c:pt>
                <c:pt idx="1">
                  <c:v>1598.1399999999999</c:v>
                </c:pt>
                <c:pt idx="2">
                  <c:v>3012.7</c:v>
                </c:pt>
              </c:numCache>
            </c:numRef>
          </c:val>
          <c:extLst xmlns:c16r2="http://schemas.microsoft.com/office/drawing/2015/06/char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Říjen</c:v>
                </c:pt>
                <c:pt idx="1">
                  <c:v>Listopad</c:v>
                </c:pt>
                <c:pt idx="2">
                  <c:v>Prosinec</c:v>
                </c:pt>
              </c:strCache>
            </c:strRef>
          </c:cat>
          <c:val>
            <c:numRef>
              <c:f>'8.14'!$L$30:$N$30</c:f>
              <c:numCache>
                <c:formatCode>#,##0.0</c:formatCode>
                <c:ptCount val="3"/>
                <c:pt idx="0">
                  <c:v>1333.4580000000001</c:v>
                </c:pt>
                <c:pt idx="1">
                  <c:v>2023.259</c:v>
                </c:pt>
                <c:pt idx="2">
                  <c:v>3142.527</c:v>
                </c:pt>
              </c:numCache>
            </c:numRef>
          </c:val>
          <c:extLst xmlns:c16r2="http://schemas.microsoft.com/office/drawing/2015/06/char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Říjen</c:v>
                </c:pt>
                <c:pt idx="1">
                  <c:v>Listopad</c:v>
                </c:pt>
                <c:pt idx="2">
                  <c:v>Prosinec</c:v>
                </c:pt>
              </c:strCache>
            </c:strRef>
          </c:cat>
          <c:val>
            <c:numRef>
              <c:f>'8.14'!$L$31:$N$31</c:f>
              <c:numCache>
                <c:formatCode>#,##0.0</c:formatCode>
                <c:ptCount val="3"/>
                <c:pt idx="0">
                  <c:v>967.22</c:v>
                </c:pt>
                <c:pt idx="1">
                  <c:v>1722.1</c:v>
                </c:pt>
                <c:pt idx="2">
                  <c:v>1012.4100000000001</c:v>
                </c:pt>
              </c:numCache>
            </c:numRef>
          </c:val>
          <c:extLst xmlns:c16r2="http://schemas.microsoft.com/office/drawing/2015/06/char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Říjen</c:v>
                </c:pt>
                <c:pt idx="1">
                  <c:v>Listopad</c:v>
                </c:pt>
                <c:pt idx="2">
                  <c:v>Prosinec</c:v>
                </c:pt>
              </c:strCache>
            </c:strRef>
          </c:cat>
          <c:val>
            <c:numRef>
              <c:f>'8.14'!$L$32:$N$32</c:f>
              <c:numCache>
                <c:formatCode>#,##0.0</c:formatCode>
                <c:ptCount val="3"/>
                <c:pt idx="0">
                  <c:v>107312.51999999997</c:v>
                </c:pt>
                <c:pt idx="1">
                  <c:v>151487.18900000001</c:v>
                </c:pt>
                <c:pt idx="2">
                  <c:v>186581.44499999998</c:v>
                </c:pt>
              </c:numCache>
            </c:numRef>
          </c:val>
          <c:extLst xmlns:c16r2="http://schemas.microsoft.com/office/drawing/2015/06/char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Říjen</c:v>
                </c:pt>
                <c:pt idx="1">
                  <c:v>Listopad</c:v>
                </c:pt>
                <c:pt idx="2">
                  <c:v>Prosinec</c:v>
                </c:pt>
              </c:strCache>
            </c:strRef>
          </c:cat>
          <c:val>
            <c:numRef>
              <c:f>'8.14'!$L$33:$N$33</c:f>
              <c:numCache>
                <c:formatCode>#,##0.0</c:formatCode>
                <c:ptCount val="3"/>
                <c:pt idx="0">
                  <c:v>45395.890999999996</c:v>
                </c:pt>
                <c:pt idx="1">
                  <c:v>63940.356000000007</c:v>
                </c:pt>
                <c:pt idx="2">
                  <c:v>95797.751000000004</c:v>
                </c:pt>
              </c:numCache>
            </c:numRef>
          </c:val>
          <c:extLst xmlns:c16r2="http://schemas.microsoft.com/office/drawing/2015/06/char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Říjen</c:v>
                </c:pt>
                <c:pt idx="1">
                  <c:v>Listopad</c:v>
                </c:pt>
                <c:pt idx="2">
                  <c:v>Prosinec</c:v>
                </c:pt>
              </c:strCache>
            </c:strRef>
          </c:cat>
          <c:val>
            <c:numRef>
              <c:f>'8.14'!$L$34:$N$34</c:f>
              <c:numCache>
                <c:formatCode>#,##0.0</c:formatCode>
                <c:ptCount val="3"/>
                <c:pt idx="0">
                  <c:v>338.68699999999995</c:v>
                </c:pt>
                <c:pt idx="1">
                  <c:v>447.87299999999999</c:v>
                </c:pt>
                <c:pt idx="2">
                  <c:v>588.98399999999992</c:v>
                </c:pt>
              </c:numCache>
            </c:numRef>
          </c:val>
          <c:extLst xmlns:c16r2="http://schemas.microsoft.com/office/drawing/2015/06/char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206321920"/>
        <c:axId val="206331904"/>
      </c:barChart>
      <c:catAx>
        <c:axId val="206321920"/>
        <c:scaling>
          <c:orientation val="minMax"/>
        </c:scaling>
        <c:delete val="0"/>
        <c:axPos val="b"/>
        <c:numFmt formatCode="General" sourceLinked="1"/>
        <c:majorTickMark val="none"/>
        <c:minorTickMark val="none"/>
        <c:tickLblPos val="nextTo"/>
        <c:txPr>
          <a:bodyPr/>
          <a:lstStyle/>
          <a:p>
            <a:pPr>
              <a:defRPr sz="900"/>
            </a:pPr>
            <a:endParaRPr lang="cs-CZ"/>
          </a:p>
        </c:txPr>
        <c:crossAx val="206331904"/>
        <c:crosses val="autoZero"/>
        <c:auto val="1"/>
        <c:lblAlgn val="ctr"/>
        <c:lblOffset val="100"/>
        <c:noMultiLvlLbl val="0"/>
      </c:catAx>
      <c:valAx>
        <c:axId val="206331904"/>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63219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3.4737789636556327E-2</c:v>
                </c:pt>
              </c:numCache>
            </c:numRef>
          </c:val>
          <c:extLst xmlns:c16r2="http://schemas.microsoft.com/office/drawing/2015/06/char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4.682849013769734E-2</c:v>
                </c:pt>
              </c:numCache>
            </c:numRef>
          </c:val>
          <c:extLst xmlns:c16r2="http://schemas.microsoft.com/office/drawing/2015/06/char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4.3789442183603172E-2</c:v>
                </c:pt>
              </c:numCache>
            </c:numRef>
          </c:val>
          <c:extLst xmlns:c16r2="http://schemas.microsoft.com/office/drawing/2015/06/char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206362880"/>
        <c:axId val="206376960"/>
      </c:barChart>
      <c:catAx>
        <c:axId val="206362880"/>
        <c:scaling>
          <c:orientation val="maxMin"/>
        </c:scaling>
        <c:delete val="0"/>
        <c:axPos val="l"/>
        <c:numFmt formatCode="General" sourceLinked="1"/>
        <c:majorTickMark val="none"/>
        <c:minorTickMark val="none"/>
        <c:tickLblPos val="none"/>
        <c:crossAx val="206376960"/>
        <c:crosses val="autoZero"/>
        <c:auto val="1"/>
        <c:lblAlgn val="ctr"/>
        <c:lblOffset val="100"/>
        <c:noMultiLvlLbl val="0"/>
      </c:catAx>
      <c:valAx>
        <c:axId val="20637696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63628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Říjen</c:v>
                </c:pt>
                <c:pt idx="1">
                  <c:v>Listopad</c:v>
                </c:pt>
                <c:pt idx="2">
                  <c:v>Prosinec</c:v>
                </c:pt>
              </c:strCache>
            </c:strRef>
          </c:cat>
          <c:val>
            <c:numRef>
              <c:f>'8.14'!$L$10:$N$10</c:f>
              <c:numCache>
                <c:formatCode>#,##0.0</c:formatCode>
                <c:ptCount val="3"/>
                <c:pt idx="0">
                  <c:v>13366.202000000001</c:v>
                </c:pt>
                <c:pt idx="1">
                  <c:v>37196.307000000001</c:v>
                </c:pt>
                <c:pt idx="2">
                  <c:v>40919.71</c:v>
                </c:pt>
              </c:numCache>
            </c:numRef>
          </c:val>
          <c:extLst xmlns:c16r2="http://schemas.microsoft.com/office/drawing/2015/06/char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Říjen</c:v>
                </c:pt>
                <c:pt idx="1">
                  <c:v>Listopad</c:v>
                </c:pt>
                <c:pt idx="2">
                  <c:v>Prosinec</c:v>
                </c:pt>
              </c:strCache>
            </c:strRef>
          </c:cat>
          <c:val>
            <c:numRef>
              <c:f>'8.14'!$L$11:$N$11</c:f>
              <c:numCache>
                <c:formatCode>#,##0.0</c:formatCode>
                <c:ptCount val="3"/>
                <c:pt idx="0">
                  <c:v>1007.74</c:v>
                </c:pt>
                <c:pt idx="1">
                  <c:v>1391.23</c:v>
                </c:pt>
                <c:pt idx="2">
                  <c:v>685.48</c:v>
                </c:pt>
              </c:numCache>
            </c:numRef>
          </c:val>
          <c:extLst xmlns:c16r2="http://schemas.microsoft.com/office/drawing/2015/06/char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Říjen</c:v>
                </c:pt>
                <c:pt idx="1">
                  <c:v>Listopad</c:v>
                </c:pt>
                <c:pt idx="2">
                  <c:v>Prosinec</c:v>
                </c:pt>
              </c:strCache>
            </c:strRef>
          </c:cat>
          <c:val>
            <c:numRef>
              <c:f>'8.14'!$L$12:$N$12</c:f>
              <c:numCache>
                <c:formatCode>#,##0.0</c:formatCode>
                <c:ptCount val="3"/>
                <c:pt idx="0">
                  <c:v>0</c:v>
                </c:pt>
                <c:pt idx="1">
                  <c:v>19185.84</c:v>
                </c:pt>
                <c:pt idx="2">
                  <c:v>19243</c:v>
                </c:pt>
              </c:numCache>
            </c:numRef>
          </c:val>
          <c:extLst xmlns:c16r2="http://schemas.microsoft.com/office/drawing/2015/06/char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Říjen</c:v>
                </c:pt>
                <c:pt idx="1">
                  <c:v>Listopad</c:v>
                </c:pt>
                <c:pt idx="2">
                  <c:v>Prosinec</c:v>
                </c:pt>
              </c:strCache>
            </c:strRef>
          </c:cat>
          <c:val>
            <c:numRef>
              <c:f>'8.14'!$L$13:$N$13</c:f>
              <c:numCache>
                <c:formatCode>#,##0.0</c:formatCode>
                <c:ptCount val="3"/>
                <c:pt idx="0">
                  <c:v>14.5</c:v>
                </c:pt>
                <c:pt idx="1">
                  <c:v>0</c:v>
                </c:pt>
                <c:pt idx="2">
                  <c:v>0</c:v>
                </c:pt>
              </c:numCache>
            </c:numRef>
          </c:val>
          <c:extLst xmlns:c16r2="http://schemas.microsoft.com/office/drawing/2015/06/char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Říjen</c:v>
                </c:pt>
                <c:pt idx="1">
                  <c:v>Listopad</c:v>
                </c:pt>
                <c:pt idx="2">
                  <c:v>Prosinec</c:v>
                </c:pt>
              </c:strCache>
            </c:strRef>
          </c:cat>
          <c:val>
            <c:numRef>
              <c:f>'8.14'!$L$14:$N$14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Říjen</c:v>
                </c:pt>
                <c:pt idx="1">
                  <c:v>Listopad</c:v>
                </c:pt>
                <c:pt idx="2">
                  <c:v>Prosinec</c:v>
                </c:pt>
              </c:strCache>
            </c:strRef>
          </c:cat>
          <c:val>
            <c:numRef>
              <c:f>'8.14'!$L$15:$N$15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Říjen</c:v>
                </c:pt>
                <c:pt idx="1">
                  <c:v>Listopad</c:v>
                </c:pt>
                <c:pt idx="2">
                  <c:v>Prosinec</c:v>
                </c:pt>
              </c:strCache>
            </c:strRef>
          </c:cat>
          <c:val>
            <c:numRef>
              <c:f>'8.14'!$L$16:$N$16</c:f>
              <c:numCache>
                <c:formatCode>#,##0.0</c:formatCode>
                <c:ptCount val="3"/>
                <c:pt idx="0">
                  <c:v>175607.09</c:v>
                </c:pt>
                <c:pt idx="1">
                  <c:v>242108.43700000001</c:v>
                </c:pt>
                <c:pt idx="2">
                  <c:v>277045.495</c:v>
                </c:pt>
              </c:numCache>
            </c:numRef>
          </c:val>
          <c:extLst xmlns:c16r2="http://schemas.microsoft.com/office/drawing/2015/06/char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Říjen</c:v>
                </c:pt>
                <c:pt idx="1">
                  <c:v>Listopad</c:v>
                </c:pt>
                <c:pt idx="2">
                  <c:v>Prosinec</c:v>
                </c:pt>
              </c:strCache>
            </c:strRef>
          </c:cat>
          <c:val>
            <c:numRef>
              <c:f>'8.14'!$L$17:$N$17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Říjen</c:v>
                </c:pt>
                <c:pt idx="1">
                  <c:v>Listopad</c:v>
                </c:pt>
                <c:pt idx="2">
                  <c:v>Prosinec</c:v>
                </c:pt>
              </c:strCache>
            </c:strRef>
          </c:cat>
          <c:val>
            <c:numRef>
              <c:f>'8.14'!$L$18:$N$18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Říjen</c:v>
                </c:pt>
                <c:pt idx="1">
                  <c:v>Listopad</c:v>
                </c:pt>
                <c:pt idx="2">
                  <c:v>Prosinec</c:v>
                </c:pt>
              </c:strCache>
            </c:strRef>
          </c:cat>
          <c:val>
            <c:numRef>
              <c:f>'8.14'!$L$19:$N$19</c:f>
              <c:numCache>
                <c:formatCode>#,##0.0</c:formatCode>
                <c:ptCount val="3"/>
                <c:pt idx="0">
                  <c:v>2451</c:v>
                </c:pt>
                <c:pt idx="1">
                  <c:v>2741</c:v>
                </c:pt>
                <c:pt idx="2">
                  <c:v>480</c:v>
                </c:pt>
              </c:numCache>
            </c:numRef>
          </c:val>
          <c:extLst xmlns:c16r2="http://schemas.microsoft.com/office/drawing/2015/06/char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Říjen</c:v>
                </c:pt>
                <c:pt idx="1">
                  <c:v>Listopad</c:v>
                </c:pt>
                <c:pt idx="2">
                  <c:v>Prosinec</c:v>
                </c:pt>
              </c:strCache>
            </c:strRef>
          </c:cat>
          <c:val>
            <c:numRef>
              <c:f>'8.14'!$L$20:$N$20</c:f>
              <c:numCache>
                <c:formatCode>#,##0.0</c:formatCode>
                <c:ptCount val="3"/>
                <c:pt idx="0">
                  <c:v>3716</c:v>
                </c:pt>
                <c:pt idx="1">
                  <c:v>5131</c:v>
                </c:pt>
                <c:pt idx="2">
                  <c:v>9861</c:v>
                </c:pt>
              </c:numCache>
            </c:numRef>
          </c:val>
          <c:extLst xmlns:c16r2="http://schemas.microsoft.com/office/drawing/2015/06/char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Říjen</c:v>
                </c:pt>
                <c:pt idx="1">
                  <c:v>Listopad</c:v>
                </c:pt>
                <c:pt idx="2">
                  <c:v>Prosinec</c:v>
                </c:pt>
              </c:strCache>
            </c:strRef>
          </c:cat>
          <c:val>
            <c:numRef>
              <c:f>'8.14'!$L$21:$N$21</c:f>
              <c:numCache>
                <c:formatCode>#,##0.0</c:formatCode>
                <c:ptCount val="3"/>
                <c:pt idx="0">
                  <c:v>2194.3000000000002</c:v>
                </c:pt>
                <c:pt idx="1">
                  <c:v>2410</c:v>
                </c:pt>
                <c:pt idx="2">
                  <c:v>2718.9</c:v>
                </c:pt>
              </c:numCache>
            </c:numRef>
          </c:val>
          <c:extLst xmlns:c16r2="http://schemas.microsoft.com/office/drawing/2015/06/char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Říjen</c:v>
                </c:pt>
                <c:pt idx="1">
                  <c:v>Listopad</c:v>
                </c:pt>
                <c:pt idx="2">
                  <c:v>Prosinec</c:v>
                </c:pt>
              </c:strCache>
            </c:strRef>
          </c:cat>
          <c:val>
            <c:numRef>
              <c:f>'8.14'!$L$22:$N$22</c:f>
              <c:numCache>
                <c:formatCode>#,##0.0</c:formatCode>
                <c:ptCount val="3"/>
                <c:pt idx="0">
                  <c:v>11006</c:v>
                </c:pt>
                <c:pt idx="1">
                  <c:v>12302</c:v>
                </c:pt>
                <c:pt idx="2">
                  <c:v>12831</c:v>
                </c:pt>
              </c:numCache>
            </c:numRef>
          </c:val>
          <c:extLst xmlns:c16r2="http://schemas.microsoft.com/office/drawing/2015/06/char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Říjen</c:v>
                </c:pt>
                <c:pt idx="1">
                  <c:v>Listopad</c:v>
                </c:pt>
                <c:pt idx="2">
                  <c:v>Prosinec</c:v>
                </c:pt>
              </c:strCache>
            </c:strRef>
          </c:cat>
          <c:val>
            <c:numRef>
              <c:f>'8.14'!$L$23:$N$23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Říjen</c:v>
                </c:pt>
                <c:pt idx="1">
                  <c:v>Listopad</c:v>
                </c:pt>
                <c:pt idx="2">
                  <c:v>Prosinec</c:v>
                </c:pt>
              </c:strCache>
            </c:strRef>
          </c:cat>
          <c:val>
            <c:numRef>
              <c:f>'8.14'!$L$24:$N$24</c:f>
              <c:numCache>
                <c:formatCode>#,##0.0</c:formatCode>
                <c:ptCount val="3"/>
                <c:pt idx="0">
                  <c:v>245.5</c:v>
                </c:pt>
                <c:pt idx="1">
                  <c:v>178.93</c:v>
                </c:pt>
                <c:pt idx="2">
                  <c:v>124.27</c:v>
                </c:pt>
              </c:numCache>
            </c:numRef>
          </c:val>
          <c:extLst xmlns:c16r2="http://schemas.microsoft.com/office/drawing/2015/06/char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Říjen</c:v>
                </c:pt>
                <c:pt idx="1">
                  <c:v>Listopad</c:v>
                </c:pt>
                <c:pt idx="2">
                  <c:v>Prosinec</c:v>
                </c:pt>
              </c:strCache>
            </c:strRef>
          </c:cat>
          <c:val>
            <c:numRef>
              <c:f>'8.14'!$L$25:$N$25</c:f>
              <c:numCache>
                <c:formatCode>#,##0.0</c:formatCode>
                <c:ptCount val="3"/>
                <c:pt idx="0">
                  <c:v>113703.51528563244</c:v>
                </c:pt>
                <c:pt idx="1">
                  <c:v>109552.75523306354</c:v>
                </c:pt>
                <c:pt idx="2">
                  <c:v>123987.70527453629</c:v>
                </c:pt>
              </c:numCache>
            </c:numRef>
          </c:val>
          <c:extLst xmlns:c16r2="http://schemas.microsoft.com/office/drawing/2015/06/char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206530816"/>
        <c:axId val="206532608"/>
      </c:barChart>
      <c:catAx>
        <c:axId val="206530816"/>
        <c:scaling>
          <c:orientation val="minMax"/>
        </c:scaling>
        <c:delete val="0"/>
        <c:axPos val="b"/>
        <c:numFmt formatCode="General" sourceLinked="1"/>
        <c:majorTickMark val="none"/>
        <c:minorTickMark val="none"/>
        <c:tickLblPos val="nextTo"/>
        <c:txPr>
          <a:bodyPr/>
          <a:lstStyle/>
          <a:p>
            <a:pPr>
              <a:defRPr sz="900"/>
            </a:pPr>
            <a:endParaRPr lang="cs-CZ"/>
          </a:p>
        </c:txPr>
        <c:crossAx val="206532608"/>
        <c:crosses val="autoZero"/>
        <c:auto val="1"/>
        <c:lblAlgn val="ctr"/>
        <c:lblOffset val="100"/>
        <c:noMultiLvlLbl val="0"/>
      </c:catAx>
      <c:valAx>
        <c:axId val="20653260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6530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991A-4203-9B27-61F99E6DBCF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991A-4203-9B27-61F99E6DBCFB}"/>
              </c:ext>
            </c:extLst>
          </c:dPt>
          <c:dPt>
            <c:idx val="5"/>
            <c:bubble3D val="0"/>
            <c:extLst xmlns:c16r2="http://schemas.microsoft.com/office/drawing/2015/06/chart">
              <c:ext xmlns:c16="http://schemas.microsoft.com/office/drawing/2014/chart" uri="{C3380CC4-5D6E-409C-BE32-E72D297353CC}">
                <c16:uniqueId val="{00000006-991A-4203-9B27-61F99E6DBCF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991A-4203-9B27-61F99E6DBCFB}"/>
              </c:ext>
            </c:extLst>
          </c:dPt>
          <c:dPt>
            <c:idx val="7"/>
            <c:bubble3D val="0"/>
            <c:extLst xmlns:c16r2="http://schemas.microsoft.com/office/drawing/2015/06/chart">
              <c:ext xmlns:c16="http://schemas.microsoft.com/office/drawing/2014/chart" uri="{C3380CC4-5D6E-409C-BE32-E72D297353CC}">
                <c16:uniqueId val="{00000009-991A-4203-9B27-61F99E6DBCF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xmlns:c16r2="http://schemas.microsoft.com/office/drawing/2015/06/char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CD2-4D39-91EB-F12191D3D3D4}"/>
              </c:ext>
            </c:extLst>
          </c:dPt>
          <c:cat>
            <c:numRef>
              <c:f>'8.14'!$O$27:$O$34</c:f>
              <c:numCache>
                <c:formatCode>#,##0.0</c:formatCode>
                <c:ptCount val="8"/>
              </c:numCache>
            </c:numRef>
          </c:cat>
          <c:val>
            <c:numRef>
              <c:f>'8.14'!$J$27:$J$34</c:f>
              <c:numCache>
                <c:formatCode>0.0</c:formatCode>
                <c:ptCount val="8"/>
              </c:numCache>
            </c:numRef>
          </c:val>
          <c:extLst xmlns:c16r2="http://schemas.microsoft.com/office/drawing/2015/06/char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205280000"/>
        <c:axId val="205281536"/>
      </c:barChart>
      <c:catAx>
        <c:axId val="205280000"/>
        <c:scaling>
          <c:orientation val="minMax"/>
        </c:scaling>
        <c:delete val="1"/>
        <c:axPos val="b"/>
        <c:numFmt formatCode="General" sourceLinked="1"/>
        <c:majorTickMark val="out"/>
        <c:minorTickMark val="none"/>
        <c:tickLblPos val="nextTo"/>
        <c:crossAx val="205281536"/>
        <c:crosses val="autoZero"/>
        <c:auto val="1"/>
        <c:lblAlgn val="ctr"/>
        <c:lblOffset val="100"/>
        <c:noMultiLvlLbl val="0"/>
      </c:catAx>
      <c:valAx>
        <c:axId val="205281536"/>
        <c:scaling>
          <c:orientation val="minMax"/>
        </c:scaling>
        <c:delete val="1"/>
        <c:axPos val="l"/>
        <c:numFmt formatCode="0.0%" sourceLinked="1"/>
        <c:majorTickMark val="out"/>
        <c:minorTickMark val="none"/>
        <c:tickLblPos val="nextTo"/>
        <c:crossAx val="2052800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('9'!$B$6:$C$6,'9'!$E$6:$F$6,'9'!$H$6:$I$6)</c:f>
              <c:numCache>
                <c:formatCode>#,##0.0</c:formatCode>
                <c:ptCount val="6"/>
                <c:pt idx="0">
                  <c:v>1451.9117720000004</c:v>
                </c:pt>
                <c:pt idx="1">
                  <c:v>1105.0001020000002</c:v>
                </c:pt>
                <c:pt idx="2">
                  <c:v>2067.9006709999994</c:v>
                </c:pt>
                <c:pt idx="3">
                  <c:v>1612.8688919999997</c:v>
                </c:pt>
                <c:pt idx="4">
                  <c:v>2256.4829989999998</c:v>
                </c:pt>
                <c:pt idx="5">
                  <c:v>1652.810487</c:v>
                </c:pt>
              </c:numCache>
            </c:numRef>
          </c:val>
          <c:extLst xmlns:c16r2="http://schemas.microsoft.com/office/drawing/2015/06/char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('9'!$B$7:$C$7,'9'!$E$7:$F$7,'9'!$H$7:$I$7)</c:f>
              <c:numCache>
                <c:formatCode>#,##0.0</c:formatCode>
                <c:ptCount val="6"/>
                <c:pt idx="0">
                  <c:v>176.07117799999995</c:v>
                </c:pt>
                <c:pt idx="1">
                  <c:v>166.64654099999998</c:v>
                </c:pt>
                <c:pt idx="2">
                  <c:v>215.89744900000002</c:v>
                </c:pt>
                <c:pt idx="3">
                  <c:v>203.52700100000001</c:v>
                </c:pt>
                <c:pt idx="4">
                  <c:v>228.62887199999997</c:v>
                </c:pt>
                <c:pt idx="5">
                  <c:v>216.43753000000007</c:v>
                </c:pt>
              </c:numCache>
            </c:numRef>
          </c:val>
          <c:extLst xmlns:c16r2="http://schemas.microsoft.com/office/drawing/2015/06/char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('9'!$B$8:$C$8,'9'!$E$8:$F$8,'9'!$H$8:$I$8)</c:f>
              <c:numCache>
                <c:formatCode>#,##0.0</c:formatCode>
                <c:ptCount val="6"/>
                <c:pt idx="0">
                  <c:v>1173.4856689999999</c:v>
                </c:pt>
                <c:pt idx="1">
                  <c:v>864.74384999999995</c:v>
                </c:pt>
                <c:pt idx="2">
                  <c:v>1475.628978</c:v>
                </c:pt>
                <c:pt idx="3">
                  <c:v>1244.7784820000002</c:v>
                </c:pt>
                <c:pt idx="4">
                  <c:v>1594.171597</c:v>
                </c:pt>
                <c:pt idx="5">
                  <c:v>1438.4955040000002</c:v>
                </c:pt>
              </c:numCache>
            </c:numRef>
          </c:val>
          <c:extLst xmlns:c16r2="http://schemas.microsoft.com/office/drawing/2015/06/char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('9'!$B$9:$C$9,'9'!$E$9:$F$9,'9'!$H$9:$I$9)</c:f>
              <c:numCache>
                <c:formatCode>#,##0.0</c:formatCode>
                <c:ptCount val="6"/>
                <c:pt idx="0">
                  <c:v>1.2366199999999998</c:v>
                </c:pt>
                <c:pt idx="1">
                  <c:v>0</c:v>
                </c:pt>
                <c:pt idx="2">
                  <c:v>0.84644000000000008</c:v>
                </c:pt>
                <c:pt idx="3">
                  <c:v>0</c:v>
                </c:pt>
                <c:pt idx="4">
                  <c:v>0.61214000000000002</c:v>
                </c:pt>
                <c:pt idx="5">
                  <c:v>0</c:v>
                </c:pt>
              </c:numCache>
            </c:numRef>
          </c:val>
          <c:extLst xmlns:c16r2="http://schemas.microsoft.com/office/drawing/2015/06/char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('9'!$B$10:$C$10,'9'!$E$10:$F$10,'9'!$H$10:$I$10)</c:f>
              <c:numCache>
                <c:formatCode>#,##0.0</c:formatCode>
                <c:ptCount val="6"/>
                <c:pt idx="0">
                  <c:v>1.75501</c:v>
                </c:pt>
                <c:pt idx="1">
                  <c:v>0</c:v>
                </c:pt>
                <c:pt idx="2">
                  <c:v>1.2741600000000002</c:v>
                </c:pt>
                <c:pt idx="3">
                  <c:v>0</c:v>
                </c:pt>
                <c:pt idx="4">
                  <c:v>1.26895</c:v>
                </c:pt>
                <c:pt idx="5">
                  <c:v>0</c:v>
                </c:pt>
              </c:numCache>
            </c:numRef>
          </c:val>
          <c:extLst xmlns:c16r2="http://schemas.microsoft.com/office/drawing/2015/06/char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('9'!$B$11:$C$11,'9'!$E$11:$F$11,'9'!$H$11:$I$11)</c:f>
              <c:numCache>
                <c:formatCode>#,##0.0</c:formatCode>
                <c:ptCount val="6"/>
                <c:pt idx="0">
                  <c:v>2.1471000000000001E-2</c:v>
                </c:pt>
                <c:pt idx="1">
                  <c:v>0</c:v>
                </c:pt>
                <c:pt idx="2">
                  <c:v>1.0812E-2</c:v>
                </c:pt>
                <c:pt idx="3">
                  <c:v>0</c:v>
                </c:pt>
                <c:pt idx="4">
                  <c:v>5.1250000000000002E-3</c:v>
                </c:pt>
                <c:pt idx="5">
                  <c:v>0</c:v>
                </c:pt>
              </c:numCache>
            </c:numRef>
          </c:val>
          <c:extLst xmlns:c16r2="http://schemas.microsoft.com/office/drawing/2015/06/char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('9'!$B$12:$C$12,'9'!$E$12:$F$12,'9'!$H$12:$I$12)</c:f>
              <c:numCache>
                <c:formatCode>#,##0.0</c:formatCode>
                <c:ptCount val="6"/>
                <c:pt idx="0">
                  <c:v>4806.1145559999995</c:v>
                </c:pt>
                <c:pt idx="1">
                  <c:v>4072.8654819999992</c:v>
                </c:pt>
                <c:pt idx="2">
                  <c:v>6182.7250879999992</c:v>
                </c:pt>
                <c:pt idx="3">
                  <c:v>5286.7616439999983</c:v>
                </c:pt>
                <c:pt idx="4">
                  <c:v>7032.220268</c:v>
                </c:pt>
                <c:pt idx="5">
                  <c:v>5975.6776499999987</c:v>
                </c:pt>
              </c:numCache>
            </c:numRef>
          </c:val>
          <c:extLst xmlns:c16r2="http://schemas.microsoft.com/office/drawing/2015/06/char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('9'!$B$13:$C$13,'9'!$E$13:$F$13,'9'!$H$13:$I$13)</c:f>
              <c:numCache>
                <c:formatCode>#,##0.0</c:formatCode>
                <c:ptCount val="6"/>
                <c:pt idx="0">
                  <c:v>77.936000000000007</c:v>
                </c:pt>
                <c:pt idx="1">
                  <c:v>0</c:v>
                </c:pt>
                <c:pt idx="2">
                  <c:v>108.577</c:v>
                </c:pt>
                <c:pt idx="3">
                  <c:v>0</c:v>
                </c:pt>
                <c:pt idx="4">
                  <c:v>134.834</c:v>
                </c:pt>
                <c:pt idx="5">
                  <c:v>0</c:v>
                </c:pt>
              </c:numCache>
            </c:numRef>
          </c:val>
          <c:extLst xmlns:c16r2="http://schemas.microsoft.com/office/drawing/2015/06/char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('9'!$B$14:$C$14,'9'!$E$14:$F$14,'9'!$H$14:$I$14)</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('9'!$B$15:$C$15,'9'!$E$15:$F$15,'9'!$H$15:$I$15)</c:f>
              <c:numCache>
                <c:formatCode>#,##0.0</c:formatCode>
                <c:ptCount val="6"/>
                <c:pt idx="0">
                  <c:v>643.09170499999993</c:v>
                </c:pt>
                <c:pt idx="1">
                  <c:v>52.050760000000004</c:v>
                </c:pt>
                <c:pt idx="2">
                  <c:v>560.001352</c:v>
                </c:pt>
                <c:pt idx="3">
                  <c:v>89.459969999999998</c:v>
                </c:pt>
                <c:pt idx="4">
                  <c:v>493.08618799999999</c:v>
                </c:pt>
                <c:pt idx="5">
                  <c:v>82.985339999999994</c:v>
                </c:pt>
              </c:numCache>
            </c:numRef>
          </c:val>
          <c:extLst xmlns:c16r2="http://schemas.microsoft.com/office/drawing/2015/06/char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('9'!$B$16:$C$16,'9'!$E$16:$F$16,'9'!$H$16:$I$16)</c:f>
              <c:numCache>
                <c:formatCode>#,##0.0</c:formatCode>
                <c:ptCount val="6"/>
                <c:pt idx="0">
                  <c:v>28.660655999999999</c:v>
                </c:pt>
                <c:pt idx="1">
                  <c:v>25.46012</c:v>
                </c:pt>
                <c:pt idx="2">
                  <c:v>34.224936</c:v>
                </c:pt>
                <c:pt idx="3">
                  <c:v>31.062825</c:v>
                </c:pt>
                <c:pt idx="4">
                  <c:v>63.671272999999999</c:v>
                </c:pt>
                <c:pt idx="5">
                  <c:v>58.847065000000001</c:v>
                </c:pt>
              </c:numCache>
            </c:numRef>
          </c:val>
          <c:extLst xmlns:c16r2="http://schemas.microsoft.com/office/drawing/2015/06/char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('9'!$B$17:$C$17,'9'!$E$17:$F$17,'9'!$H$17:$I$17)</c:f>
              <c:numCache>
                <c:formatCode>#,##0.0</c:formatCode>
                <c:ptCount val="6"/>
                <c:pt idx="0">
                  <c:v>299.83907389537387</c:v>
                </c:pt>
                <c:pt idx="1">
                  <c:v>188.33519899999999</c:v>
                </c:pt>
                <c:pt idx="2">
                  <c:v>334.34464050002674</c:v>
                </c:pt>
                <c:pt idx="3">
                  <c:v>203.91878799999998</c:v>
                </c:pt>
                <c:pt idx="4">
                  <c:v>293.27233477952166</c:v>
                </c:pt>
                <c:pt idx="5">
                  <c:v>215.33352099999999</c:v>
                </c:pt>
              </c:numCache>
            </c:numRef>
          </c:val>
          <c:extLst xmlns:c16r2="http://schemas.microsoft.com/office/drawing/2015/06/char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('9'!$B$18:$C$18,'9'!$E$18:$F$18,'9'!$H$18:$I$18)</c:f>
              <c:numCache>
                <c:formatCode>#,##0.0</c:formatCode>
                <c:ptCount val="6"/>
                <c:pt idx="0">
                  <c:v>632.37372000000005</c:v>
                </c:pt>
                <c:pt idx="1">
                  <c:v>377.73977699999995</c:v>
                </c:pt>
                <c:pt idx="2">
                  <c:v>662.55270600000006</c:v>
                </c:pt>
                <c:pt idx="3">
                  <c:v>387.92060399999997</c:v>
                </c:pt>
                <c:pt idx="4">
                  <c:v>741.94425300000023</c:v>
                </c:pt>
                <c:pt idx="5">
                  <c:v>463.36161500000003</c:v>
                </c:pt>
              </c:numCache>
            </c:numRef>
          </c:val>
          <c:extLst xmlns:c16r2="http://schemas.microsoft.com/office/drawing/2015/06/char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('9'!$B$19:$C$19,'9'!$E$19:$F$19,'9'!$H$19:$I$19)</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('9'!$B$20:$C$20,'9'!$E$20:$F$20,'9'!$H$20:$I$20)</c:f>
              <c:numCache>
                <c:formatCode>#,##0.0</c:formatCode>
                <c:ptCount val="6"/>
                <c:pt idx="0">
                  <c:v>10.520491999999999</c:v>
                </c:pt>
                <c:pt idx="1">
                  <c:v>3.6164170000000002</c:v>
                </c:pt>
                <c:pt idx="2">
                  <c:v>38.665723999999997</c:v>
                </c:pt>
                <c:pt idx="3">
                  <c:v>1.833332</c:v>
                </c:pt>
                <c:pt idx="4">
                  <c:v>40.24894299999999</c:v>
                </c:pt>
                <c:pt idx="5">
                  <c:v>1.3526099999999999</c:v>
                </c:pt>
              </c:numCache>
            </c:numRef>
          </c:val>
          <c:extLst xmlns:c16r2="http://schemas.microsoft.com/office/drawing/2015/06/char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Říjen</c:v>
                  </c:pt>
                  <c:pt idx="2">
                    <c:v>Listopad</c:v>
                  </c:pt>
                  <c:pt idx="4">
                    <c:v>Prosinec</c:v>
                  </c:pt>
                </c:lvl>
              </c:multiLvlStrCache>
            </c:multiLvlStrRef>
          </c:cat>
          <c:val>
            <c:numRef>
              <c:f>('9'!$B$21:$C$21,'9'!$E$21:$F$21,'9'!$H$21:$I$21)</c:f>
              <c:numCache>
                <c:formatCode>#,##0.0</c:formatCode>
                <c:ptCount val="6"/>
                <c:pt idx="0">
                  <c:v>2910.2294673046258</c:v>
                </c:pt>
                <c:pt idx="1">
                  <c:v>1263.7908989999999</c:v>
                </c:pt>
                <c:pt idx="2">
                  <c:v>3500.1551182999729</c:v>
                </c:pt>
                <c:pt idx="3">
                  <c:v>1445.4439619999994</c:v>
                </c:pt>
                <c:pt idx="4">
                  <c:v>4255.9117170204763</c:v>
                </c:pt>
                <c:pt idx="5">
                  <c:v>1641.5742790000011</c:v>
                </c:pt>
              </c:numCache>
            </c:numRef>
          </c:val>
          <c:extLst xmlns:c16r2="http://schemas.microsoft.com/office/drawing/2015/06/char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206926208"/>
        <c:axId val="206927744"/>
      </c:barChart>
      <c:catAx>
        <c:axId val="206926208"/>
        <c:scaling>
          <c:orientation val="minMax"/>
        </c:scaling>
        <c:delete val="0"/>
        <c:axPos val="b"/>
        <c:numFmt formatCode="General" sourceLinked="0"/>
        <c:majorTickMark val="none"/>
        <c:minorTickMark val="none"/>
        <c:tickLblPos val="nextTo"/>
        <c:txPr>
          <a:bodyPr/>
          <a:lstStyle/>
          <a:p>
            <a:pPr>
              <a:defRPr sz="900"/>
            </a:pPr>
            <a:endParaRPr lang="cs-CZ"/>
          </a:p>
        </c:txPr>
        <c:crossAx val="206927744"/>
        <c:crosses val="autoZero"/>
        <c:auto val="1"/>
        <c:lblAlgn val="ctr"/>
        <c:lblOffset val="100"/>
        <c:noMultiLvlLbl val="0"/>
      </c:catAx>
      <c:valAx>
        <c:axId val="206927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69262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3AE9-42E9-9449-18684A7231C3}"/>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3AE9-42E9-9449-18684A7231C3}"/>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3AE9-42E9-9449-18684A7231C3}"/>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1.1739678948971157E-2"/>
                  <c:y val="-7.417708698986461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4800887458128506"/>
                  <c:y val="-3.7088543494932305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3926248169255087"/>
                  <c:y val="-4.8215106543411997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4370.6794810000001</c:v>
                </c:pt>
                <c:pt idx="1">
                  <c:v>586.61107200000004</c:v>
                </c:pt>
                <c:pt idx="2">
                  <c:v>3548.017836</c:v>
                </c:pt>
                <c:pt idx="3">
                  <c:v>0</c:v>
                </c:pt>
                <c:pt idx="4">
                  <c:v>0</c:v>
                </c:pt>
                <c:pt idx="5">
                  <c:v>0</c:v>
                </c:pt>
                <c:pt idx="6">
                  <c:v>15335.304775999997</c:v>
                </c:pt>
                <c:pt idx="7">
                  <c:v>0</c:v>
                </c:pt>
                <c:pt idx="8">
                  <c:v>0</c:v>
                </c:pt>
                <c:pt idx="9">
                  <c:v>224.49606999999997</c:v>
                </c:pt>
                <c:pt idx="10">
                  <c:v>115.37001000000001</c:v>
                </c:pt>
                <c:pt idx="11">
                  <c:v>607.58750799999996</c:v>
                </c:pt>
                <c:pt idx="12">
                  <c:v>1229.0219959999999</c:v>
                </c:pt>
                <c:pt idx="13">
                  <c:v>0</c:v>
                </c:pt>
                <c:pt idx="14">
                  <c:v>6.8023590000000009</c:v>
                </c:pt>
                <c:pt idx="15">
                  <c:v>4350.8091400000003</c:v>
                </c:pt>
              </c:numCache>
            </c:numRef>
          </c:val>
          <c:extLst xmlns:c16r2="http://schemas.microsoft.com/office/drawing/2015/06/char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59488.960212192658</c:v>
                </c:pt>
                <c:pt idx="1">
                  <c:v>33644.328585982534</c:v>
                </c:pt>
                <c:pt idx="2">
                  <c:v>26174.235838832737</c:v>
                </c:pt>
                <c:pt idx="3">
                  <c:v>50850.496212854559</c:v>
                </c:pt>
              </c:numCache>
            </c:numRef>
          </c:val>
          <c:extLst xmlns:c16r2="http://schemas.microsoft.com/office/drawing/2015/06/char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59760.732559635304</c:v>
                </c:pt>
                <c:pt idx="1">
                  <c:v>28691.951380999999</c:v>
                </c:pt>
                <c:pt idx="2">
                  <c:v>24455.017216056858</c:v>
                </c:pt>
                <c:pt idx="3">
                  <c:v>50025.228263199999</c:v>
                </c:pt>
              </c:numCache>
            </c:numRef>
          </c:val>
          <c:extLst xmlns:c16r2="http://schemas.microsoft.com/office/drawing/2015/06/char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55738.276442370661</c:v>
                </c:pt>
                <c:pt idx="1">
                  <c:v>32691.522058406365</c:v>
                </c:pt>
                <c:pt idx="2">
                  <c:v>24933.225696087269</c:v>
                </c:pt>
                <c:pt idx="3">
                  <c:v>48288.491757727665</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53257.957062008536</c:v>
                </c:pt>
                <c:pt idx="1">
                  <c:v>31356.111417378623</c:v>
                </c:pt>
                <c:pt idx="2">
                  <c:v>24493.179636200002</c:v>
                </c:pt>
                <c:pt idx="3">
                  <c:v>47193.968468800012</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7042816"/>
        <c:axId val="207060992"/>
      </c:barChart>
      <c:catAx>
        <c:axId val="207042816"/>
        <c:scaling>
          <c:orientation val="minMax"/>
        </c:scaling>
        <c:delete val="0"/>
        <c:axPos val="b"/>
        <c:numFmt formatCode="General" sourceLinked="1"/>
        <c:majorTickMark val="none"/>
        <c:minorTickMark val="none"/>
        <c:tickLblPos val="low"/>
        <c:txPr>
          <a:bodyPr/>
          <a:lstStyle/>
          <a:p>
            <a:pPr>
              <a:defRPr sz="900"/>
            </a:pPr>
            <a:endParaRPr lang="cs-CZ"/>
          </a:p>
        </c:txPr>
        <c:crossAx val="207060992"/>
        <c:crosses val="autoZero"/>
        <c:auto val="1"/>
        <c:lblAlgn val="ctr"/>
        <c:lblOffset val="100"/>
        <c:noMultiLvlLbl val="0"/>
      </c:catAx>
      <c:valAx>
        <c:axId val="207060992"/>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042816"/>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#,##0.0</c:formatCode>
                <c:ptCount val="12"/>
                <c:pt idx="0">
                  <c:v>902.4246260000001</c:v>
                </c:pt>
                <c:pt idx="1">
                  <c:v>735.43187600000044</c:v>
                </c:pt>
                <c:pt idx="2">
                  <c:v>809.8140269999999</c:v>
                </c:pt>
                <c:pt idx="3">
                  <c:v>609.4374610000001</c:v>
                </c:pt>
                <c:pt idx="4">
                  <c:v>569.53860900000006</c:v>
                </c:pt>
                <c:pt idx="5">
                  <c:v>350.35351500000007</c:v>
                </c:pt>
                <c:pt idx="6">
                  <c:v>291.45250599999997</c:v>
                </c:pt>
                <c:pt idx="7">
                  <c:v>320.60229599999991</c:v>
                </c:pt>
                <c:pt idx="8">
                  <c:v>379.65251599999999</c:v>
                </c:pt>
                <c:pt idx="9">
                  <c:v>670.26398200000006</c:v>
                </c:pt>
                <c:pt idx="10">
                  <c:v>898.93629199999987</c:v>
                </c:pt>
                <c:pt idx="11">
                  <c:v>1041.0168659999999</c:v>
                </c:pt>
              </c:numCache>
            </c:numRef>
          </c:val>
          <c:extLst xmlns:c16r2="http://schemas.microsoft.com/office/drawing/2015/06/char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#,##0.0</c:formatCode>
                <c:ptCount val="12"/>
                <c:pt idx="0">
                  <c:v>62.284223999999995</c:v>
                </c:pt>
                <c:pt idx="1">
                  <c:v>52.723198000000004</c:v>
                </c:pt>
                <c:pt idx="2">
                  <c:v>57.008642000000009</c:v>
                </c:pt>
                <c:pt idx="3">
                  <c:v>43.83232000000001</c:v>
                </c:pt>
                <c:pt idx="4">
                  <c:v>42.366177</c:v>
                </c:pt>
                <c:pt idx="5">
                  <c:v>32.966214000000001</c:v>
                </c:pt>
                <c:pt idx="6">
                  <c:v>30.286506000000006</c:v>
                </c:pt>
                <c:pt idx="7">
                  <c:v>28.059405000000002</c:v>
                </c:pt>
                <c:pt idx="8">
                  <c:v>34.020619000000003</c:v>
                </c:pt>
                <c:pt idx="9">
                  <c:v>47.264558000000008</c:v>
                </c:pt>
                <c:pt idx="10">
                  <c:v>57.75</c:v>
                </c:pt>
                <c:pt idx="11">
                  <c:v>64.476870000000005</c:v>
                </c:pt>
              </c:numCache>
            </c:numRef>
          </c:val>
          <c:extLst xmlns:c16r2="http://schemas.microsoft.com/office/drawing/2015/06/char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#,##0.0</c:formatCode>
                <c:ptCount val="12"/>
                <c:pt idx="0">
                  <c:v>1647.2394080000001</c:v>
                </c:pt>
                <c:pt idx="1">
                  <c:v>1267.8735729999999</c:v>
                </c:pt>
                <c:pt idx="2">
                  <c:v>1070.9082210000001</c:v>
                </c:pt>
                <c:pt idx="3">
                  <c:v>690.04776599999991</c:v>
                </c:pt>
                <c:pt idx="4">
                  <c:v>539.74326599999995</c:v>
                </c:pt>
                <c:pt idx="5">
                  <c:v>258.872793</c:v>
                </c:pt>
                <c:pt idx="6">
                  <c:v>195.43436199999999</c:v>
                </c:pt>
                <c:pt idx="7">
                  <c:v>182.63218399999997</c:v>
                </c:pt>
                <c:pt idx="8">
                  <c:v>233.45783300000005</c:v>
                </c:pt>
                <c:pt idx="9">
                  <c:v>750.50672500000007</c:v>
                </c:pt>
                <c:pt idx="10">
                  <c:v>1070.3925940000001</c:v>
                </c:pt>
                <c:pt idx="11">
                  <c:v>1213.9477510000002</c:v>
                </c:pt>
              </c:numCache>
            </c:numRef>
          </c:val>
          <c:extLst xmlns:c16r2="http://schemas.microsoft.com/office/drawing/2015/06/char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#,##0.0</c:formatCode>
                <c:ptCount val="12"/>
                <c:pt idx="0">
                  <c:v>0.766262</c:v>
                </c:pt>
                <c:pt idx="1">
                  <c:v>0.75756100000000004</c:v>
                </c:pt>
                <c:pt idx="2">
                  <c:v>1.3537729999999999</c:v>
                </c:pt>
                <c:pt idx="3">
                  <c:v>0.60141600000000006</c:v>
                </c:pt>
                <c:pt idx="4">
                  <c:v>0.48449400000000004</c:v>
                </c:pt>
                <c:pt idx="5">
                  <c:v>0.43771199999999999</c:v>
                </c:pt>
                <c:pt idx="6">
                  <c:v>0.6013710000000001</c:v>
                </c:pt>
                <c:pt idx="7">
                  <c:v>1.07839</c:v>
                </c:pt>
                <c:pt idx="8">
                  <c:v>0.89494599999999991</c:v>
                </c:pt>
                <c:pt idx="9">
                  <c:v>0.90415000000000012</c:v>
                </c:pt>
                <c:pt idx="10">
                  <c:v>0.50627</c:v>
                </c:pt>
                <c:pt idx="11">
                  <c:v>0.38980000000000004</c:v>
                </c:pt>
              </c:numCache>
            </c:numRef>
          </c:val>
          <c:extLst xmlns:c16r2="http://schemas.microsoft.com/office/drawing/2015/06/char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#,##0.0</c:formatCode>
                <c:ptCount val="12"/>
                <c:pt idx="0">
                  <c:v>1.0416800000000002</c:v>
                </c:pt>
                <c:pt idx="1">
                  <c:v>1.03877</c:v>
                </c:pt>
                <c:pt idx="2">
                  <c:v>1.0666199999999999</c:v>
                </c:pt>
                <c:pt idx="3">
                  <c:v>0.93233999999999995</c:v>
                </c:pt>
                <c:pt idx="4">
                  <c:v>1.0035399999999999</c:v>
                </c:pt>
                <c:pt idx="5">
                  <c:v>1.10073</c:v>
                </c:pt>
                <c:pt idx="6">
                  <c:v>1.69455</c:v>
                </c:pt>
                <c:pt idx="7">
                  <c:v>1.57318</c:v>
                </c:pt>
                <c:pt idx="8">
                  <c:v>1.2574100000000001</c:v>
                </c:pt>
                <c:pt idx="9">
                  <c:v>0.99900999999999995</c:v>
                </c:pt>
                <c:pt idx="10">
                  <c:v>0.85316000000000003</c:v>
                </c:pt>
                <c:pt idx="11">
                  <c:v>0.92295000000000005</c:v>
                </c:pt>
              </c:numCache>
            </c:numRef>
          </c:val>
          <c:extLst xmlns:c16r2="http://schemas.microsoft.com/office/drawing/2015/06/char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2.1471000000000001E-2</c:v>
                </c:pt>
                <c:pt idx="10">
                  <c:v>1.0812E-2</c:v>
                </c:pt>
                <c:pt idx="11">
                  <c:v>5.1250000000000002E-3</c:v>
                </c:pt>
              </c:numCache>
            </c:numRef>
          </c:val>
          <c:extLst xmlns:c16r2="http://schemas.microsoft.com/office/drawing/2015/06/char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#,##0.0</c:formatCode>
                <c:ptCount val="12"/>
                <c:pt idx="0">
                  <c:v>5968.0425329999989</c:v>
                </c:pt>
                <c:pt idx="1">
                  <c:v>4786.0442299999995</c:v>
                </c:pt>
                <c:pt idx="2">
                  <c:v>4577.6975040000007</c:v>
                </c:pt>
                <c:pt idx="3">
                  <c:v>2756.3577320000009</c:v>
                </c:pt>
                <c:pt idx="4">
                  <c:v>2186.3877610000009</c:v>
                </c:pt>
                <c:pt idx="5">
                  <c:v>1197.0956289999999</c:v>
                </c:pt>
                <c:pt idx="6">
                  <c:v>1020.5418779999998</c:v>
                </c:pt>
                <c:pt idx="7">
                  <c:v>962.7187560000001</c:v>
                </c:pt>
                <c:pt idx="8">
                  <c:v>1458.5117739999998</c:v>
                </c:pt>
                <c:pt idx="9">
                  <c:v>3135.3362629999988</c:v>
                </c:pt>
                <c:pt idx="10">
                  <c:v>4303.0800280000003</c:v>
                </c:pt>
                <c:pt idx="11">
                  <c:v>5082.8727760000011</c:v>
                </c:pt>
              </c:numCache>
            </c:numRef>
          </c:val>
          <c:extLst xmlns:c16r2="http://schemas.microsoft.com/office/drawing/2015/06/char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#,##0.0</c:formatCode>
                <c:ptCount val="12"/>
                <c:pt idx="0">
                  <c:v>35.20534</c:v>
                </c:pt>
                <c:pt idx="1">
                  <c:v>29.791600000000003</c:v>
                </c:pt>
                <c:pt idx="2">
                  <c:v>25.209479999999999</c:v>
                </c:pt>
                <c:pt idx="3">
                  <c:v>3.6777500000000001</c:v>
                </c:pt>
                <c:pt idx="4">
                  <c:v>6.7642299999999995</c:v>
                </c:pt>
                <c:pt idx="5">
                  <c:v>5.8960400000000011</c:v>
                </c:pt>
                <c:pt idx="6">
                  <c:v>1.4109700000000001</c:v>
                </c:pt>
                <c:pt idx="7">
                  <c:v>4.1682399999999999</c:v>
                </c:pt>
                <c:pt idx="8">
                  <c:v>7.9037300000000004</c:v>
                </c:pt>
                <c:pt idx="9">
                  <c:v>19.853940000000001</c:v>
                </c:pt>
                <c:pt idx="10">
                  <c:v>27.615739999999999</c:v>
                </c:pt>
                <c:pt idx="11">
                  <c:v>31.562909999999999</c:v>
                </c:pt>
              </c:numCache>
            </c:numRef>
          </c:val>
          <c:extLst xmlns:c16r2="http://schemas.microsoft.com/office/drawing/2015/06/char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#,##0.0</c:formatCode>
                <c:ptCount val="12"/>
                <c:pt idx="0">
                  <c:v>99.165467000000007</c:v>
                </c:pt>
                <c:pt idx="1">
                  <c:v>85.620105999999993</c:v>
                </c:pt>
                <c:pt idx="2">
                  <c:v>86.223889</c:v>
                </c:pt>
                <c:pt idx="3">
                  <c:v>73.460041000000004</c:v>
                </c:pt>
                <c:pt idx="4">
                  <c:v>86.156513000000004</c:v>
                </c:pt>
                <c:pt idx="5">
                  <c:v>76.457127000000014</c:v>
                </c:pt>
                <c:pt idx="6">
                  <c:v>72.978662999999997</c:v>
                </c:pt>
                <c:pt idx="7">
                  <c:v>73.447043999999991</c:v>
                </c:pt>
                <c:pt idx="8">
                  <c:v>83.733064999999996</c:v>
                </c:pt>
                <c:pt idx="9">
                  <c:v>62.445045</c:v>
                </c:pt>
                <c:pt idx="10">
                  <c:v>83.055678</c:v>
                </c:pt>
                <c:pt idx="11">
                  <c:v>87.184314999999998</c:v>
                </c:pt>
              </c:numCache>
            </c:numRef>
          </c:val>
          <c:extLst xmlns:c16r2="http://schemas.microsoft.com/office/drawing/2015/06/char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#,##0.0</c:formatCode>
                <c:ptCount val="12"/>
                <c:pt idx="0">
                  <c:v>12.489191999999999</c:v>
                </c:pt>
                <c:pt idx="1">
                  <c:v>13.530253</c:v>
                </c:pt>
                <c:pt idx="2">
                  <c:v>10.127333</c:v>
                </c:pt>
                <c:pt idx="3">
                  <c:v>9.2618379999999991</c:v>
                </c:pt>
                <c:pt idx="4">
                  <c:v>0.920126</c:v>
                </c:pt>
                <c:pt idx="5">
                  <c:v>10.647808999999999</c:v>
                </c:pt>
                <c:pt idx="6">
                  <c:v>6.616166999999999</c:v>
                </c:pt>
                <c:pt idx="7">
                  <c:v>0.88324900000000006</c:v>
                </c:pt>
                <c:pt idx="8">
                  <c:v>2.5119690000000001</c:v>
                </c:pt>
                <c:pt idx="9">
                  <c:v>5.5000530000000003</c:v>
                </c:pt>
                <c:pt idx="10">
                  <c:v>7.5817170000000003</c:v>
                </c:pt>
                <c:pt idx="11">
                  <c:v>12.94266</c:v>
                </c:pt>
              </c:numCache>
            </c:numRef>
          </c:val>
          <c:extLst xmlns:c16r2="http://schemas.microsoft.com/office/drawing/2015/06/char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#,##0.0</c:formatCode>
                <c:ptCount val="12"/>
                <c:pt idx="0">
                  <c:v>284.61696834563469</c:v>
                </c:pt>
                <c:pt idx="1">
                  <c:v>258.5323177922283</c:v>
                </c:pt>
                <c:pt idx="2">
                  <c:v>280.94238920830725</c:v>
                </c:pt>
                <c:pt idx="3">
                  <c:v>282.72177073751294</c:v>
                </c:pt>
                <c:pt idx="4">
                  <c:v>278.46839034280748</c:v>
                </c:pt>
                <c:pt idx="5">
                  <c:v>231.42941428928248</c:v>
                </c:pt>
                <c:pt idx="6">
                  <c:v>200.3437078707197</c:v>
                </c:pt>
                <c:pt idx="7">
                  <c:v>202.6750963850358</c:v>
                </c:pt>
                <c:pt idx="8">
                  <c:v>186.96784206363444</c:v>
                </c:pt>
                <c:pt idx="9">
                  <c:v>274.97655830980159</c:v>
                </c:pt>
                <c:pt idx="10">
                  <c:v>300.22245777761725</c:v>
                </c:pt>
                <c:pt idx="11">
                  <c:v>245.56351759104859</c:v>
                </c:pt>
              </c:numCache>
            </c:numRef>
          </c:val>
          <c:extLst xmlns:c16r2="http://schemas.microsoft.com/office/drawing/2015/06/char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#,##0.0</c:formatCode>
                <c:ptCount val="12"/>
                <c:pt idx="0">
                  <c:v>408.21992900000004</c:v>
                </c:pt>
                <c:pt idx="1">
                  <c:v>388.520959</c:v>
                </c:pt>
                <c:pt idx="2">
                  <c:v>368.07352799999995</c:v>
                </c:pt>
                <c:pt idx="3">
                  <c:v>213.85097800000003</c:v>
                </c:pt>
                <c:pt idx="4">
                  <c:v>216.06423500000002</c:v>
                </c:pt>
                <c:pt idx="5">
                  <c:v>178.44658799999999</c:v>
                </c:pt>
                <c:pt idx="6">
                  <c:v>177.30990199999999</c:v>
                </c:pt>
                <c:pt idx="7">
                  <c:v>242.97373799999997</c:v>
                </c:pt>
                <c:pt idx="8">
                  <c:v>229.770734</c:v>
                </c:pt>
                <c:pt idx="9">
                  <c:v>294.14391199999994</c:v>
                </c:pt>
                <c:pt idx="10">
                  <c:v>327.81896999999998</c:v>
                </c:pt>
                <c:pt idx="11">
                  <c:v>377.58621099999999</c:v>
                </c:pt>
              </c:numCache>
            </c:numRef>
          </c:val>
          <c:extLst xmlns:c16r2="http://schemas.microsoft.com/office/drawing/2015/06/char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#,##0.0</c:formatCode>
                <c:ptCount val="12"/>
                <c:pt idx="0">
                  <c:v>11.873593</c:v>
                </c:pt>
                <c:pt idx="1">
                  <c:v>6.5219829999999988</c:v>
                </c:pt>
                <c:pt idx="2">
                  <c:v>9.3793459999999982</c:v>
                </c:pt>
                <c:pt idx="3">
                  <c:v>3.870943</c:v>
                </c:pt>
                <c:pt idx="4">
                  <c:v>2.1839529999999998</c:v>
                </c:pt>
                <c:pt idx="5">
                  <c:v>10.044892000000001</c:v>
                </c:pt>
                <c:pt idx="6">
                  <c:v>13.277176000000003</c:v>
                </c:pt>
                <c:pt idx="7">
                  <c:v>1.859453</c:v>
                </c:pt>
                <c:pt idx="8">
                  <c:v>4.8915190000000006</c:v>
                </c:pt>
                <c:pt idx="9">
                  <c:v>3.871756</c:v>
                </c:pt>
                <c:pt idx="10">
                  <c:v>32.627604999999996</c:v>
                </c:pt>
                <c:pt idx="11">
                  <c:v>33.857377</c:v>
                </c:pt>
              </c:numCache>
            </c:numRef>
          </c:val>
          <c:extLst xmlns:c16r2="http://schemas.microsoft.com/office/drawing/2015/06/char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#,##0.0</c:formatCode>
                <c:ptCount val="12"/>
                <c:pt idx="0">
                  <c:v>3295.1864974726086</c:v>
                </c:pt>
                <c:pt idx="1">
                  <c:v>2537.288827670443</c:v>
                </c:pt>
                <c:pt idx="2">
                  <c:v>2450.2291687147085</c:v>
                </c:pt>
                <c:pt idx="3">
                  <c:v>1606.9144926662252</c:v>
                </c:pt>
                <c:pt idx="4">
                  <c:v>1271.3065822417439</c:v>
                </c:pt>
                <c:pt idx="5">
                  <c:v>856.53348065327532</c:v>
                </c:pt>
                <c:pt idx="6">
                  <c:v>1005.6798860743562</c:v>
                </c:pt>
                <c:pt idx="7">
                  <c:v>935.49505602274371</c:v>
                </c:pt>
                <c:pt idx="8">
                  <c:v>1083.2529101360919</c:v>
                </c:pt>
                <c:pt idx="9">
                  <c:v>1983.3134877000837</c:v>
                </c:pt>
                <c:pt idx="10">
                  <c:v>2583.1781183187886</c:v>
                </c:pt>
                <c:pt idx="11">
                  <c:v>3259.7477585319552</c:v>
                </c:pt>
              </c:numCache>
            </c:numRef>
          </c:val>
          <c:extLst xmlns:c16r2="http://schemas.microsoft.com/office/drawing/2015/06/char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86158080"/>
        <c:axId val="186172160"/>
      </c:barChart>
      <c:catAx>
        <c:axId val="186158080"/>
        <c:scaling>
          <c:orientation val="minMax"/>
        </c:scaling>
        <c:delete val="0"/>
        <c:axPos val="b"/>
        <c:majorTickMark val="none"/>
        <c:minorTickMark val="none"/>
        <c:tickLblPos val="low"/>
        <c:txPr>
          <a:bodyPr/>
          <a:lstStyle/>
          <a:p>
            <a:pPr>
              <a:defRPr sz="900"/>
            </a:pPr>
            <a:endParaRPr lang="cs-CZ"/>
          </a:p>
        </c:txPr>
        <c:crossAx val="186172160"/>
        <c:crosses val="autoZero"/>
        <c:auto val="1"/>
        <c:lblAlgn val="ctr"/>
        <c:lblOffset val="100"/>
        <c:noMultiLvlLbl val="0"/>
      </c:catAx>
      <c:valAx>
        <c:axId val="186172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615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#,##0.0</c:formatCode>
                <c:ptCount val="4"/>
                <c:pt idx="0">
                  <c:v>37515.380295892712</c:v>
                </c:pt>
                <c:pt idx="1">
                  <c:v>16107.107529967652</c:v>
                </c:pt>
                <c:pt idx="2">
                  <c:v>10897.979106398205</c:v>
                </c:pt>
                <c:pt idx="3">
                  <c:v>29815.344053627974</c:v>
                </c:pt>
              </c:numCache>
            </c:numRef>
          </c:val>
          <c:extLst xmlns:c16r2="http://schemas.microsoft.com/office/drawing/2015/06/char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#,##0.0</c:formatCode>
                <c:ptCount val="4"/>
                <c:pt idx="0">
                  <c:v>38066.415746806328</c:v>
                </c:pt>
                <c:pt idx="1">
                  <c:v>12383.216464000003</c:v>
                </c:pt>
                <c:pt idx="2">
                  <c:v>9710.8104489196248</c:v>
                </c:pt>
                <c:pt idx="3">
                  <c:v>28901.762231721135</c:v>
                </c:pt>
              </c:numCache>
            </c:numRef>
          </c:val>
          <c:extLst xmlns:c16r2="http://schemas.microsoft.com/office/drawing/2015/06/char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34335.509213444333</c:v>
                </c:pt>
                <c:pt idx="1">
                  <c:v>15752.549517958016</c:v>
                </c:pt>
                <c:pt idx="2">
                  <c:v>10011.144466085221</c:v>
                </c:pt>
                <c:pt idx="3">
                  <c:v>27444.289035825866</c:v>
                </c:pt>
              </c:numCache>
            </c:numRef>
          </c:val>
          <c:extLst xmlns:c16r2="http://schemas.microsoft.com/office/drawing/2015/06/chart">
            <c:ext xmlns:c16="http://schemas.microsoft.com/office/drawing/2014/chart" uri="{C3380CC4-5D6E-409C-BE32-E72D297353CC}">
              <c16:uniqueId val="{00000002-3B03-45FB-A5FA-CD79BCEC54C0}"/>
            </c:ext>
          </c:extLst>
        </c:ser>
        <c:ser>
          <c:idx val="3"/>
          <c:order val="3"/>
          <c:tx>
            <c:v>2020</c:v>
          </c:tx>
          <c:invertIfNegative val="0"/>
          <c:val>
            <c:numRef>
              <c:f>'10.1'!$B$14:$E$14</c:f>
              <c:numCache>
                <c:formatCode>#,##0.0</c:formatCode>
                <c:ptCount val="4"/>
                <c:pt idx="0">
                  <c:v>32640.431964203934</c:v>
                </c:pt>
                <c:pt idx="1">
                  <c:v>14706.85202793085</c:v>
                </c:pt>
                <c:pt idx="2">
                  <c:v>9682.8356225525822</c:v>
                </c:pt>
                <c:pt idx="3">
                  <c:v>28395.107240229292</c:v>
                </c:pt>
              </c:numCache>
            </c:numRef>
          </c:val>
          <c:extLst xmlns:c16r2="http://schemas.microsoft.com/office/drawing/2015/06/char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207089664"/>
        <c:axId val="207091200"/>
      </c:barChart>
      <c:catAx>
        <c:axId val="207089664"/>
        <c:scaling>
          <c:orientation val="minMax"/>
        </c:scaling>
        <c:delete val="0"/>
        <c:axPos val="b"/>
        <c:numFmt formatCode="General" sourceLinked="1"/>
        <c:majorTickMark val="none"/>
        <c:minorTickMark val="none"/>
        <c:tickLblPos val="low"/>
        <c:txPr>
          <a:bodyPr/>
          <a:lstStyle/>
          <a:p>
            <a:pPr>
              <a:defRPr sz="900"/>
            </a:pPr>
            <a:endParaRPr lang="cs-CZ"/>
          </a:p>
        </c:txPr>
        <c:crossAx val="207091200"/>
        <c:crosses val="autoZero"/>
        <c:auto val="1"/>
        <c:lblAlgn val="ctr"/>
        <c:lblOffset val="100"/>
        <c:noMultiLvlLbl val="0"/>
      </c:catAx>
      <c:valAx>
        <c:axId val="207091200"/>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20708966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#,##0.0</c:formatCode>
                <c:ptCount val="12"/>
                <c:pt idx="0">
                  <c:v>24788.310393373285</c:v>
                </c:pt>
                <c:pt idx="1">
                  <c:v>18586.621589009519</c:v>
                </c:pt>
                <c:pt idx="2">
                  <c:v>16114.028229809854</c:v>
                </c:pt>
                <c:pt idx="3">
                  <c:v>14165.704311425608</c:v>
                </c:pt>
                <c:pt idx="4">
                  <c:v>11027.10214143502</c:v>
                </c:pt>
                <c:pt idx="5">
                  <c:v>8451.5221331219091</c:v>
                </c:pt>
                <c:pt idx="6">
                  <c:v>7792.2814671303076</c:v>
                </c:pt>
                <c:pt idx="7">
                  <c:v>8047.8060840730504</c:v>
                </c:pt>
                <c:pt idx="8">
                  <c:v>10334.148287629379</c:v>
                </c:pt>
                <c:pt idx="9">
                  <c:v>13439.8400786274</c:v>
                </c:pt>
                <c:pt idx="10">
                  <c:v>17328.302735294419</c:v>
                </c:pt>
                <c:pt idx="11">
                  <c:v>20082.353398932741</c:v>
                </c:pt>
              </c:numCache>
            </c:numRef>
          </c:val>
          <c:smooth val="0"/>
          <c:extLst xmlns:c16r2="http://schemas.microsoft.com/office/drawing/2015/06/char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#,##0.0</c:formatCode>
                <c:ptCount val="12"/>
                <c:pt idx="0">
                  <c:v>20205.678532418846</c:v>
                </c:pt>
                <c:pt idx="1">
                  <c:v>19893.195886910842</c:v>
                </c:pt>
                <c:pt idx="2">
                  <c:v>19661.85814030562</c:v>
                </c:pt>
                <c:pt idx="3">
                  <c:v>11151.742550999999</c:v>
                </c:pt>
                <c:pt idx="4">
                  <c:v>9169.3785859999989</c:v>
                </c:pt>
                <c:pt idx="5">
                  <c:v>8370.8302440000007</c:v>
                </c:pt>
                <c:pt idx="6">
                  <c:v>7963.7059086828503</c:v>
                </c:pt>
                <c:pt idx="7">
                  <c:v>7785.5182982328561</c:v>
                </c:pt>
                <c:pt idx="8">
                  <c:v>8705.7930091411508</c:v>
                </c:pt>
                <c:pt idx="9">
                  <c:v>13135.881975999997</c:v>
                </c:pt>
                <c:pt idx="10">
                  <c:v>16757.239725800006</c:v>
                </c:pt>
                <c:pt idx="11">
                  <c:v>20132.106561399996</c:v>
                </c:pt>
              </c:numCache>
            </c:numRef>
          </c:val>
          <c:smooth val="0"/>
          <c:extLst xmlns:c16r2="http://schemas.microsoft.com/office/drawing/2015/06/char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smooth val="0"/>
          <c:extLst xmlns:c16r2="http://schemas.microsoft.com/office/drawing/2015/06/chart">
            <c:ext xmlns:c16="http://schemas.microsoft.com/office/drawing/2014/chart" uri="{C3380CC4-5D6E-409C-BE32-E72D297353CC}">
              <c16:uniqueId val="{00000001-EC6C-4268-AFAA-314D6B11CB3C}"/>
            </c:ext>
          </c:extLst>
        </c:ser>
        <c:ser>
          <c:idx val="6"/>
          <c:order val="3"/>
          <c:tx>
            <c:strRef>
              <c:f>'10.2'!$A$7</c:f>
              <c:strCache>
                <c:ptCount val="1"/>
                <c:pt idx="0">
                  <c:v>Výroba tepla brutto 2020</c:v>
                </c:pt>
              </c:strCache>
            </c:strRef>
          </c:tx>
          <c:marker>
            <c:symbol val="none"/>
          </c:marker>
          <c:val>
            <c:numRef>
              <c:f>'10.2'!$B$7:$G$7</c:f>
              <c:numCache>
                <c:formatCode>#,##0.0</c:formatCode>
                <c:ptCount val="6"/>
                <c:pt idx="0">
                  <c:v>20293.342585143138</c:v>
                </c:pt>
                <c:pt idx="1">
                  <c:v>16604.401084213976</c:v>
                </c:pt>
                <c:pt idx="2">
                  <c:v>16360.21339265142</c:v>
                </c:pt>
                <c:pt idx="3">
                  <c:v>12006.28707097862</c:v>
                </c:pt>
                <c:pt idx="4">
                  <c:v>10797.1495326</c:v>
                </c:pt>
                <c:pt idx="5">
                  <c:v>8552.6748138000003</c:v>
                </c:pt>
              </c:numCache>
            </c:numRef>
          </c:val>
          <c:smooth val="0"/>
          <c:extLst xmlns:c16r2="http://schemas.microsoft.com/office/drawing/2015/06/chart">
            <c:ext xmlns:c16="http://schemas.microsoft.com/office/drawing/2014/chart" uri="{C3380CC4-5D6E-409C-BE32-E72D297353CC}">
              <c16:uniqueId val="{00000000-37A6-4E52-A703-52CEB34A6552}"/>
            </c:ext>
          </c:extLst>
        </c:ser>
        <c:ser>
          <c:idx val="2"/>
          <c:order val="4"/>
          <c:tx>
            <c:strRef>
              <c:f>'10.2'!$A$10</c:f>
              <c:strCache>
                <c:ptCount val="1"/>
                <c:pt idx="0">
                  <c:v>Dodávky tepla 2017</c:v>
                </c:pt>
              </c:strCache>
            </c:strRef>
          </c:tx>
          <c:marker>
            <c:symbol val="none"/>
          </c:marker>
          <c:val>
            <c:numRef>
              <c:f>'10.2'!$B$10:$M$10</c:f>
              <c:numCache>
                <c:formatCode>#,##0.0</c:formatCode>
                <c:ptCount val="12"/>
                <c:pt idx="0">
                  <c:v>16478.585341766986</c:v>
                </c:pt>
                <c:pt idx="1">
                  <c:v>11654.297915777555</c:v>
                </c:pt>
                <c:pt idx="2">
                  <c:v>9382.4970383481668</c:v>
                </c:pt>
                <c:pt idx="3">
                  <c:v>7848.0876669973004</c:v>
                </c:pt>
                <c:pt idx="4">
                  <c:v>5063.304654542354</c:v>
                </c:pt>
                <c:pt idx="5">
                  <c:v>3195.7152084279996</c:v>
                </c:pt>
                <c:pt idx="6">
                  <c:v>3008.9855368119997</c:v>
                </c:pt>
                <c:pt idx="7">
                  <c:v>3098.8329124330003</c:v>
                </c:pt>
                <c:pt idx="8">
                  <c:v>4790.1606571532038</c:v>
                </c:pt>
                <c:pt idx="9">
                  <c:v>7070.3964402386573</c:v>
                </c:pt>
                <c:pt idx="10">
                  <c:v>10313.596333714657</c:v>
                </c:pt>
                <c:pt idx="11">
                  <c:v>12431.351279674658</c:v>
                </c:pt>
              </c:numCache>
            </c:numRef>
          </c:val>
          <c:smooth val="0"/>
          <c:extLst xmlns:c16r2="http://schemas.microsoft.com/office/drawing/2015/06/chart">
            <c:ext xmlns:c16="http://schemas.microsoft.com/office/drawing/2014/chart" uri="{C3380CC4-5D6E-409C-BE32-E72D297353CC}">
              <c16:uniqueId val="{00000002-EC6C-4268-AFAA-314D6B11CB3C}"/>
            </c:ext>
          </c:extLst>
        </c:ser>
        <c:ser>
          <c:idx val="5"/>
          <c:order val="5"/>
          <c:tx>
            <c:strRef>
              <c:f>'10.2'!$A$11</c:f>
              <c:strCache>
                <c:ptCount val="1"/>
                <c:pt idx="0">
                  <c:v>Dodávky tepla 2018</c:v>
                </c:pt>
              </c:strCache>
            </c:strRef>
          </c:tx>
          <c:marker>
            <c:symbol val="none"/>
          </c:marker>
          <c:val>
            <c:numRef>
              <c:f>'10.2'!$B$11:$M$11</c:f>
              <c:numCache>
                <c:formatCode>#,##0.0</c:formatCode>
                <c:ptCount val="12"/>
                <c:pt idx="0">
                  <c:v>12399.469117099547</c:v>
                </c:pt>
                <c:pt idx="1">
                  <c:v>13089.190347299895</c:v>
                </c:pt>
                <c:pt idx="2">
                  <c:v>12577.75628240689</c:v>
                </c:pt>
                <c:pt idx="3">
                  <c:v>5469.9709170000006</c:v>
                </c:pt>
                <c:pt idx="4">
                  <c:v>3745.643223</c:v>
                </c:pt>
                <c:pt idx="5">
                  <c:v>3167.6023240000009</c:v>
                </c:pt>
                <c:pt idx="6">
                  <c:v>3045.9114672031033</c:v>
                </c:pt>
                <c:pt idx="7">
                  <c:v>3001.409038881693</c:v>
                </c:pt>
                <c:pt idx="8">
                  <c:v>3663.4899428348285</c:v>
                </c:pt>
                <c:pt idx="9">
                  <c:v>6799.0420395803776</c:v>
                </c:pt>
                <c:pt idx="10">
                  <c:v>9836.4189610698304</c:v>
                </c:pt>
                <c:pt idx="11">
                  <c:v>12266.301231070929</c:v>
                </c:pt>
              </c:numCache>
            </c:numRef>
          </c:val>
          <c:smooth val="0"/>
          <c:extLst xmlns:c16r2="http://schemas.microsoft.com/office/drawing/2015/06/chart">
            <c:ext xmlns:c16="http://schemas.microsoft.com/office/drawing/2014/chart" uri="{C3380CC4-5D6E-409C-BE32-E72D297353CC}">
              <c16:uniqueId val="{00000001-F72C-4282-81E6-D0FBEDABB315}"/>
            </c:ext>
          </c:extLst>
        </c:ser>
        <c:ser>
          <c:idx val="3"/>
          <c:order val="6"/>
          <c:tx>
            <c:strRef>
              <c:f>'10.2'!$A$12</c:f>
              <c:strCache>
                <c:ptCount val="1"/>
                <c:pt idx="0">
                  <c:v>Dodávky tepla 2019</c:v>
                </c:pt>
              </c:strCache>
            </c:strRef>
          </c:tx>
          <c:marker>
            <c:symbol val="none"/>
          </c:marker>
          <c:val>
            <c:numRef>
              <c:f>'10.2'!$B$12:$M$12</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smooth val="0"/>
          <c:extLst xmlns:c16r2="http://schemas.microsoft.com/office/drawing/2015/06/chart">
            <c:ext xmlns:c16="http://schemas.microsoft.com/office/drawing/2014/chart" uri="{C3380CC4-5D6E-409C-BE32-E72D297353CC}">
              <c16:uniqueId val="{00000003-EC6C-4268-AFAA-314D6B11CB3C}"/>
            </c:ext>
          </c:extLst>
        </c:ser>
        <c:ser>
          <c:idx val="7"/>
          <c:order val="7"/>
          <c:tx>
            <c:strRef>
              <c:f>'10.2'!$A$13</c:f>
              <c:strCache>
                <c:ptCount val="1"/>
                <c:pt idx="0">
                  <c:v>Dodávky tepla 2020</c:v>
                </c:pt>
              </c:strCache>
            </c:strRef>
          </c:tx>
          <c:marker>
            <c:symbol val="none"/>
          </c:marker>
          <c:val>
            <c:numRef>
              <c:f>'10.2'!$B$13:$G$13</c:f>
              <c:numCache>
                <c:formatCode>#,##0.0</c:formatCode>
                <c:ptCount val="6"/>
                <c:pt idx="0">
                  <c:v>12728.590306818245</c:v>
                </c:pt>
                <c:pt idx="1">
                  <c:v>10163.73755446267</c:v>
                </c:pt>
                <c:pt idx="2">
                  <c:v>9748.1041029230164</c:v>
                </c:pt>
                <c:pt idx="3">
                  <c:v>6295.0493324037398</c:v>
                </c:pt>
                <c:pt idx="4">
                  <c:v>5201.4628225845527</c:v>
                </c:pt>
                <c:pt idx="5">
                  <c:v>3210.339872942558</c:v>
                </c:pt>
              </c:numCache>
            </c:numRef>
          </c:val>
          <c:smooth val="0"/>
          <c:extLst xmlns:c16r2="http://schemas.microsoft.com/office/drawing/2015/06/char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marker val="1"/>
        <c:smooth val="0"/>
        <c:axId val="202930432"/>
        <c:axId val="202932224"/>
      </c:lineChart>
      <c:catAx>
        <c:axId val="202930432"/>
        <c:scaling>
          <c:orientation val="minMax"/>
        </c:scaling>
        <c:delete val="0"/>
        <c:axPos val="b"/>
        <c:numFmt formatCode="General" sourceLinked="0"/>
        <c:majorTickMark val="none"/>
        <c:minorTickMark val="none"/>
        <c:tickLblPos val="nextTo"/>
        <c:crossAx val="202932224"/>
        <c:crosses val="autoZero"/>
        <c:auto val="1"/>
        <c:lblAlgn val="ctr"/>
        <c:lblOffset val="100"/>
        <c:noMultiLvlLbl val="0"/>
      </c:catAx>
      <c:valAx>
        <c:axId val="202932224"/>
        <c:scaling>
          <c:orientation val="minMax"/>
        </c:scaling>
        <c:delete val="0"/>
        <c:axPos val="l"/>
        <c:majorGridlines/>
        <c:numFmt formatCode="#,##0" sourceLinked="0"/>
        <c:majorTickMark val="out"/>
        <c:minorTickMark val="none"/>
        <c:tickLblPos val="nextTo"/>
        <c:spPr>
          <a:ln>
            <a:noFill/>
          </a:ln>
        </c:spPr>
        <c:crossAx val="202930432"/>
        <c:crosses val="autoZero"/>
        <c:crossBetween val="between"/>
      </c:valAx>
    </c:plotArea>
    <c:legend>
      <c:legendPos val="b"/>
      <c:layout>
        <c:manualLayout>
          <c:xMode val="edge"/>
          <c:yMode val="edge"/>
          <c:x val="0"/>
          <c:y val="0.79408570541593926"/>
          <c:w val="0.93671498998326552"/>
          <c:h val="0.20591429458406071"/>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'10.2'!$A$9</c:f>
              <c:strCache>
                <c:ptCount val="1"/>
                <c:pt idx="0">
                  <c:v>Meziroční změna-výroba tepla brutto</c:v>
                </c:pt>
              </c:strCache>
            </c:strRef>
          </c:tx>
          <c:invertIfNegative val="0"/>
          <c:val>
            <c:numRef>
              <c:f>'10.2'!$B$9:$M$9</c:f>
              <c:numCache>
                <c:formatCode>0.0%</c:formatCode>
                <c:ptCount val="12"/>
                <c:pt idx="0">
                  <c:v>-7.899466417535593E-2</c:v>
                </c:pt>
                <c:pt idx="1">
                  <c:v>-5.58627952982736E-2</c:v>
                </c:pt>
                <c:pt idx="2">
                  <c:v>1.5057657749801509E-2</c:v>
                </c:pt>
                <c:pt idx="3">
                  <c:v>-5.2683107894328285E-2</c:v>
                </c:pt>
                <c:pt idx="4">
                  <c:v>-9.4517105321114042E-2</c:v>
                </c:pt>
                <c:pt idx="5">
                  <c:v>5.6754629870289862E-2</c:v>
                </c:pt>
                <c:pt idx="6">
                  <c:v>6.5416511692450788E-2</c:v>
                </c:pt>
                <c:pt idx="7">
                  <c:v>-2.6943708083129271E-2</c:v>
                </c:pt>
                <c:pt idx="8">
                  <c:v>-7.5923878096255018E-2</c:v>
                </c:pt>
                <c:pt idx="9">
                  <c:v>-1.233997231789368E-2</c:v>
                </c:pt>
                <c:pt idx="10">
                  <c:v>-3.3088583654727745E-3</c:v>
                </c:pt>
                <c:pt idx="11">
                  <c:v>-4.6358736156898804E-2</c:v>
                </c:pt>
              </c:numCache>
            </c:numRef>
          </c:val>
          <c:extLst xmlns:c16r2="http://schemas.microsoft.com/office/drawing/2015/06/chart">
            <c:ext xmlns:c16="http://schemas.microsoft.com/office/drawing/2014/chart" uri="{C3380CC4-5D6E-409C-BE32-E72D297353CC}">
              <c16:uniqueId val="{00000000-DD71-4267-BCC9-0ED9F1BA0328}"/>
            </c:ext>
          </c:extLst>
        </c:ser>
        <c:ser>
          <c:idx val="1"/>
          <c:order val="1"/>
          <c:tx>
            <c:strRef>
              <c:f>'10.2'!$A$15</c:f>
              <c:strCache>
                <c:ptCount val="1"/>
                <c:pt idx="0">
                  <c:v>Meziroční změna-dodávky tepla</c:v>
                </c:pt>
              </c:strCache>
            </c:strRef>
          </c:tx>
          <c:invertIfNegative val="0"/>
          <c:val>
            <c:numRef>
              <c:f>'10.2'!$B$15:$M$15</c:f>
              <c:numCache>
                <c:formatCode>0.0%</c:formatCode>
                <c:ptCount val="12"/>
                <c:pt idx="0">
                  <c:v>-9.2465840516712694E-2</c:v>
                </c:pt>
                <c:pt idx="1">
                  <c:v>-6.9945178627926111E-2</c:v>
                </c:pt>
                <c:pt idx="2">
                  <c:v>3.9029005870877972E-2</c:v>
                </c:pt>
                <c:pt idx="3">
                  <c:v>-5.3288432282850018E-2</c:v>
                </c:pt>
                <c:pt idx="4">
                  <c:v>-0.13500774903329288</c:v>
                </c:pt>
                <c:pt idx="5">
                  <c:v>3.8992280369538453E-2</c:v>
                </c:pt>
                <c:pt idx="6">
                  <c:v>9.5947315089703784E-3</c:v>
                </c:pt>
                <c:pt idx="7">
                  <c:v>-1.0072272514270312E-2</c:v>
                </c:pt>
                <c:pt idx="8">
                  <c:v>-8.1037886955760863E-2</c:v>
                </c:pt>
                <c:pt idx="9">
                  <c:v>5.9690770819540669E-2</c:v>
                </c:pt>
                <c:pt idx="10">
                  <c:v>5.6377911376322198E-2</c:v>
                </c:pt>
                <c:pt idx="11">
                  <c:v>2.1992258539243721E-3</c:v>
                </c:pt>
              </c:numCache>
            </c:numRef>
          </c:val>
          <c:extLst xmlns:c16r2="http://schemas.microsoft.com/office/drawing/2015/06/char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203208192"/>
        <c:axId val="203209728"/>
      </c:barChart>
      <c:catAx>
        <c:axId val="203208192"/>
        <c:scaling>
          <c:orientation val="minMax"/>
        </c:scaling>
        <c:delete val="0"/>
        <c:axPos val="b"/>
        <c:numFmt formatCode="General" sourceLinked="1"/>
        <c:majorTickMark val="none"/>
        <c:minorTickMark val="none"/>
        <c:tickLblPos val="low"/>
        <c:txPr>
          <a:bodyPr/>
          <a:lstStyle/>
          <a:p>
            <a:pPr>
              <a:defRPr sz="900"/>
            </a:pPr>
            <a:endParaRPr lang="cs-CZ"/>
          </a:p>
        </c:txPr>
        <c:crossAx val="203209728"/>
        <c:crosses val="autoZero"/>
        <c:auto val="1"/>
        <c:lblAlgn val="ctr"/>
        <c:lblOffset val="100"/>
        <c:noMultiLvlLbl val="0"/>
      </c:catAx>
      <c:valAx>
        <c:axId val="203209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20819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207841152"/>
        <c:axId val="207842688"/>
      </c:barChart>
      <c:catAx>
        <c:axId val="207841152"/>
        <c:scaling>
          <c:orientation val="minMax"/>
        </c:scaling>
        <c:delete val="1"/>
        <c:axPos val="b"/>
        <c:numFmt formatCode="General" sourceLinked="1"/>
        <c:majorTickMark val="out"/>
        <c:minorTickMark val="none"/>
        <c:tickLblPos val="nextTo"/>
        <c:crossAx val="207842688"/>
        <c:crosses val="autoZero"/>
        <c:auto val="1"/>
        <c:lblAlgn val="ctr"/>
        <c:lblOffset val="100"/>
        <c:noMultiLvlLbl val="0"/>
      </c:catAx>
      <c:valAx>
        <c:axId val="207842688"/>
        <c:scaling>
          <c:orientation val="minMax"/>
        </c:scaling>
        <c:delete val="1"/>
        <c:axPos val="l"/>
        <c:numFmt formatCode="0.0%" sourceLinked="1"/>
        <c:majorTickMark val="out"/>
        <c:minorTickMark val="none"/>
        <c:tickLblPos val="nextTo"/>
        <c:crossAx val="20784115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207594624"/>
        <c:axId val="207596160"/>
      </c:barChart>
      <c:catAx>
        <c:axId val="207594624"/>
        <c:scaling>
          <c:orientation val="minMax"/>
        </c:scaling>
        <c:delete val="1"/>
        <c:axPos val="b"/>
        <c:numFmt formatCode="General" sourceLinked="1"/>
        <c:majorTickMark val="out"/>
        <c:minorTickMark val="none"/>
        <c:tickLblPos val="nextTo"/>
        <c:crossAx val="207596160"/>
        <c:crosses val="autoZero"/>
        <c:auto val="1"/>
        <c:lblAlgn val="ctr"/>
        <c:lblOffset val="100"/>
        <c:noMultiLvlLbl val="0"/>
      </c:catAx>
      <c:valAx>
        <c:axId val="207596160"/>
        <c:scaling>
          <c:orientation val="minMax"/>
        </c:scaling>
        <c:delete val="1"/>
        <c:axPos val="l"/>
        <c:numFmt formatCode="0.0%" sourceLinked="1"/>
        <c:majorTickMark val="out"/>
        <c:minorTickMark val="none"/>
        <c:tickLblPos val="nextTo"/>
        <c:crossAx val="20759462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průmysl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75000"/>
              </a:schemeClr>
            </a:solidFill>
          </c:spPr>
          <c:invertIfNegative val="0"/>
          <c:cat>
            <c:strRef>
              <c:f>'10.5'!$B$3:$E$3</c:f>
              <c:strCache>
                <c:ptCount val="4"/>
                <c:pt idx="0">
                  <c:v>I. čtvrtletí</c:v>
                </c:pt>
                <c:pt idx="1">
                  <c:v>II. čtvrtletí</c:v>
                </c:pt>
                <c:pt idx="2">
                  <c:v>III. čtvrtletí</c:v>
                </c:pt>
                <c:pt idx="3">
                  <c:v>IV. čtvrtletí</c:v>
                </c:pt>
              </c:strCache>
            </c:strRef>
          </c:cat>
          <c:val>
            <c:numRef>
              <c:f>'10.5'!$B$4:$E$4</c:f>
              <c:numCache>
                <c:formatCode>#,##0.0</c:formatCode>
                <c:ptCount val="4"/>
                <c:pt idx="0">
                  <c:v>7657.4593198685488</c:v>
                </c:pt>
                <c:pt idx="1">
                  <c:v>4631.2900033999995</c:v>
                </c:pt>
                <c:pt idx="2">
                  <c:v>3739.4786299999987</c:v>
                </c:pt>
                <c:pt idx="3">
                  <c:v>6250.7724099999996</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1"/>
          <c:tx>
            <c:v>2020</c:v>
          </c:tx>
          <c:spPr>
            <a:solidFill>
              <a:schemeClr val="accent1"/>
            </a:solidFill>
          </c:spPr>
          <c:invertIfNegative val="0"/>
          <c:val>
            <c:numRef>
              <c:f>'10.5'!$B$5:$E$5</c:f>
              <c:numCache>
                <c:formatCode>#,##0.0</c:formatCode>
                <c:ptCount val="4"/>
                <c:pt idx="0">
                  <c:v>6982.6791637666665</c:v>
                </c:pt>
                <c:pt idx="1">
                  <c:v>3945.4922019999995</c:v>
                </c:pt>
                <c:pt idx="2">
                  <c:v>3531.6105390000007</c:v>
                </c:pt>
                <c:pt idx="3">
                  <c:v>6117.4635759999992</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7642624"/>
        <c:axId val="207644160"/>
      </c:barChart>
      <c:catAx>
        <c:axId val="207642624"/>
        <c:scaling>
          <c:orientation val="minMax"/>
        </c:scaling>
        <c:delete val="0"/>
        <c:axPos val="b"/>
        <c:numFmt formatCode="General" sourceLinked="1"/>
        <c:majorTickMark val="none"/>
        <c:minorTickMark val="none"/>
        <c:tickLblPos val="low"/>
        <c:txPr>
          <a:bodyPr/>
          <a:lstStyle/>
          <a:p>
            <a:pPr>
              <a:defRPr sz="900"/>
            </a:pPr>
            <a:endParaRPr lang="cs-CZ"/>
          </a:p>
        </c:txPr>
        <c:crossAx val="207644160"/>
        <c:crosses val="autoZero"/>
        <c:auto val="1"/>
        <c:lblAlgn val="ctr"/>
        <c:lblOffset val="100"/>
        <c:noMultiLvlLbl val="0"/>
      </c:catAx>
      <c:valAx>
        <c:axId val="207644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7642624"/>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domácnosti </a:t>
            </a:r>
            <a:r>
              <a:rPr lang="en-US" sz="1000"/>
              <a:t>[</a:t>
            </a:r>
            <a:r>
              <a:rPr lang="cs-CZ" sz="1000"/>
              <a:t>TJ</a:t>
            </a:r>
            <a:r>
              <a:rPr lang="en-US" sz="1000"/>
              <a:t>]</a:t>
            </a:r>
            <a:endParaRPr lang="cs-CZ" sz="1000"/>
          </a:p>
        </c:rich>
      </c:tx>
      <c:layout>
        <c:manualLayout>
          <c:xMode val="edge"/>
          <c:yMode val="edge"/>
          <c:x val="0.33065173519976671"/>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75000"/>
              </a:schemeClr>
            </a:solidFill>
          </c:spPr>
          <c:invertIfNegative val="0"/>
          <c:cat>
            <c:strRef>
              <c:f>'10.5'!$B$3:$E$3</c:f>
              <c:strCache>
                <c:ptCount val="4"/>
                <c:pt idx="0">
                  <c:v>I. čtvrtletí</c:v>
                </c:pt>
                <c:pt idx="1">
                  <c:v>II. čtvrtletí</c:v>
                </c:pt>
                <c:pt idx="2">
                  <c:v>III. čtvrtletí</c:v>
                </c:pt>
                <c:pt idx="3">
                  <c:v>IV. čtvrtletí</c:v>
                </c:pt>
              </c:strCache>
            </c:strRef>
          </c:cat>
          <c:val>
            <c:numRef>
              <c:f>'10.5'!$B$11:$E$11</c:f>
              <c:numCache>
                <c:formatCode>#,##0.0</c:formatCode>
                <c:ptCount val="4"/>
                <c:pt idx="0">
                  <c:v>13969.347355562815</c:v>
                </c:pt>
                <c:pt idx="1">
                  <c:v>5624.6608695402792</c:v>
                </c:pt>
                <c:pt idx="2">
                  <c:v>3064.6421304732639</c:v>
                </c:pt>
                <c:pt idx="3">
                  <c:v>10998.707560032841</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1"/>
          <c:tx>
            <c:v>2020</c:v>
          </c:tx>
          <c:spPr>
            <a:solidFill>
              <a:schemeClr val="accent6"/>
            </a:solidFill>
          </c:spPr>
          <c:invertIfNegative val="0"/>
          <c:val>
            <c:numRef>
              <c:f>'10.5'!$B$12:$E$12</c:f>
              <c:numCache>
                <c:formatCode>#,##0.0</c:formatCode>
                <c:ptCount val="4"/>
                <c:pt idx="0">
                  <c:v>13264.310885176314</c:v>
                </c:pt>
                <c:pt idx="1">
                  <c:v>5494.2426069999992</c:v>
                </c:pt>
                <c:pt idx="2">
                  <c:v>2836.9906280000005</c:v>
                </c:pt>
                <c:pt idx="3">
                  <c:v>11566.245502183119</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7670272"/>
        <c:axId val="207749888"/>
      </c:barChart>
      <c:catAx>
        <c:axId val="207670272"/>
        <c:scaling>
          <c:orientation val="minMax"/>
        </c:scaling>
        <c:delete val="0"/>
        <c:axPos val="b"/>
        <c:numFmt formatCode="General" sourceLinked="1"/>
        <c:majorTickMark val="none"/>
        <c:minorTickMark val="none"/>
        <c:tickLblPos val="low"/>
        <c:txPr>
          <a:bodyPr/>
          <a:lstStyle/>
          <a:p>
            <a:pPr>
              <a:defRPr sz="900"/>
            </a:pPr>
            <a:endParaRPr lang="cs-CZ"/>
          </a:p>
        </c:txPr>
        <c:crossAx val="207749888"/>
        <c:crosses val="autoZero"/>
        <c:auto val="1"/>
        <c:lblAlgn val="ctr"/>
        <c:lblOffset val="100"/>
        <c:noMultiLvlLbl val="0"/>
      </c:catAx>
      <c:valAx>
        <c:axId val="2077498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767027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 obchod, služby, školství, zdravotnictvíl </a:t>
            </a:r>
            <a:r>
              <a:rPr lang="en-US" sz="1000"/>
              <a:t>[</a:t>
            </a:r>
            <a:r>
              <a:rPr lang="cs-CZ" sz="1000"/>
              <a:t>TJ</a:t>
            </a:r>
            <a:r>
              <a:rPr lang="en-US" sz="1000"/>
              <a:t>]</a:t>
            </a:r>
            <a:endParaRPr lang="cs-CZ" sz="1000"/>
          </a:p>
        </c:rich>
      </c:tx>
      <c:layout>
        <c:manualLayout>
          <c:xMode val="edge"/>
          <c:yMode val="edge"/>
          <c:x val="0.16177060185185185"/>
          <c:y val="0"/>
        </c:manualLayout>
      </c:layout>
      <c:overlay val="0"/>
    </c:title>
    <c:autoTitleDeleted val="0"/>
    <c:plotArea>
      <c:layout/>
      <c:barChart>
        <c:barDir val="col"/>
        <c:grouping val="clustered"/>
        <c:varyColors val="0"/>
        <c:ser>
          <c:idx val="2"/>
          <c:order val="0"/>
          <c:tx>
            <c:strRef>
              <c:f>'10.5'!$H$4</c:f>
              <c:strCache>
                <c:ptCount val="1"/>
                <c:pt idx="0">
                  <c:v>2019</c:v>
                </c:pt>
              </c:strCache>
            </c:strRef>
          </c:tx>
          <c:spPr>
            <a:solidFill>
              <a:schemeClr val="bg1">
                <a:lumMod val="75000"/>
              </a:schemeClr>
            </a:solidFill>
          </c:spPr>
          <c:invertIfNegative val="0"/>
          <c:cat>
            <c:strRef>
              <c:f>'10.5'!$B$3:$E$3</c:f>
              <c:strCache>
                <c:ptCount val="4"/>
                <c:pt idx="0">
                  <c:v>I. čtvrtletí</c:v>
                </c:pt>
                <c:pt idx="1">
                  <c:v>II. čtvrtletí</c:v>
                </c:pt>
                <c:pt idx="2">
                  <c:v>III. čtvrtletí</c:v>
                </c:pt>
                <c:pt idx="3">
                  <c:v>IV. čtvrtletí</c:v>
                </c:pt>
              </c:strCache>
            </c:strRef>
          </c:cat>
          <c:val>
            <c:numRef>
              <c:f>'10.5'!$B$18:$E$18</c:f>
              <c:numCache>
                <c:formatCode>#,##0.0</c:formatCode>
                <c:ptCount val="4"/>
                <c:pt idx="0">
                  <c:v>7973.1952932631666</c:v>
                </c:pt>
                <c:pt idx="1">
                  <c:v>2929.7835839426971</c:v>
                </c:pt>
                <c:pt idx="2">
                  <c:v>1365.1864335768414</c:v>
                </c:pt>
                <c:pt idx="3">
                  <c:v>6307.3157233855381</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1"/>
          <c:tx>
            <c:v>2020</c:v>
          </c:tx>
          <c:spPr>
            <a:solidFill>
              <a:schemeClr val="tx2">
                <a:lumMod val="40000"/>
                <a:lumOff val="60000"/>
              </a:schemeClr>
            </a:solidFill>
          </c:spPr>
          <c:invertIfNegative val="0"/>
          <c:val>
            <c:numRef>
              <c:f>'10.5'!$B$19:$E$19</c:f>
              <c:numCache>
                <c:formatCode>#,##0.0</c:formatCode>
                <c:ptCount val="4"/>
                <c:pt idx="0">
                  <c:v>5296.2443487651117</c:v>
                </c:pt>
                <c:pt idx="1">
                  <c:v>2629.972059000002</c:v>
                </c:pt>
                <c:pt idx="2">
                  <c:v>1478.0677770000002</c:v>
                </c:pt>
                <c:pt idx="3">
                  <c:v>6656.906666417899</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207767808"/>
        <c:axId val="207773696"/>
      </c:barChart>
      <c:catAx>
        <c:axId val="207767808"/>
        <c:scaling>
          <c:orientation val="minMax"/>
        </c:scaling>
        <c:delete val="0"/>
        <c:axPos val="b"/>
        <c:numFmt formatCode="General" sourceLinked="1"/>
        <c:majorTickMark val="none"/>
        <c:minorTickMark val="none"/>
        <c:tickLblPos val="low"/>
        <c:txPr>
          <a:bodyPr/>
          <a:lstStyle/>
          <a:p>
            <a:pPr>
              <a:defRPr sz="900"/>
            </a:pPr>
            <a:endParaRPr lang="cs-CZ"/>
          </a:p>
        </c:txPr>
        <c:crossAx val="207773696"/>
        <c:crosses val="autoZero"/>
        <c:auto val="1"/>
        <c:lblAlgn val="ctr"/>
        <c:lblOffset val="100"/>
        <c:noMultiLvlLbl val="0"/>
      </c:catAx>
      <c:valAx>
        <c:axId val="207773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776780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86509952"/>
        <c:axId val="186581376"/>
      </c:barChart>
      <c:catAx>
        <c:axId val="186509952"/>
        <c:scaling>
          <c:orientation val="minMax"/>
        </c:scaling>
        <c:delete val="1"/>
        <c:axPos val="b"/>
        <c:numFmt formatCode="General" sourceLinked="1"/>
        <c:majorTickMark val="out"/>
        <c:minorTickMark val="none"/>
        <c:tickLblPos val="nextTo"/>
        <c:crossAx val="186581376"/>
        <c:crosses val="autoZero"/>
        <c:auto val="1"/>
        <c:lblAlgn val="ctr"/>
        <c:lblOffset val="100"/>
        <c:noMultiLvlLbl val="0"/>
      </c:catAx>
      <c:valAx>
        <c:axId val="186581376"/>
        <c:scaling>
          <c:orientation val="minMax"/>
        </c:scaling>
        <c:delete val="1"/>
        <c:axPos val="l"/>
        <c:numFmt formatCode="0.0%" sourceLinked="1"/>
        <c:majorTickMark val="out"/>
        <c:minorTickMark val="none"/>
        <c:tickLblPos val="nextTo"/>
        <c:crossAx val="186509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70A-41FC-B770-3C4F89171EBC}"/>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70A-41FC-B770-3C4F89171EBC}"/>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570A-41FC-B770-3C4F89171EBC}"/>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570A-41FC-B770-3C4F89171EBC}"/>
              </c:ext>
            </c:extLst>
          </c:dPt>
          <c:dLbls>
            <c:dLbl>
              <c:idx val="1"/>
              <c:layout>
                <c:manualLayout>
                  <c:x val="9.9419191919191921E-2"/>
                  <c:y val="-0.12503840196204979"/>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70A-41FC-B770-3C4F89171EBC}"/>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9.3005050505050535E-2"/>
                  <c:y val="0.16046501871692267"/>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3148989898989899"/>
                  <c:y val="0.11065541499935459"/>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5073232323232325"/>
                  <c:y val="6.469213889247450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4752525252525253"/>
                  <c:y val="3.637666193365173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2610.2171399999997</c:v>
                </c:pt>
                <c:pt idx="1">
                  <c:v>169.49142800000001</c:v>
                </c:pt>
                <c:pt idx="2">
                  <c:v>3034.8470700000003</c:v>
                </c:pt>
                <c:pt idx="3">
                  <c:v>1.8002200000000004</c:v>
                </c:pt>
                <c:pt idx="4">
                  <c:v>2.7751200000000003</c:v>
                </c:pt>
                <c:pt idx="5">
                  <c:v>3.7407999999999997E-2</c:v>
                </c:pt>
                <c:pt idx="6">
                  <c:v>12521.289067000002</c:v>
                </c:pt>
                <c:pt idx="7">
                  <c:v>79.032589999999999</c:v>
                </c:pt>
                <c:pt idx="8">
                  <c:v>0</c:v>
                </c:pt>
                <c:pt idx="9">
                  <c:v>232.68503799999999</c:v>
                </c:pt>
                <c:pt idx="10">
                  <c:v>26.024430000000002</c:v>
                </c:pt>
                <c:pt idx="11">
                  <c:v>820.76253367846743</c:v>
                </c:pt>
                <c:pt idx="12">
                  <c:v>999.54909299999986</c:v>
                </c:pt>
                <c:pt idx="13">
                  <c:v>0</c:v>
                </c:pt>
                <c:pt idx="14">
                  <c:v>70.356737999999993</c:v>
                </c:pt>
                <c:pt idx="15">
                  <c:v>7826.2393645508273</c:v>
                </c:pt>
              </c:numCache>
            </c:numRef>
          </c:val>
          <c:extLst xmlns:c16r2="http://schemas.microsoft.com/office/drawing/2015/06/char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919D-476D-9FF9-98CFE42B5939}"/>
              </c:ext>
            </c:extLst>
          </c:dPt>
          <c:dPt>
            <c:idx val="7"/>
            <c:bubble3D val="0"/>
            <c:extLst xmlns:c16r2="http://schemas.microsoft.com/office/drawing/2015/06/char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1345.4116919999999</c:v>
                </c:pt>
                <c:pt idx="1">
                  <c:v>1686.8679509999999</c:v>
                </c:pt>
                <c:pt idx="2">
                  <c:v>1868.8478499999997</c:v>
                </c:pt>
                <c:pt idx="3">
                  <c:v>1002.0601285246532</c:v>
                </c:pt>
                <c:pt idx="4">
                  <c:v>519.74891079999998</c:v>
                </c:pt>
                <c:pt idx="5">
                  <c:v>899.15126499999997</c:v>
                </c:pt>
                <c:pt idx="6">
                  <c:v>678.04962711141025</c:v>
                </c:pt>
                <c:pt idx="7">
                  <c:v>4917.8045500000007</c:v>
                </c:pt>
                <c:pt idx="8">
                  <c:v>1140.1998169999999</c:v>
                </c:pt>
                <c:pt idx="9">
                  <c:v>1368.4483890000001</c:v>
                </c:pt>
                <c:pt idx="10">
                  <c:v>1372.6815160000001</c:v>
                </c:pt>
                <c:pt idx="11">
                  <c:v>6479.1891690000011</c:v>
                </c:pt>
                <c:pt idx="12">
                  <c:v>3873.2404680000004</c:v>
                </c:pt>
                <c:pt idx="13">
                  <c:v>1243.4059067932321</c:v>
                </c:pt>
              </c:numCache>
            </c:numRef>
          </c:val>
          <c:extLst xmlns:c16r2="http://schemas.microsoft.com/office/drawing/2015/06/char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614.45192799999995</c:v>
                </c:pt>
                <c:pt idx="1">
                  <c:v>482.63304099999999</c:v>
                </c:pt>
                <c:pt idx="2">
                  <c:v>461.55726699999991</c:v>
                </c:pt>
                <c:pt idx="3">
                  <c:v>299.25604499999997</c:v>
                </c:pt>
                <c:pt idx="4">
                  <c:v>227.57142700000003</c:v>
                </c:pt>
                <c:pt idx="5">
                  <c:v>146.50457700000001</c:v>
                </c:pt>
                <c:pt idx="6">
                  <c:v>207.75923699999996</c:v>
                </c:pt>
                <c:pt idx="7">
                  <c:v>164.377137</c:v>
                </c:pt>
                <c:pt idx="8">
                  <c:v>152.45161300000001</c:v>
                </c:pt>
                <c:pt idx="9">
                  <c:v>337.27101900000002</c:v>
                </c:pt>
                <c:pt idx="10">
                  <c:v>450.18195799999995</c:v>
                </c:pt>
                <c:pt idx="11">
                  <c:v>557.95871499999998</c:v>
                </c:pt>
              </c:numCache>
            </c:numRef>
          </c:val>
          <c:extLst xmlns:c16r2="http://schemas.microsoft.com/office/drawing/2015/06/char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#,##0.0</c:formatCode>
                <c:ptCount val="12"/>
                <c:pt idx="0">
                  <c:v>716.73137399999996</c:v>
                </c:pt>
                <c:pt idx="1">
                  <c:v>576.81645300000025</c:v>
                </c:pt>
                <c:pt idx="2">
                  <c:v>556.64370699999984</c:v>
                </c:pt>
                <c:pt idx="3">
                  <c:v>337.85886000000005</c:v>
                </c:pt>
                <c:pt idx="4">
                  <c:v>266.68822899999998</c:v>
                </c:pt>
                <c:pt idx="5">
                  <c:v>190.377906</c:v>
                </c:pt>
                <c:pt idx="6">
                  <c:v>183.60186500000003</c:v>
                </c:pt>
                <c:pt idx="7">
                  <c:v>184.71973800000001</c:v>
                </c:pt>
                <c:pt idx="8">
                  <c:v>221.161967</c:v>
                </c:pt>
                <c:pt idx="9">
                  <c:v>432.7614089999999</c:v>
                </c:pt>
                <c:pt idx="10">
                  <c:v>572.11682800000005</c:v>
                </c:pt>
                <c:pt idx="11">
                  <c:v>681.98971400000005</c:v>
                </c:pt>
              </c:numCache>
            </c:numRef>
          </c:val>
          <c:extLst xmlns:c16r2="http://schemas.microsoft.com/office/drawing/2015/06/char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#,##0.0</c:formatCode>
                <c:ptCount val="12"/>
                <c:pt idx="0">
                  <c:v>884.47376100000042</c:v>
                </c:pt>
                <c:pt idx="1">
                  <c:v>643.44894600000032</c:v>
                </c:pt>
                <c:pt idx="2">
                  <c:v>597.08313199999975</c:v>
                </c:pt>
                <c:pt idx="3">
                  <c:v>385.05725000000012</c:v>
                </c:pt>
                <c:pt idx="4">
                  <c:v>302.28363899999982</c:v>
                </c:pt>
                <c:pt idx="5">
                  <c:v>197.60425299999997</c:v>
                </c:pt>
                <c:pt idx="6">
                  <c:v>186.53433599999994</c:v>
                </c:pt>
                <c:pt idx="7">
                  <c:v>176.18257000000006</c:v>
                </c:pt>
                <c:pt idx="8">
                  <c:v>211.433245</c:v>
                </c:pt>
                <c:pt idx="9">
                  <c:v>453.24270300000006</c:v>
                </c:pt>
                <c:pt idx="10">
                  <c:v>641.07984499999986</c:v>
                </c:pt>
                <c:pt idx="11">
                  <c:v>774.5253019999999</c:v>
                </c:pt>
              </c:numCache>
            </c:numRef>
          </c:val>
          <c:extLst xmlns:c16r2="http://schemas.microsoft.com/office/drawing/2015/06/char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#,##0.0</c:formatCode>
                <c:ptCount val="12"/>
                <c:pt idx="0">
                  <c:v>469.40237199999996</c:v>
                </c:pt>
                <c:pt idx="1">
                  <c:v>387.03443700000003</c:v>
                </c:pt>
                <c:pt idx="2">
                  <c:v>363.51472699999994</c:v>
                </c:pt>
                <c:pt idx="3">
                  <c:v>238.96197499999997</c:v>
                </c:pt>
                <c:pt idx="4">
                  <c:v>202.10798000000005</c:v>
                </c:pt>
                <c:pt idx="5">
                  <c:v>111.28332899999999</c:v>
                </c:pt>
                <c:pt idx="6">
                  <c:v>102.18114000000001</c:v>
                </c:pt>
                <c:pt idx="7">
                  <c:v>96.230217999999994</c:v>
                </c:pt>
                <c:pt idx="8">
                  <c:v>144.78763799999996</c:v>
                </c:pt>
                <c:pt idx="9">
                  <c:v>257.636436</c:v>
                </c:pt>
                <c:pt idx="10">
                  <c:v>338.2955165300462</c:v>
                </c:pt>
                <c:pt idx="11">
                  <c:v>406.12817599460709</c:v>
                </c:pt>
              </c:numCache>
            </c:numRef>
          </c:val>
          <c:extLst xmlns:c16r2="http://schemas.microsoft.com/office/drawing/2015/06/char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#,##0.0</c:formatCode>
                <c:ptCount val="12"/>
                <c:pt idx="0">
                  <c:v>226.53478543980759</c:v>
                </c:pt>
                <c:pt idx="1">
                  <c:v>183.55973299999997</c:v>
                </c:pt>
                <c:pt idx="2">
                  <c:v>168.20717680000001</c:v>
                </c:pt>
                <c:pt idx="3">
                  <c:v>102.5081744</c:v>
                </c:pt>
                <c:pt idx="4">
                  <c:v>81.124146600000032</c:v>
                </c:pt>
                <c:pt idx="5">
                  <c:v>45.804653800000004</c:v>
                </c:pt>
                <c:pt idx="6">
                  <c:v>38.692827799999989</c:v>
                </c:pt>
                <c:pt idx="7">
                  <c:v>36.8968408</c:v>
                </c:pt>
                <c:pt idx="8">
                  <c:v>52.732286600000002</c:v>
                </c:pt>
                <c:pt idx="9">
                  <c:v>127.32310319999999</c:v>
                </c:pt>
                <c:pt idx="10">
                  <c:v>174.51938879999997</c:v>
                </c:pt>
                <c:pt idx="11">
                  <c:v>217.90641880000004</c:v>
                </c:pt>
              </c:numCache>
            </c:numRef>
          </c:val>
          <c:extLst xmlns:c16r2="http://schemas.microsoft.com/office/drawing/2015/06/char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#,##0.0</c:formatCode>
                <c:ptCount val="12"/>
                <c:pt idx="0">
                  <c:v>424.50081260458342</c:v>
                </c:pt>
                <c:pt idx="1">
                  <c:v>354.71531951178531</c:v>
                </c:pt>
                <c:pt idx="2">
                  <c:v>336.92707465029918</c:v>
                </c:pt>
                <c:pt idx="3">
                  <c:v>212.76817600000001</c:v>
                </c:pt>
                <c:pt idx="4">
                  <c:v>191.499403</c:v>
                </c:pt>
                <c:pt idx="5">
                  <c:v>133.53650699999997</c:v>
                </c:pt>
                <c:pt idx="6">
                  <c:v>105.65999099999996</c:v>
                </c:pt>
                <c:pt idx="7">
                  <c:v>98.306097999999977</c:v>
                </c:pt>
                <c:pt idx="8">
                  <c:v>137.55456799999999</c:v>
                </c:pt>
                <c:pt idx="9">
                  <c:v>234.66236999999995</c:v>
                </c:pt>
                <c:pt idx="10">
                  <c:v>307.09044600000004</c:v>
                </c:pt>
                <c:pt idx="11">
                  <c:v>357.39844900000003</c:v>
                </c:pt>
              </c:numCache>
            </c:numRef>
          </c:val>
          <c:extLst xmlns:c16r2="http://schemas.microsoft.com/office/drawing/2015/06/char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#,##0.0</c:formatCode>
                <c:ptCount val="12"/>
                <c:pt idx="0">
                  <c:v>310.89379676387648</c:v>
                </c:pt>
                <c:pt idx="1">
                  <c:v>257.42922005046103</c:v>
                </c:pt>
                <c:pt idx="2">
                  <c:v>244.09024113006174</c:v>
                </c:pt>
                <c:pt idx="3">
                  <c:v>153.97867873701392</c:v>
                </c:pt>
                <c:pt idx="4">
                  <c:v>133.14205879844317</c:v>
                </c:pt>
                <c:pt idx="5">
                  <c:v>71.572683481914609</c:v>
                </c:pt>
                <c:pt idx="6">
                  <c:v>70.91110500000002</c:v>
                </c:pt>
                <c:pt idx="7">
                  <c:v>67.072023000000002</c:v>
                </c:pt>
                <c:pt idx="8">
                  <c:v>87.321756000000008</c:v>
                </c:pt>
                <c:pt idx="9">
                  <c:v>178.66425952425291</c:v>
                </c:pt>
                <c:pt idx="10">
                  <c:v>229.95637253329454</c:v>
                </c:pt>
                <c:pt idx="11">
                  <c:v>269.42899505386276</c:v>
                </c:pt>
              </c:numCache>
            </c:numRef>
          </c:val>
          <c:extLst xmlns:c16r2="http://schemas.microsoft.com/office/drawing/2015/06/char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#,##0.0</c:formatCode>
                <c:ptCount val="12"/>
                <c:pt idx="0">
                  <c:v>2227.8560173021629</c:v>
                </c:pt>
                <c:pt idx="1">
                  <c:v>1776.9332609772348</c:v>
                </c:pt>
                <c:pt idx="2">
                  <c:v>1652.3880674629459</c:v>
                </c:pt>
                <c:pt idx="3">
                  <c:v>1130.1222330000001</c:v>
                </c:pt>
                <c:pt idx="4">
                  <c:v>964.83803600000056</c:v>
                </c:pt>
                <c:pt idx="5">
                  <c:v>524.48498800000016</c:v>
                </c:pt>
                <c:pt idx="6">
                  <c:v>459.16729299999997</c:v>
                </c:pt>
                <c:pt idx="7">
                  <c:v>476.93306899999982</c:v>
                </c:pt>
                <c:pt idx="8">
                  <c:v>580.44935100000009</c:v>
                </c:pt>
                <c:pt idx="9">
                  <c:v>1251.3231959999994</c:v>
                </c:pt>
                <c:pt idx="10">
                  <c:v>1690.9792000000004</c:v>
                </c:pt>
                <c:pt idx="11">
                  <c:v>1975.5021540000005</c:v>
                </c:pt>
              </c:numCache>
            </c:numRef>
          </c:val>
          <c:extLst xmlns:c16r2="http://schemas.microsoft.com/office/drawing/2015/06/char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#,##0.0</c:formatCode>
                <c:ptCount val="12"/>
                <c:pt idx="0">
                  <c:v>529.88768400000004</c:v>
                </c:pt>
                <c:pt idx="1">
                  <c:v>396.90393200000011</c:v>
                </c:pt>
                <c:pt idx="2">
                  <c:v>368.57153299999987</c:v>
                </c:pt>
                <c:pt idx="3">
                  <c:v>239.02413799999999</c:v>
                </c:pt>
                <c:pt idx="4">
                  <c:v>179.50826899999998</c:v>
                </c:pt>
                <c:pt idx="5">
                  <c:v>102.48044000000002</c:v>
                </c:pt>
                <c:pt idx="6">
                  <c:v>111.38092</c:v>
                </c:pt>
                <c:pt idx="7">
                  <c:v>103.88597499999999</c:v>
                </c:pt>
                <c:pt idx="8">
                  <c:v>126.39028200000003</c:v>
                </c:pt>
                <c:pt idx="9">
                  <c:v>295.92700800000011</c:v>
                </c:pt>
                <c:pt idx="10">
                  <c:v>387.97685599999983</c:v>
                </c:pt>
                <c:pt idx="11">
                  <c:v>456.29595300000005</c:v>
                </c:pt>
              </c:numCache>
            </c:numRef>
          </c:val>
          <c:extLst xmlns:c16r2="http://schemas.microsoft.com/office/drawing/2015/06/char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#,##0.0</c:formatCode>
                <c:ptCount val="12"/>
                <c:pt idx="0">
                  <c:v>667.22966531969087</c:v>
                </c:pt>
                <c:pt idx="1">
                  <c:v>518.25386581248767</c:v>
                </c:pt>
                <c:pt idx="2">
                  <c:v>486.04265660432759</c:v>
                </c:pt>
                <c:pt idx="3">
                  <c:v>276.74534799999992</c:v>
                </c:pt>
                <c:pt idx="4">
                  <c:v>206.63891099999995</c:v>
                </c:pt>
                <c:pt idx="5">
                  <c:v>92.578838999999988</c:v>
                </c:pt>
                <c:pt idx="6">
                  <c:v>83.047175999999993</c:v>
                </c:pt>
                <c:pt idx="7">
                  <c:v>75.516462000000018</c:v>
                </c:pt>
                <c:pt idx="8">
                  <c:v>120.929773</c:v>
                </c:pt>
                <c:pt idx="9">
                  <c:v>324.92957700000005</c:v>
                </c:pt>
                <c:pt idx="10">
                  <c:v>468.42823500000003</c:v>
                </c:pt>
                <c:pt idx="11">
                  <c:v>575.09057700000005</c:v>
                </c:pt>
              </c:numCache>
            </c:numRef>
          </c:val>
          <c:extLst xmlns:c16r2="http://schemas.microsoft.com/office/drawing/2015/06/char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#,##0.0</c:formatCode>
                <c:ptCount val="12"/>
                <c:pt idx="0">
                  <c:v>630.02069500000016</c:v>
                </c:pt>
                <c:pt idx="1">
                  <c:v>477.12738300000001</c:v>
                </c:pt>
                <c:pt idx="2">
                  <c:v>479.6834879999999</c:v>
                </c:pt>
                <c:pt idx="3">
                  <c:v>294.64452800000009</c:v>
                </c:pt>
                <c:pt idx="4">
                  <c:v>238.07940099999996</c:v>
                </c:pt>
                <c:pt idx="5">
                  <c:v>126.18975200000003</c:v>
                </c:pt>
                <c:pt idx="6">
                  <c:v>114.23826599999998</c:v>
                </c:pt>
                <c:pt idx="7">
                  <c:v>95.243770999999995</c:v>
                </c:pt>
                <c:pt idx="8">
                  <c:v>128.04254299999999</c:v>
                </c:pt>
                <c:pt idx="9">
                  <c:v>336.74603100000013</c:v>
                </c:pt>
                <c:pt idx="10">
                  <c:v>456.77902300000005</c:v>
                </c:pt>
                <c:pt idx="11">
                  <c:v>579.15646200000003</c:v>
                </c:pt>
              </c:numCache>
            </c:numRef>
          </c:val>
          <c:extLst xmlns:c16r2="http://schemas.microsoft.com/office/drawing/2015/06/char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#,##0.0</c:formatCode>
                <c:ptCount val="12"/>
                <c:pt idx="0">
                  <c:v>2794.9603340000003</c:v>
                </c:pt>
                <c:pt idx="1">
                  <c:v>2279.785245</c:v>
                </c:pt>
                <c:pt idx="2">
                  <c:v>2245.6938839999998</c:v>
                </c:pt>
                <c:pt idx="3">
                  <c:v>1408.9374739999998</c:v>
                </c:pt>
                <c:pt idx="4">
                  <c:v>1175.7233449999999</c:v>
                </c:pt>
                <c:pt idx="5">
                  <c:v>768.74075800000014</c:v>
                </c:pt>
                <c:pt idx="6">
                  <c:v>698.87341200000003</c:v>
                </c:pt>
                <c:pt idx="7">
                  <c:v>731.76704000000018</c:v>
                </c:pt>
                <c:pt idx="8">
                  <c:v>942.77193399999987</c:v>
                </c:pt>
                <c:pt idx="9">
                  <c:v>1668.2010920000007</c:v>
                </c:pt>
                <c:pt idx="10">
                  <c:v>2217.2727130000003</c:v>
                </c:pt>
                <c:pt idx="11">
                  <c:v>2593.7153639999997</c:v>
                </c:pt>
              </c:numCache>
            </c:numRef>
          </c:val>
          <c:extLst xmlns:c16r2="http://schemas.microsoft.com/office/drawing/2015/06/char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#,##0.0</c:formatCode>
                <c:ptCount val="12"/>
                <c:pt idx="0">
                  <c:v>1635.5205880000005</c:v>
                </c:pt>
                <c:pt idx="1">
                  <c:v>1364.264876</c:v>
                </c:pt>
                <c:pt idx="2">
                  <c:v>1354.6494110000001</c:v>
                </c:pt>
                <c:pt idx="3">
                  <c:v>955.95742900000005</c:v>
                </c:pt>
                <c:pt idx="4">
                  <c:v>811.35595499999965</c:v>
                </c:pt>
                <c:pt idx="5">
                  <c:v>523.11046799999997</c:v>
                </c:pt>
                <c:pt idx="6">
                  <c:v>511.79715700000003</c:v>
                </c:pt>
                <c:pt idx="7">
                  <c:v>499.34308499999997</c:v>
                </c:pt>
                <c:pt idx="8">
                  <c:v>620.20523700000012</c:v>
                </c:pt>
                <c:pt idx="9">
                  <c:v>1027.40086</c:v>
                </c:pt>
                <c:pt idx="10">
                  <c:v>1326.7555610000002</c:v>
                </c:pt>
                <c:pt idx="11">
                  <c:v>1519.0840470000003</c:v>
                </c:pt>
              </c:numCache>
            </c:numRef>
          </c:val>
          <c:extLst xmlns:c16r2="http://schemas.microsoft.com/office/drawing/2015/06/char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#,##0.0</c:formatCode>
                <c:ptCount val="12"/>
                <c:pt idx="0">
                  <c:v>596.12649338811923</c:v>
                </c:pt>
                <c:pt idx="1">
                  <c:v>464.83184211070056</c:v>
                </c:pt>
                <c:pt idx="2">
                  <c:v>433.05173727538056</c:v>
                </c:pt>
                <c:pt idx="3">
                  <c:v>259.22902326672323</c:v>
                </c:pt>
                <c:pt idx="4">
                  <c:v>220.90202218610833</c:v>
                </c:pt>
                <c:pt idx="5">
                  <c:v>176.0707186606424</c:v>
                </c:pt>
                <c:pt idx="6">
                  <c:v>143.86293414507509</c:v>
                </c:pt>
                <c:pt idx="7">
                  <c:v>151.77029660777964</c:v>
                </c:pt>
                <c:pt idx="8">
                  <c:v>180.65144559972663</c:v>
                </c:pt>
                <c:pt idx="9">
                  <c:v>323.31184728563238</c:v>
                </c:pt>
                <c:pt idx="10">
                  <c:v>432.19749923306347</c:v>
                </c:pt>
                <c:pt idx="11">
                  <c:v>487.89656027453634</c:v>
                </c:pt>
              </c:numCache>
            </c:numRef>
          </c:val>
          <c:extLst xmlns:c16r2="http://schemas.microsoft.com/office/drawing/2015/06/char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149141376"/>
        <c:axId val="149142912"/>
      </c:barChart>
      <c:catAx>
        <c:axId val="149141376"/>
        <c:scaling>
          <c:orientation val="minMax"/>
        </c:scaling>
        <c:delete val="0"/>
        <c:axPos val="b"/>
        <c:majorTickMark val="none"/>
        <c:minorTickMark val="none"/>
        <c:tickLblPos val="nextTo"/>
        <c:txPr>
          <a:bodyPr/>
          <a:lstStyle/>
          <a:p>
            <a:pPr>
              <a:defRPr sz="900"/>
            </a:pPr>
            <a:endParaRPr lang="cs-CZ"/>
          </a:p>
        </c:txPr>
        <c:crossAx val="149142912"/>
        <c:crosses val="autoZero"/>
        <c:auto val="1"/>
        <c:lblAlgn val="ctr"/>
        <c:lblOffset val="100"/>
        <c:noMultiLvlLbl val="0"/>
      </c:catAx>
      <c:valAx>
        <c:axId val="149142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91413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xmlns:c16r2="http://schemas.microsoft.com/office/drawing/2015/06/char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xmlns:c16r2="http://schemas.microsoft.com/office/drawing/2015/06/char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xmlns:c16r2="http://schemas.microsoft.com/office/drawing/2015/06/char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xmlns:c16r2="http://schemas.microsoft.com/office/drawing/2015/06/char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xmlns:c16r2="http://schemas.microsoft.com/office/drawing/2015/06/char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xmlns:c16r2="http://schemas.microsoft.com/office/drawing/2015/06/char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xmlns:c16r2="http://schemas.microsoft.com/office/drawing/2015/06/char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xmlns:c16r2="http://schemas.microsoft.com/office/drawing/2015/06/char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xmlns:c16r2="http://schemas.microsoft.com/office/drawing/2015/06/char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xmlns:c16r2="http://schemas.microsoft.com/office/drawing/2015/06/char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xmlns:c16r2="http://schemas.microsoft.com/office/drawing/2015/06/char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xmlns:c16r2="http://schemas.microsoft.com/office/drawing/2015/06/char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xmlns:c16r2="http://schemas.microsoft.com/office/drawing/2015/06/char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xmlns:c16r2="http://schemas.microsoft.com/office/drawing/2015/06/char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189004800"/>
        <c:axId val="189006592"/>
      </c:barChart>
      <c:catAx>
        <c:axId val="189004800"/>
        <c:scaling>
          <c:orientation val="minMax"/>
        </c:scaling>
        <c:delete val="1"/>
        <c:axPos val="b"/>
        <c:numFmt formatCode="General" sourceLinked="1"/>
        <c:majorTickMark val="out"/>
        <c:minorTickMark val="none"/>
        <c:tickLblPos val="nextTo"/>
        <c:crossAx val="189006592"/>
        <c:crosses val="autoZero"/>
        <c:auto val="1"/>
        <c:lblAlgn val="ctr"/>
        <c:lblOffset val="100"/>
        <c:noMultiLvlLbl val="0"/>
      </c:catAx>
      <c:valAx>
        <c:axId val="189006592"/>
        <c:scaling>
          <c:orientation val="minMax"/>
        </c:scaling>
        <c:delete val="1"/>
        <c:axPos val="l"/>
        <c:numFmt formatCode="General" sourceLinked="1"/>
        <c:majorTickMark val="out"/>
        <c:minorTickMark val="none"/>
        <c:tickLblPos val="nextTo"/>
        <c:crossAx val="1890048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467.72478300000006</c:v>
                </c:pt>
                <c:pt idx="2">
                  <c:v>166.73478</c:v>
                </c:pt>
                <c:pt idx="3">
                  <c:v>117.54880899999999</c:v>
                </c:pt>
                <c:pt idx="4">
                  <c:v>195.94447700000003</c:v>
                </c:pt>
                <c:pt idx="5">
                  <c:v>205.54777000000001</c:v>
                </c:pt>
                <c:pt idx="6">
                  <c:v>5.6107609999999983</c:v>
                </c:pt>
                <c:pt idx="7">
                  <c:v>317.18188799999996</c:v>
                </c:pt>
                <c:pt idx="8">
                  <c:v>77.941782000000003</c:v>
                </c:pt>
                <c:pt idx="9">
                  <c:v>12.753358</c:v>
                </c:pt>
                <c:pt idx="10">
                  <c:v>210.91396100000003</c:v>
                </c:pt>
                <c:pt idx="11">
                  <c:v>403.56110699999999</c:v>
                </c:pt>
                <c:pt idx="12">
                  <c:v>337.27144500000009</c:v>
                </c:pt>
                <c:pt idx="13">
                  <c:v>91.482219000000001</c:v>
                </c:pt>
              </c:numCache>
            </c:numRef>
          </c:val>
          <c:extLst xmlns:c16r2="http://schemas.microsoft.com/office/drawing/2015/06/char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12.394</c:v>
                </c:pt>
                <c:pt idx="1">
                  <c:v>22.259893000000002</c:v>
                </c:pt>
                <c:pt idx="2">
                  <c:v>24.659556000000002</c:v>
                </c:pt>
                <c:pt idx="3">
                  <c:v>2.2189999999999999</c:v>
                </c:pt>
                <c:pt idx="4">
                  <c:v>13.507152999999999</c:v>
                </c:pt>
                <c:pt idx="5">
                  <c:v>17.594457999999999</c:v>
                </c:pt>
                <c:pt idx="6">
                  <c:v>2.94902</c:v>
                </c:pt>
                <c:pt idx="7">
                  <c:v>0.16771</c:v>
                </c:pt>
                <c:pt idx="8">
                  <c:v>14.291881000000002</c:v>
                </c:pt>
                <c:pt idx="9">
                  <c:v>15.010223999999999</c:v>
                </c:pt>
                <c:pt idx="10">
                  <c:v>20.619306000000002</c:v>
                </c:pt>
                <c:pt idx="11">
                  <c:v>12.85904</c:v>
                </c:pt>
                <c:pt idx="12">
                  <c:v>7.875737</c:v>
                </c:pt>
                <c:pt idx="13">
                  <c:v>3.0844499999999999</c:v>
                </c:pt>
              </c:numCache>
            </c:numRef>
          </c:val>
          <c:extLst xmlns:c16r2="http://schemas.microsoft.com/office/drawing/2015/06/char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19.256240000000002</c:v>
                </c:pt>
                <c:pt idx="6">
                  <c:v>0</c:v>
                </c:pt>
                <c:pt idx="7">
                  <c:v>2788.1991059999996</c:v>
                </c:pt>
                <c:pt idx="8">
                  <c:v>183.69388400000003</c:v>
                </c:pt>
                <c:pt idx="9">
                  <c:v>5.2279999999999998</c:v>
                </c:pt>
                <c:pt idx="10">
                  <c:v>0</c:v>
                </c:pt>
                <c:pt idx="11">
                  <c:v>4.1000000000000002E-2</c:v>
                </c:pt>
                <c:pt idx="12">
                  <c:v>0</c:v>
                </c:pt>
                <c:pt idx="13">
                  <c:v>38.428839999999994</c:v>
                </c:pt>
              </c:numCache>
            </c:numRef>
          </c:val>
          <c:extLst xmlns:c16r2="http://schemas.microsoft.com/office/drawing/2015/06/char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2.3200000000000002E-2</c:v>
                </c:pt>
                <c:pt idx="2">
                  <c:v>0.92100000000000004</c:v>
                </c:pt>
                <c:pt idx="3">
                  <c:v>0</c:v>
                </c:pt>
                <c:pt idx="4">
                  <c:v>1E-3</c:v>
                </c:pt>
                <c:pt idx="5">
                  <c:v>0</c:v>
                </c:pt>
                <c:pt idx="6">
                  <c:v>0</c:v>
                </c:pt>
                <c:pt idx="7">
                  <c:v>0.34399999999999997</c:v>
                </c:pt>
                <c:pt idx="8">
                  <c:v>0</c:v>
                </c:pt>
                <c:pt idx="9">
                  <c:v>0</c:v>
                </c:pt>
                <c:pt idx="10">
                  <c:v>0.49652000000000002</c:v>
                </c:pt>
                <c:pt idx="11">
                  <c:v>0</c:v>
                </c:pt>
                <c:pt idx="12">
                  <c:v>0</c:v>
                </c:pt>
                <c:pt idx="13">
                  <c:v>1.4500000000000001E-2</c:v>
                </c:pt>
              </c:numCache>
            </c:numRef>
          </c:val>
          <c:extLst xmlns:c16r2="http://schemas.microsoft.com/office/drawing/2015/06/char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0.81799999999999995</c:v>
                </c:pt>
                <c:pt idx="1">
                  <c:v>0</c:v>
                </c:pt>
                <c:pt idx="2">
                  <c:v>0.20799999999999999</c:v>
                </c:pt>
                <c:pt idx="3">
                  <c:v>1.3271200000000001</c:v>
                </c:pt>
                <c:pt idx="4">
                  <c:v>0</c:v>
                </c:pt>
                <c:pt idx="5">
                  <c:v>0</c:v>
                </c:pt>
                <c:pt idx="6">
                  <c:v>0</c:v>
                </c:pt>
                <c:pt idx="7">
                  <c:v>0</c:v>
                </c:pt>
                <c:pt idx="8">
                  <c:v>0</c:v>
                </c:pt>
                <c:pt idx="9">
                  <c:v>0</c:v>
                </c:pt>
                <c:pt idx="10">
                  <c:v>0</c:v>
                </c:pt>
                <c:pt idx="11">
                  <c:v>0</c:v>
                </c:pt>
                <c:pt idx="12">
                  <c:v>0.42199999999999999</c:v>
                </c:pt>
                <c:pt idx="13">
                  <c:v>0</c:v>
                </c:pt>
              </c:numCache>
            </c:numRef>
          </c:val>
          <c:extLst xmlns:c16r2="http://schemas.microsoft.com/office/drawing/2015/06/char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8.9999999999999993E-3</c:v>
                </c:pt>
                <c:pt idx="3">
                  <c:v>1.1707999999999998E-2</c:v>
                </c:pt>
                <c:pt idx="4">
                  <c:v>1.2700000000000001E-2</c:v>
                </c:pt>
                <c:pt idx="5">
                  <c:v>0</c:v>
                </c:pt>
                <c:pt idx="6">
                  <c:v>0</c:v>
                </c:pt>
                <c:pt idx="7">
                  <c:v>0</c:v>
                </c:pt>
                <c:pt idx="8">
                  <c:v>0</c:v>
                </c:pt>
                <c:pt idx="9">
                  <c:v>0</c:v>
                </c:pt>
                <c:pt idx="10">
                  <c:v>0</c:v>
                </c:pt>
                <c:pt idx="11">
                  <c:v>0</c:v>
                </c:pt>
                <c:pt idx="12">
                  <c:v>4.0000000000000001E-3</c:v>
                </c:pt>
                <c:pt idx="13">
                  <c:v>0</c:v>
                </c:pt>
              </c:numCache>
            </c:numRef>
          </c:val>
          <c:extLst xmlns:c16r2="http://schemas.microsoft.com/office/drawing/2015/06/char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904.01317499999993</c:v>
                </c:pt>
                <c:pt idx="2">
                  <c:v>3.5909599999999999</c:v>
                </c:pt>
                <c:pt idx="3">
                  <c:v>476.62366500000002</c:v>
                </c:pt>
                <c:pt idx="4">
                  <c:v>95.576125000000005</c:v>
                </c:pt>
                <c:pt idx="5">
                  <c:v>298.85255999999998</c:v>
                </c:pt>
                <c:pt idx="6">
                  <c:v>30.47729</c:v>
                </c:pt>
                <c:pt idx="7">
                  <c:v>94.849748000000005</c:v>
                </c:pt>
                <c:pt idx="8">
                  <c:v>459.72453200000007</c:v>
                </c:pt>
                <c:pt idx="9">
                  <c:v>1198.4563899999998</c:v>
                </c:pt>
                <c:pt idx="10">
                  <c:v>818.43643900000006</c:v>
                </c:pt>
                <c:pt idx="11">
                  <c:v>4327.3868039999998</c:v>
                </c:pt>
                <c:pt idx="12">
                  <c:v>3118.5403570000003</c:v>
                </c:pt>
                <c:pt idx="13">
                  <c:v>694.76102200000003</c:v>
                </c:pt>
              </c:numCache>
            </c:numRef>
          </c:val>
          <c:extLst xmlns:c16r2="http://schemas.microsoft.com/office/drawing/2015/06/char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64.849620000000002</c:v>
                </c:pt>
                <c:pt idx="2">
                  <c:v>0</c:v>
                </c:pt>
                <c:pt idx="3">
                  <c:v>0</c:v>
                </c:pt>
                <c:pt idx="4">
                  <c:v>14.182970000000001</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24.865029999999997</c:v>
                </c:pt>
                <c:pt idx="3">
                  <c:v>0</c:v>
                </c:pt>
                <c:pt idx="4">
                  <c:v>5.6346249999999998</c:v>
                </c:pt>
                <c:pt idx="5">
                  <c:v>0</c:v>
                </c:pt>
                <c:pt idx="6">
                  <c:v>0.88809999999999989</c:v>
                </c:pt>
                <c:pt idx="7">
                  <c:v>168.83597</c:v>
                </c:pt>
                <c:pt idx="8">
                  <c:v>0</c:v>
                </c:pt>
                <c:pt idx="9">
                  <c:v>11.52</c:v>
                </c:pt>
                <c:pt idx="10">
                  <c:v>0</c:v>
                </c:pt>
                <c:pt idx="11">
                  <c:v>12.897313000000002</c:v>
                </c:pt>
                <c:pt idx="12">
                  <c:v>2.3719999999999999</c:v>
                </c:pt>
                <c:pt idx="13">
                  <c:v>5.6719999999999997</c:v>
                </c:pt>
              </c:numCache>
            </c:numRef>
          </c:val>
          <c:extLst xmlns:c16r2="http://schemas.microsoft.com/office/drawing/2015/06/char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7.3164300000000004</c:v>
                </c:pt>
                <c:pt idx="12">
                  <c:v>0</c:v>
                </c:pt>
                <c:pt idx="13">
                  <c:v>18.707999999999998</c:v>
                </c:pt>
              </c:numCache>
            </c:numRef>
          </c:val>
          <c:extLst xmlns:c16r2="http://schemas.microsoft.com/office/drawing/2015/06/char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238.08</c:v>
                </c:pt>
                <c:pt idx="1">
                  <c:v>2.5329999999999999</c:v>
                </c:pt>
                <c:pt idx="2">
                  <c:v>254.63860000000003</c:v>
                </c:pt>
                <c:pt idx="3">
                  <c:v>0</c:v>
                </c:pt>
                <c:pt idx="4">
                  <c:v>2.593</c:v>
                </c:pt>
                <c:pt idx="5">
                  <c:v>0</c:v>
                </c:pt>
                <c:pt idx="6">
                  <c:v>196.88</c:v>
                </c:pt>
                <c:pt idx="7">
                  <c:v>0.51300000000000001</c:v>
                </c:pt>
                <c:pt idx="8">
                  <c:v>0</c:v>
                </c:pt>
                <c:pt idx="9">
                  <c:v>0</c:v>
                </c:pt>
                <c:pt idx="10">
                  <c:v>88.145801999999989</c:v>
                </c:pt>
                <c:pt idx="11">
                  <c:v>22.119251678467364</c:v>
                </c:pt>
                <c:pt idx="12">
                  <c:v>7.9366799999999991</c:v>
                </c:pt>
                <c:pt idx="13">
                  <c:v>7.3232000000000008</c:v>
                </c:pt>
              </c:numCache>
            </c:numRef>
          </c:val>
          <c:extLst xmlns:c16r2="http://schemas.microsoft.com/office/drawing/2015/06/char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0.29079200000000005</c:v>
                </c:pt>
                <c:pt idx="2">
                  <c:v>0</c:v>
                </c:pt>
                <c:pt idx="3">
                  <c:v>0</c:v>
                </c:pt>
                <c:pt idx="4">
                  <c:v>0</c:v>
                </c:pt>
                <c:pt idx="5">
                  <c:v>0</c:v>
                </c:pt>
                <c:pt idx="6">
                  <c:v>0</c:v>
                </c:pt>
                <c:pt idx="7">
                  <c:v>818.36956199999997</c:v>
                </c:pt>
                <c:pt idx="8">
                  <c:v>0</c:v>
                </c:pt>
                <c:pt idx="9">
                  <c:v>0</c:v>
                </c:pt>
                <c:pt idx="10">
                  <c:v>9.7000000000000003E-2</c:v>
                </c:pt>
                <c:pt idx="11">
                  <c:v>144.65273900000003</c:v>
                </c:pt>
                <c:pt idx="12">
                  <c:v>0</c:v>
                </c:pt>
                <c:pt idx="13">
                  <c:v>36.139000000000003</c:v>
                </c:pt>
              </c:numCache>
            </c:numRef>
          </c:val>
          <c:extLst xmlns:c16r2="http://schemas.microsoft.com/office/drawing/2015/06/char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c:v>
                </c:pt>
                <c:pt idx="1">
                  <c:v>0.73832600000000015</c:v>
                </c:pt>
                <c:pt idx="2">
                  <c:v>0.10260999999999999</c:v>
                </c:pt>
                <c:pt idx="3">
                  <c:v>0</c:v>
                </c:pt>
                <c:pt idx="4">
                  <c:v>0.32500000000000001</c:v>
                </c:pt>
                <c:pt idx="5">
                  <c:v>0</c:v>
                </c:pt>
                <c:pt idx="6">
                  <c:v>5.0840899999999998</c:v>
                </c:pt>
                <c:pt idx="7">
                  <c:v>1.1149149999999999</c:v>
                </c:pt>
                <c:pt idx="8">
                  <c:v>53.927875</c:v>
                </c:pt>
                <c:pt idx="9">
                  <c:v>0.224</c:v>
                </c:pt>
                <c:pt idx="10">
                  <c:v>0.29094400000000004</c:v>
                </c:pt>
                <c:pt idx="11">
                  <c:v>6.8163130000000001</c:v>
                </c:pt>
                <c:pt idx="12">
                  <c:v>1.1839649999999997</c:v>
                </c:pt>
                <c:pt idx="13">
                  <c:v>0.54870000000000008</c:v>
                </c:pt>
              </c:numCache>
            </c:numRef>
          </c:val>
          <c:extLst xmlns:c16r2="http://schemas.microsoft.com/office/drawing/2015/06/char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1094.1196919999995</c:v>
                </c:pt>
                <c:pt idx="1">
                  <c:v>224.4351620000001</c:v>
                </c:pt>
                <c:pt idx="2">
                  <c:v>1393.1183139999991</c:v>
                </c:pt>
                <c:pt idx="3">
                  <c:v>404.32982652465307</c:v>
                </c:pt>
                <c:pt idx="4">
                  <c:v>191.9718608</c:v>
                </c:pt>
                <c:pt idx="5">
                  <c:v>357.90023700000006</c:v>
                </c:pt>
                <c:pt idx="6">
                  <c:v>436.16036611141016</c:v>
                </c:pt>
                <c:pt idx="7">
                  <c:v>728.22865099999979</c:v>
                </c:pt>
                <c:pt idx="8">
                  <c:v>350.61986300000007</c:v>
                </c:pt>
                <c:pt idx="9">
                  <c:v>125.256417</c:v>
                </c:pt>
                <c:pt idx="10">
                  <c:v>233.68154400000006</c:v>
                </c:pt>
                <c:pt idx="11">
                  <c:v>1541.5391713215331</c:v>
                </c:pt>
                <c:pt idx="12">
                  <c:v>397.63428399999998</c:v>
                </c:pt>
                <c:pt idx="13">
                  <c:v>347.24397579323215</c:v>
                </c:pt>
              </c:numCache>
            </c:numRef>
          </c:val>
          <c:extLst xmlns:c16r2="http://schemas.microsoft.com/office/drawing/2015/06/char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193764736"/>
        <c:axId val="193778816"/>
      </c:barChart>
      <c:catAx>
        <c:axId val="19376473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93778816"/>
        <c:crosses val="autoZero"/>
        <c:auto val="1"/>
        <c:lblAlgn val="ctr"/>
        <c:lblOffset val="100"/>
        <c:noMultiLvlLbl val="0"/>
      </c:catAx>
      <c:valAx>
        <c:axId val="1937788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3764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194907520"/>
        <c:axId val="194925696"/>
      </c:barChart>
      <c:catAx>
        <c:axId val="194907520"/>
        <c:scaling>
          <c:orientation val="minMax"/>
        </c:scaling>
        <c:delete val="1"/>
        <c:axPos val="b"/>
        <c:numFmt formatCode="General" sourceLinked="1"/>
        <c:majorTickMark val="out"/>
        <c:minorTickMark val="none"/>
        <c:tickLblPos val="nextTo"/>
        <c:crossAx val="194925696"/>
        <c:crosses val="autoZero"/>
        <c:auto val="1"/>
        <c:lblAlgn val="ctr"/>
        <c:lblOffset val="100"/>
        <c:noMultiLvlLbl val="0"/>
      </c:catAx>
      <c:valAx>
        <c:axId val="194925696"/>
        <c:scaling>
          <c:orientation val="minMax"/>
        </c:scaling>
        <c:delete val="1"/>
        <c:axPos val="l"/>
        <c:numFmt formatCode="0.0%" sourceLinked="1"/>
        <c:majorTickMark val="out"/>
        <c:minorTickMark val="none"/>
        <c:tickLblPos val="nextTo"/>
        <c:crossAx val="1949075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xmlns:c16r2="http://schemas.microsoft.com/office/drawing/2015/06/chart">
              <c:ext xmlns:c16="http://schemas.microsoft.com/office/drawing/2014/chart" uri="{C3380CC4-5D6E-409C-BE32-E72D297353CC}">
                <c16:uniqueId val="{00000001-41F8-4D21-B3EA-1AC6ADEA76A0}"/>
              </c:ext>
            </c:extLst>
          </c:dPt>
          <c:dPt>
            <c:idx val="4"/>
            <c:bubble3D val="0"/>
            <c:spPr>
              <a:solidFill>
                <a:srgbClr val="6E4932"/>
              </a:solidFill>
            </c:spPr>
            <c:extLst xmlns:c16r2="http://schemas.microsoft.com/office/drawing/2015/06/char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431859439834024"/>
                  <c:y val="-6.2015473593127708E-2"/>
                </c:manualLayout>
              </c:layout>
              <c:numFmt formatCode="0.0%" sourceLinked="0"/>
              <c:spPr/>
              <c:txPr>
                <a:bodyPr/>
                <a:lstStyle/>
                <a:p>
                  <a:pPr>
                    <a:defRPr sz="900"/>
                  </a:pPr>
                  <a:endParaRPr lang="cs-CZ"/>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1.4617431217971604E-2</c:v>
                </c:pt>
                <c:pt idx="1">
                  <c:v>0.17546378972011176</c:v>
                </c:pt>
                <c:pt idx="2">
                  <c:v>5.0088093414581312E-3</c:v>
                </c:pt>
                <c:pt idx="3">
                  <c:v>7.5317546316225073E-2</c:v>
                </c:pt>
                <c:pt idx="4">
                  <c:v>0.72955655331444469</c:v>
                </c:pt>
                <c:pt idx="5">
                  <c:v>3.5870089788736593E-5</c:v>
                </c:pt>
                <c:pt idx="6">
                  <c:v>0</c:v>
                </c:pt>
                <c:pt idx="7">
                  <c:v>0</c:v>
                </c:pt>
              </c:numCache>
            </c:numRef>
          </c:val>
          <c:extLst xmlns:c16r2="http://schemas.microsoft.com/office/drawing/2015/06/char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20293.342585143138</c:v>
                </c:pt>
                <c:pt idx="1">
                  <c:v>16604.401084213976</c:v>
                </c:pt>
                <c:pt idx="2">
                  <c:v>16360.21339265142</c:v>
                </c:pt>
                <c:pt idx="3">
                  <c:v>12006.28707097862</c:v>
                </c:pt>
                <c:pt idx="4">
                  <c:v>10797.1495326</c:v>
                </c:pt>
                <c:pt idx="5">
                  <c:v>8552.6748138000003</c:v>
                </c:pt>
                <c:pt idx="6">
                  <c:v>8035.7673928000004</c:v>
                </c:pt>
                <c:pt idx="7">
                  <c:v>7687.0657008000017</c:v>
                </c:pt>
                <c:pt idx="8">
                  <c:v>8770.3465426000021</c:v>
                </c:pt>
                <c:pt idx="9">
                  <c:v>13053.348663200004</c:v>
                </c:pt>
                <c:pt idx="10">
                  <c:v>16078.218857800004</c:v>
                </c:pt>
                <c:pt idx="11">
                  <c:v>18062.400947800001</c:v>
                </c:pt>
              </c:numCache>
            </c:numRef>
          </c:val>
          <c:extLst xmlns:c16r2="http://schemas.microsoft.com/office/drawing/2015/06/char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#,##0.0</c:formatCode>
                <c:ptCount val="12"/>
                <c:pt idx="0">
                  <c:v>-860.60371700000019</c:v>
                </c:pt>
                <c:pt idx="1">
                  <c:v>-787.13197300000058</c:v>
                </c:pt>
                <c:pt idx="2">
                  <c:v>-809.91388900000038</c:v>
                </c:pt>
                <c:pt idx="3">
                  <c:v>-731.91398199999992</c:v>
                </c:pt>
                <c:pt idx="4">
                  <c:v>-720.97840299999939</c:v>
                </c:pt>
                <c:pt idx="5">
                  <c:v>-691.51554999999905</c:v>
                </c:pt>
                <c:pt idx="6">
                  <c:v>-668.24726199999986</c:v>
                </c:pt>
                <c:pt idx="7">
                  <c:v>-652.37375900000018</c:v>
                </c:pt>
                <c:pt idx="8">
                  <c:v>-697.34081199999912</c:v>
                </c:pt>
                <c:pt idx="9">
                  <c:v>-840.10127300000113</c:v>
                </c:pt>
                <c:pt idx="10">
                  <c:v>-895.41378299999985</c:v>
                </c:pt>
                <c:pt idx="11">
                  <c:v>-926.0422880000001</c:v>
                </c:pt>
              </c:numCache>
            </c:numRef>
          </c:val>
          <c:extLst xmlns:c16r2="http://schemas.microsoft.com/office/drawing/2015/06/char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#,##0.0</c:formatCode>
                <c:ptCount val="12"/>
                <c:pt idx="0">
                  <c:v>-1335.7572205476956</c:v>
                </c:pt>
                <c:pt idx="1">
                  <c:v>-1268.0891411207904</c:v>
                </c:pt>
                <c:pt idx="2">
                  <c:v>-1254.8733378065886</c:v>
                </c:pt>
                <c:pt idx="3">
                  <c:v>-1034.6243791995496</c:v>
                </c:pt>
                <c:pt idx="4">
                  <c:v>-982.58440765731348</c:v>
                </c:pt>
                <c:pt idx="5">
                  <c:v>-751.7268078412726</c:v>
                </c:pt>
                <c:pt idx="6">
                  <c:v>-713.20418963749785</c:v>
                </c:pt>
                <c:pt idx="7">
                  <c:v>-658.18211589707607</c:v>
                </c:pt>
                <c:pt idx="8">
                  <c:v>-742.66452339395425</c:v>
                </c:pt>
                <c:pt idx="9">
                  <c:v>-985.7262943670346</c:v>
                </c:pt>
                <c:pt idx="10">
                  <c:v>-1128.5650302371271</c:v>
                </c:pt>
                <c:pt idx="11">
                  <c:v>-1170.5026296173091</c:v>
                </c:pt>
              </c:numCache>
            </c:numRef>
          </c:val>
          <c:extLst xmlns:c16r2="http://schemas.microsoft.com/office/drawing/2015/06/char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#,##0.0</c:formatCode>
                <c:ptCount val="12"/>
                <c:pt idx="0">
                  <c:v>-5332.7234027771992</c:v>
                </c:pt>
                <c:pt idx="1">
                  <c:v>-4364.0851486305155</c:v>
                </c:pt>
                <c:pt idx="2">
                  <c:v>-4523.6748359218218</c:v>
                </c:pt>
                <c:pt idx="3">
                  <c:v>-3923.1396293753346</c:v>
                </c:pt>
                <c:pt idx="4">
                  <c:v>-3866.8386733581301</c:v>
                </c:pt>
                <c:pt idx="5">
                  <c:v>-3872.6825290161719</c:v>
                </c:pt>
                <c:pt idx="6">
                  <c:v>-3614.2814212174299</c:v>
                </c:pt>
                <c:pt idx="7">
                  <c:v>-3393.2372224951478</c:v>
                </c:pt>
                <c:pt idx="8">
                  <c:v>-3604.4076220063221</c:v>
                </c:pt>
                <c:pt idx="9">
                  <c:v>-3963.7688758230806</c:v>
                </c:pt>
                <c:pt idx="10">
                  <c:v>-4344.4118654664708</c:v>
                </c:pt>
                <c:pt idx="11">
                  <c:v>-4482.6107620596895</c:v>
                </c:pt>
              </c:numCache>
            </c:numRef>
          </c:val>
          <c:extLst xmlns:c16r2="http://schemas.microsoft.com/office/drawing/2015/06/char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#,##0.0</c:formatCode>
                <c:ptCount val="12"/>
                <c:pt idx="0">
                  <c:v>-12728.590306818245</c:v>
                </c:pt>
                <c:pt idx="1">
                  <c:v>-10163.73755446267</c:v>
                </c:pt>
                <c:pt idx="2">
                  <c:v>-9748.1041029230164</c:v>
                </c:pt>
                <c:pt idx="3">
                  <c:v>-6295.0493324037398</c:v>
                </c:pt>
                <c:pt idx="4">
                  <c:v>-5201.4628225845527</c:v>
                </c:pt>
                <c:pt idx="5">
                  <c:v>-3210.339872942558</c:v>
                </c:pt>
                <c:pt idx="6">
                  <c:v>-3017.7076599450756</c:v>
                </c:pt>
                <c:pt idx="7">
                  <c:v>-2958.2443234077796</c:v>
                </c:pt>
                <c:pt idx="8">
                  <c:v>-3706.8836391997265</c:v>
                </c:pt>
                <c:pt idx="9">
                  <c:v>-7249.4009110098832</c:v>
                </c:pt>
                <c:pt idx="10">
                  <c:v>-9693.6294420964059</c:v>
                </c:pt>
                <c:pt idx="11">
                  <c:v>-11452.076887123005</c:v>
                </c:pt>
              </c:numCache>
            </c:numRef>
          </c:val>
          <c:extLst xmlns:c16r2="http://schemas.microsoft.com/office/drawing/2015/06/char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#,##0.0</c:formatCode>
                <c:ptCount val="12"/>
                <c:pt idx="0">
                  <c:v>-35.667937999995047</c:v>
                </c:pt>
                <c:pt idx="1">
                  <c:v>-21.35726699999941</c:v>
                </c:pt>
                <c:pt idx="2">
                  <c:v>-23.647226999992199</c:v>
                </c:pt>
                <c:pt idx="3">
                  <c:v>-21.559747999996034</c:v>
                </c:pt>
                <c:pt idx="4">
                  <c:v>-25.285226000004513</c:v>
                </c:pt>
                <c:pt idx="5">
                  <c:v>-26.410053999998581</c:v>
                </c:pt>
                <c:pt idx="6">
                  <c:v>-22.326859999997396</c:v>
                </c:pt>
                <c:pt idx="7">
                  <c:v>-25.028279999998176</c:v>
                </c:pt>
                <c:pt idx="8">
                  <c:v>-19.049945999999636</c:v>
                </c:pt>
                <c:pt idx="9">
                  <c:v>-14.351309000004221</c:v>
                </c:pt>
                <c:pt idx="10">
                  <c:v>-16.198737000000619</c:v>
                </c:pt>
                <c:pt idx="11">
                  <c:v>-31.16838099999768</c:v>
                </c:pt>
              </c:numCache>
            </c:numRef>
          </c:val>
          <c:extLst xmlns:c16r2="http://schemas.microsoft.com/office/drawing/2015/06/char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196841856"/>
        <c:axId val="196843392"/>
      </c:barChart>
      <c:catAx>
        <c:axId val="196841856"/>
        <c:scaling>
          <c:orientation val="minMax"/>
        </c:scaling>
        <c:delete val="0"/>
        <c:axPos val="b"/>
        <c:majorTickMark val="none"/>
        <c:minorTickMark val="none"/>
        <c:tickLblPos val="low"/>
        <c:txPr>
          <a:bodyPr/>
          <a:lstStyle/>
          <a:p>
            <a:pPr>
              <a:defRPr sz="900"/>
            </a:pPr>
            <a:endParaRPr lang="cs-CZ"/>
          </a:p>
        </c:txPr>
        <c:crossAx val="196843392"/>
        <c:crosses val="autoZero"/>
        <c:auto val="1"/>
        <c:lblAlgn val="ctr"/>
        <c:lblOffset val="100"/>
        <c:noMultiLvlLbl val="0"/>
      </c:catAx>
      <c:valAx>
        <c:axId val="19684339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968418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9DCF-445A-A51D-1FF49FC6AB67}"/>
              </c:ext>
            </c:extLst>
          </c:dPt>
          <c:dPt>
            <c:idx val="3"/>
            <c:invertIfNegative val="0"/>
            <c:bubble3D val="0"/>
            <c:explosion val="52"/>
            <c:extLst xmlns:c16r2="http://schemas.microsoft.com/office/drawing/2015/06/chart">
              <c:ext xmlns:c16="http://schemas.microsoft.com/office/drawing/2014/chart" uri="{C3380CC4-5D6E-409C-BE32-E72D297353CC}">
                <c16:uniqueId val="{00000001-9DCF-445A-A51D-1FF49FC6AB67}"/>
              </c:ext>
            </c:extLst>
          </c:dPt>
          <c:dPt>
            <c:idx val="4"/>
            <c:invertIfNegative val="0"/>
            <c:bubble3D val="0"/>
            <c:extLst xmlns:c16r2="http://schemas.microsoft.com/office/drawing/2015/06/chart">
              <c:ext xmlns:c16="http://schemas.microsoft.com/office/drawing/2014/chart" uri="{C3380CC4-5D6E-409C-BE32-E72D297353CC}">
                <c16:uniqueId val="{00000002-9DCF-445A-A51D-1FF49FC6AB67}"/>
              </c:ext>
            </c:extLst>
          </c:dPt>
          <c:dPt>
            <c:idx val="5"/>
            <c:invertIfNegative val="0"/>
            <c:bubble3D val="0"/>
            <c:extLst xmlns:c16r2="http://schemas.microsoft.com/office/drawing/2015/06/chart">
              <c:ext xmlns:c16="http://schemas.microsoft.com/office/drawing/2014/chart" uri="{C3380CC4-5D6E-409C-BE32-E72D297353CC}">
                <c16:uniqueId val="{00000003-9DCF-445A-A51D-1FF49FC6AB67}"/>
              </c:ext>
            </c:extLst>
          </c:dPt>
          <c:dPt>
            <c:idx val="6"/>
            <c:invertIfNegative val="0"/>
            <c:bubble3D val="0"/>
            <c:extLst xmlns:c16r2="http://schemas.microsoft.com/office/drawing/2015/06/chart">
              <c:ext xmlns:c16="http://schemas.microsoft.com/office/drawing/2014/chart" uri="{C3380CC4-5D6E-409C-BE32-E72D297353CC}">
                <c16:uniqueId val="{00000004-9DCF-445A-A51D-1FF49FC6AB67}"/>
              </c:ext>
            </c:extLst>
          </c:dPt>
          <c:dPt>
            <c:idx val="7"/>
            <c:invertIfNegative val="0"/>
            <c:bubble3D val="0"/>
            <c:spPr>
              <a:solidFill>
                <a:srgbClr val="FFC000"/>
              </a:solidFill>
            </c:spPr>
            <c:extLst xmlns:c16r2="http://schemas.microsoft.com/office/drawing/2015/06/chart">
              <c:ext xmlns:c16="http://schemas.microsoft.com/office/drawing/2014/chart" uri="{C3380CC4-5D6E-409C-BE32-E72D297353CC}">
                <c16:uniqueId val="{00000006-9DCF-445A-A51D-1FF49FC6AB67}"/>
              </c:ext>
            </c:extLst>
          </c:dPt>
          <c:cat>
            <c:strRef>
              <c:f>'5.4'!$B$4:$D$4</c:f>
              <c:strCache>
                <c:ptCount val="3"/>
                <c:pt idx="0">
                  <c:v>Říjen</c:v>
                </c:pt>
                <c:pt idx="1">
                  <c:v>Listopad</c:v>
                </c:pt>
                <c:pt idx="2">
                  <c:v>Prosinec</c:v>
                </c:pt>
              </c:strCache>
            </c:strRef>
          </c:cat>
          <c:val>
            <c:numRef>
              <c:f>'5.4'!$B$7:$D$7</c:f>
              <c:numCache>
                <c:formatCode>#,##0.0</c:formatCode>
                <c:ptCount val="3"/>
                <c:pt idx="0">
                  <c:v>53594.18</c:v>
                </c:pt>
                <c:pt idx="1">
                  <c:v>83110.41</c:v>
                </c:pt>
                <c:pt idx="2">
                  <c:v>90686.16</c:v>
                </c:pt>
              </c:numCache>
            </c:numRef>
          </c:val>
          <c:extLst xmlns:c16r2="http://schemas.microsoft.com/office/drawing/2015/06/char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Říjen</c:v>
                </c:pt>
                <c:pt idx="1">
                  <c:v>Listopad</c:v>
                </c:pt>
                <c:pt idx="2">
                  <c:v>Prosinec</c:v>
                </c:pt>
              </c:strCache>
            </c:strRef>
          </c:cat>
          <c:val>
            <c:numRef>
              <c:f>'5.4'!$B$8:$D$8</c:f>
              <c:numCache>
                <c:formatCode>#,##0.0</c:formatCode>
                <c:ptCount val="3"/>
                <c:pt idx="0">
                  <c:v>685809.79500000004</c:v>
                </c:pt>
                <c:pt idx="1">
                  <c:v>961049.87199999986</c:v>
                </c:pt>
                <c:pt idx="2">
                  <c:v>1082678.933</c:v>
                </c:pt>
              </c:numCache>
            </c:numRef>
          </c:val>
          <c:extLst xmlns:c16r2="http://schemas.microsoft.com/office/drawing/2015/06/char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Říjen</c:v>
                </c:pt>
                <c:pt idx="1">
                  <c:v>Listopad</c:v>
                </c:pt>
                <c:pt idx="2">
                  <c:v>Prosinec</c:v>
                </c:pt>
              </c:strCache>
            </c:strRef>
          </c:cat>
          <c:val>
            <c:numRef>
              <c:f>'5.4'!$B$9:$D$9</c:f>
              <c:numCache>
                <c:formatCode>#,##0.0</c:formatCode>
                <c:ptCount val="3"/>
                <c:pt idx="0">
                  <c:v>11102.75</c:v>
                </c:pt>
                <c:pt idx="1">
                  <c:v>26232.311999999998</c:v>
                </c:pt>
                <c:pt idx="2">
                  <c:v>40582.657999999996</c:v>
                </c:pt>
              </c:numCache>
            </c:numRef>
          </c:val>
          <c:extLst xmlns:c16r2="http://schemas.microsoft.com/office/drawing/2015/06/char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Říjen</c:v>
                </c:pt>
                <c:pt idx="1">
                  <c:v>Listopad</c:v>
                </c:pt>
                <c:pt idx="2">
                  <c:v>Prosinec</c:v>
                </c:pt>
              </c:strCache>
            </c:strRef>
          </c:cat>
          <c:val>
            <c:numRef>
              <c:f>'5.4'!$B$10:$D$10</c:f>
              <c:numCache>
                <c:formatCode>#,##0.0</c:formatCode>
                <c:ptCount val="3"/>
                <c:pt idx="0">
                  <c:v>308505.47899999993</c:v>
                </c:pt>
                <c:pt idx="1">
                  <c:v>392063.3550000001</c:v>
                </c:pt>
                <c:pt idx="2">
                  <c:v>471081.1700000001</c:v>
                </c:pt>
              </c:numCache>
            </c:numRef>
          </c:val>
          <c:extLst xmlns:c16r2="http://schemas.microsoft.com/office/drawing/2015/06/char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Říjen</c:v>
                </c:pt>
                <c:pt idx="1">
                  <c:v>Listopad</c:v>
                </c:pt>
                <c:pt idx="2">
                  <c:v>Prosinec</c:v>
                </c:pt>
              </c:strCache>
            </c:strRef>
          </c:cat>
          <c:val>
            <c:numRef>
              <c:f>'5.4'!$B$11:$D$11</c:f>
              <c:numCache>
                <c:formatCode>#,##0.0</c:formatCode>
                <c:ptCount val="3"/>
                <c:pt idx="0">
                  <c:v>2826688.7839999991</c:v>
                </c:pt>
                <c:pt idx="1">
                  <c:v>3910855.6730000004</c:v>
                </c:pt>
                <c:pt idx="2">
                  <c:v>4611536.6060000006</c:v>
                </c:pt>
              </c:numCache>
            </c:numRef>
          </c:val>
          <c:extLst xmlns:c16r2="http://schemas.microsoft.com/office/drawing/2015/06/char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Říjen</c:v>
                </c:pt>
                <c:pt idx="1">
                  <c:v>Listopad</c:v>
                </c:pt>
                <c:pt idx="2">
                  <c:v>Prosinec</c:v>
                </c:pt>
              </c:strCache>
            </c:strRef>
          </c:cat>
          <c:val>
            <c:numRef>
              <c:f>'5.4'!$B$12:$D$12</c:f>
              <c:numCache>
                <c:formatCode>#,##0.0</c:formatCode>
                <c:ptCount val="3"/>
                <c:pt idx="0">
                  <c:v>142</c:v>
                </c:pt>
                <c:pt idx="1">
                  <c:v>161</c:v>
                </c:pt>
                <c:pt idx="2">
                  <c:v>255</c:v>
                </c:pt>
              </c:numCache>
            </c:numRef>
          </c:val>
          <c:extLst xmlns:c16r2="http://schemas.microsoft.com/office/drawing/2015/06/char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Říjen</c:v>
                </c:pt>
                <c:pt idx="1">
                  <c:v>Listopad</c:v>
                </c:pt>
                <c:pt idx="2">
                  <c:v>Prosinec</c:v>
                </c:pt>
              </c:strCache>
            </c:strRef>
          </c:cat>
          <c:val>
            <c:numRef>
              <c:f>'5.4'!$B$13:$D$13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Říjen</c:v>
                </c:pt>
                <c:pt idx="1">
                  <c:v>Listopad</c:v>
                </c:pt>
                <c:pt idx="2">
                  <c:v>Prosinec</c:v>
                </c:pt>
              </c:strCache>
            </c:strRef>
          </c:cat>
          <c:val>
            <c:numRef>
              <c:f>'5.4'!$B$14:$D$14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195072768"/>
        <c:axId val="195074304"/>
      </c:barChart>
      <c:catAx>
        <c:axId val="195072768"/>
        <c:scaling>
          <c:orientation val="minMax"/>
        </c:scaling>
        <c:delete val="0"/>
        <c:axPos val="b"/>
        <c:numFmt formatCode="General" sourceLinked="1"/>
        <c:majorTickMark val="none"/>
        <c:minorTickMark val="none"/>
        <c:tickLblPos val="nextTo"/>
        <c:txPr>
          <a:bodyPr/>
          <a:lstStyle/>
          <a:p>
            <a:pPr>
              <a:defRPr sz="900"/>
            </a:pPr>
            <a:endParaRPr lang="cs-CZ"/>
          </a:p>
        </c:txPr>
        <c:crossAx val="195074304"/>
        <c:crosses val="autoZero"/>
        <c:auto val="1"/>
        <c:lblAlgn val="ctr"/>
        <c:lblOffset val="100"/>
        <c:noMultiLvlLbl val="0"/>
      </c:catAx>
      <c:valAx>
        <c:axId val="195074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07276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0.11193713988434163</c:v>
                </c:pt>
                <c:pt idx="1">
                  <c:v>7.643862150104494E-2</c:v>
                </c:pt>
                <c:pt idx="2">
                  <c:v>0</c:v>
                </c:pt>
                <c:pt idx="3">
                  <c:v>0</c:v>
                </c:pt>
                <c:pt idx="4">
                  <c:v>0</c:v>
                </c:pt>
                <c:pt idx="5">
                  <c:v>0.76323157845454725</c:v>
                </c:pt>
                <c:pt idx="6">
                  <c:v>4.8392660160066235E-2</c:v>
                </c:pt>
              </c:numCache>
            </c:numRef>
          </c:val>
          <c:extLst xmlns:c16r2="http://schemas.microsoft.com/office/drawing/2015/06/char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F856-42C7-9E4C-47AA822DB6C6}"/>
              </c:ext>
            </c:extLst>
          </c:dPt>
          <c:dPt>
            <c:idx val="3"/>
            <c:invertIfNegative val="0"/>
            <c:bubble3D val="0"/>
            <c:explosion val="52"/>
            <c:extLst xmlns:c16r2="http://schemas.microsoft.com/office/drawing/2015/06/chart">
              <c:ext xmlns:c16="http://schemas.microsoft.com/office/drawing/2014/chart" uri="{C3380CC4-5D6E-409C-BE32-E72D297353CC}">
                <c16:uniqueId val="{00000001-F856-42C7-9E4C-47AA822DB6C6}"/>
              </c:ext>
            </c:extLst>
          </c:dPt>
          <c:dPt>
            <c:idx val="4"/>
            <c:invertIfNegative val="0"/>
            <c:bubble3D val="0"/>
            <c:extLst xmlns:c16r2="http://schemas.microsoft.com/office/drawing/2015/06/chart">
              <c:ext xmlns:c16="http://schemas.microsoft.com/office/drawing/2014/chart" uri="{C3380CC4-5D6E-409C-BE32-E72D297353CC}">
                <c16:uniqueId val="{00000002-F856-42C7-9E4C-47AA822DB6C6}"/>
              </c:ext>
            </c:extLst>
          </c:dPt>
          <c:dPt>
            <c:idx val="5"/>
            <c:invertIfNegative val="0"/>
            <c:bubble3D val="0"/>
            <c:extLst xmlns:c16r2="http://schemas.microsoft.com/office/drawing/2015/06/chart">
              <c:ext xmlns:c16="http://schemas.microsoft.com/office/drawing/2014/chart" uri="{C3380CC4-5D6E-409C-BE32-E72D297353CC}">
                <c16:uniqueId val="{00000003-F856-42C7-9E4C-47AA822DB6C6}"/>
              </c:ext>
            </c:extLst>
          </c:dPt>
          <c:dPt>
            <c:idx val="6"/>
            <c:invertIfNegative val="0"/>
            <c:bubble3D val="0"/>
            <c:extLst xmlns:c16r2="http://schemas.microsoft.com/office/drawing/2015/06/chart">
              <c:ext xmlns:c16="http://schemas.microsoft.com/office/drawing/2014/chart" uri="{C3380CC4-5D6E-409C-BE32-E72D297353CC}">
                <c16:uniqueId val="{00000004-F856-42C7-9E4C-47AA822DB6C6}"/>
              </c:ext>
            </c:extLst>
          </c:dPt>
          <c:dPt>
            <c:idx val="7"/>
            <c:invertIfNegative val="0"/>
            <c:bubble3D val="0"/>
            <c:extLst xmlns:c16r2="http://schemas.microsoft.com/office/drawing/2015/06/chart">
              <c:ext xmlns:c16="http://schemas.microsoft.com/office/drawing/2014/chart" uri="{C3380CC4-5D6E-409C-BE32-E72D297353CC}">
                <c16:uniqueId val="{00000005-F856-42C7-9E4C-47AA822DB6C6}"/>
              </c:ext>
            </c:extLst>
          </c:dPt>
          <c:cat>
            <c:strRef>
              <c:f>'5.4'!$B$21:$D$21</c:f>
              <c:strCache>
                <c:ptCount val="3"/>
                <c:pt idx="0">
                  <c:v>Říjen</c:v>
                </c:pt>
                <c:pt idx="1">
                  <c:v>Listopad</c:v>
                </c:pt>
                <c:pt idx="2">
                  <c:v>Prosinec</c:v>
                </c:pt>
              </c:strCache>
            </c:strRef>
          </c:cat>
          <c:val>
            <c:numRef>
              <c:f>'5.4'!$B$24:$D$24</c:f>
              <c:numCache>
                <c:formatCode>#,##0.0</c:formatCode>
                <c:ptCount val="3"/>
                <c:pt idx="0">
                  <c:v>78544.853711595017</c:v>
                </c:pt>
                <c:pt idx="1">
                  <c:v>97883.413520270231</c:v>
                </c:pt>
                <c:pt idx="2">
                  <c:v>115751.97389682088</c:v>
                </c:pt>
              </c:numCache>
            </c:numRef>
          </c:val>
          <c:extLst xmlns:c16r2="http://schemas.microsoft.com/office/drawing/2015/06/char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Říjen</c:v>
                </c:pt>
                <c:pt idx="1">
                  <c:v>Listopad</c:v>
                </c:pt>
                <c:pt idx="2">
                  <c:v>Prosinec</c:v>
                </c:pt>
              </c:strCache>
            </c:strRef>
          </c:cat>
          <c:val>
            <c:numRef>
              <c:f>'5.4'!$B$25:$D$25</c:f>
              <c:numCache>
                <c:formatCode>#,##0.0</c:formatCode>
                <c:ptCount val="3"/>
                <c:pt idx="0">
                  <c:v>47789.71</c:v>
                </c:pt>
                <c:pt idx="1">
                  <c:v>74549.91</c:v>
                </c:pt>
                <c:pt idx="2">
                  <c:v>77181.78</c:v>
                </c:pt>
              </c:numCache>
            </c:numRef>
          </c:val>
          <c:extLst xmlns:c16r2="http://schemas.microsoft.com/office/drawing/2015/06/char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Říjen</c:v>
                </c:pt>
                <c:pt idx="1">
                  <c:v>Listopad</c:v>
                </c:pt>
                <c:pt idx="2">
                  <c:v>Prosinec</c:v>
                </c:pt>
              </c:strCache>
            </c:strRef>
          </c:cat>
          <c:val>
            <c:numRef>
              <c:f>'5.4'!$B$26:$D$26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Říjen</c:v>
                </c:pt>
                <c:pt idx="1">
                  <c:v>Listopad</c:v>
                </c:pt>
                <c:pt idx="2">
                  <c:v>Prosinec</c:v>
                </c:pt>
              </c:strCache>
            </c:strRef>
          </c:cat>
          <c:val>
            <c:numRef>
              <c:f>'5.4'!$B$27:$D$27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Říjen</c:v>
                </c:pt>
                <c:pt idx="1">
                  <c:v>Listopad</c:v>
                </c:pt>
                <c:pt idx="2">
                  <c:v>Prosinec</c:v>
                </c:pt>
              </c:strCache>
            </c:strRef>
          </c:cat>
          <c:val>
            <c:numRef>
              <c:f>'5.4'!$B$28:$D$28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Říjen</c:v>
                </c:pt>
                <c:pt idx="1">
                  <c:v>Listopad</c:v>
                </c:pt>
                <c:pt idx="2">
                  <c:v>Prosinec</c:v>
                </c:pt>
              </c:strCache>
            </c:strRef>
          </c:cat>
          <c:val>
            <c:numRef>
              <c:f>'5.4'!$B$29:$D$29</c:f>
              <c:numCache>
                <c:formatCode>#,##0.0</c:formatCode>
                <c:ptCount val="3"/>
                <c:pt idx="0">
                  <c:v>516503.61828840501</c:v>
                </c:pt>
                <c:pt idx="1">
                  <c:v>681931.33147972962</c:v>
                </c:pt>
                <c:pt idx="2">
                  <c:v>793765.19810317911</c:v>
                </c:pt>
              </c:numCache>
            </c:numRef>
          </c:val>
          <c:extLst xmlns:c16r2="http://schemas.microsoft.com/office/drawing/2015/06/char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Říjen</c:v>
                </c:pt>
                <c:pt idx="1">
                  <c:v>Listopad</c:v>
                </c:pt>
                <c:pt idx="2">
                  <c:v>Prosinec</c:v>
                </c:pt>
              </c:strCache>
            </c:strRef>
          </c:cat>
          <c:val>
            <c:numRef>
              <c:f>'5.4'!$B$30:$D$30</c:f>
              <c:numCache>
                <c:formatCode>#,##0.0</c:formatCode>
                <c:ptCount val="3"/>
                <c:pt idx="0">
                  <c:v>27425.800000000003</c:v>
                </c:pt>
                <c:pt idx="1">
                  <c:v>44571.637000000002</c:v>
                </c:pt>
                <c:pt idx="2">
                  <c:v>54317.914000000004</c:v>
                </c:pt>
              </c:numCache>
            </c:numRef>
          </c:val>
          <c:extLst xmlns:c16r2="http://schemas.microsoft.com/office/drawing/2015/06/char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195294336"/>
        <c:axId val="195295872"/>
      </c:barChart>
      <c:catAx>
        <c:axId val="195294336"/>
        <c:scaling>
          <c:orientation val="minMax"/>
        </c:scaling>
        <c:delete val="0"/>
        <c:axPos val="b"/>
        <c:numFmt formatCode="General" sourceLinked="1"/>
        <c:majorTickMark val="none"/>
        <c:minorTickMark val="none"/>
        <c:tickLblPos val="nextTo"/>
        <c:txPr>
          <a:bodyPr/>
          <a:lstStyle/>
          <a:p>
            <a:pPr>
              <a:defRPr sz="900"/>
            </a:pPr>
            <a:endParaRPr lang="cs-CZ"/>
          </a:p>
        </c:txPr>
        <c:crossAx val="195295872"/>
        <c:crosses val="autoZero"/>
        <c:auto val="1"/>
        <c:lblAlgn val="ctr"/>
        <c:lblOffset val="100"/>
        <c:noMultiLvlLbl val="0"/>
      </c:catAx>
      <c:valAx>
        <c:axId val="195295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294336"/>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6104521578833134"/>
                  <c:y val="5.803835030175368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7.8379922552779466E-2</c:v>
                </c:pt>
                <c:pt idx="1">
                  <c:v>4.9168032261784943E-3</c:v>
                </c:pt>
                <c:pt idx="2">
                  <c:v>0.91670327422104203</c:v>
                </c:pt>
              </c:numCache>
            </c:numRef>
          </c:val>
          <c:extLst xmlns:c16r2="http://schemas.microsoft.com/office/drawing/2015/06/char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Říjen</c:v>
                </c:pt>
                <c:pt idx="1">
                  <c:v>Listopad</c:v>
                </c:pt>
                <c:pt idx="2">
                  <c:v>Prosinec</c:v>
                </c:pt>
              </c:strCache>
            </c:strRef>
          </c:cat>
          <c:val>
            <c:numRef>
              <c:f>'5.4'!$B$39:$D$39</c:f>
              <c:numCache>
                <c:formatCode>#,##0.0</c:formatCode>
                <c:ptCount val="3"/>
                <c:pt idx="0">
                  <c:v>4679.59</c:v>
                </c:pt>
                <c:pt idx="1">
                  <c:v>4206.8</c:v>
                </c:pt>
                <c:pt idx="2">
                  <c:v>4398.335</c:v>
                </c:pt>
              </c:numCache>
            </c:numRef>
          </c:val>
          <c:extLst xmlns:c16r2="http://schemas.microsoft.com/office/drawing/2015/06/char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Říjen</c:v>
                </c:pt>
                <c:pt idx="1">
                  <c:v>Listopad</c:v>
                </c:pt>
                <c:pt idx="2">
                  <c:v>Prosinec</c:v>
                </c:pt>
              </c:strCache>
            </c:strRef>
          </c:cat>
          <c:val>
            <c:numRef>
              <c:f>'5.4'!$B$40:$D$40</c:f>
              <c:numCache>
                <c:formatCode>#,##0.0</c:formatCode>
                <c:ptCount val="3"/>
                <c:pt idx="0">
                  <c:v>115.113</c:v>
                </c:pt>
                <c:pt idx="1">
                  <c:v>272.03300000000002</c:v>
                </c:pt>
                <c:pt idx="2">
                  <c:v>446.21</c:v>
                </c:pt>
              </c:numCache>
            </c:numRef>
          </c:val>
          <c:extLst xmlns:c16r2="http://schemas.microsoft.com/office/drawing/2015/06/char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Říjen</c:v>
                </c:pt>
                <c:pt idx="1">
                  <c:v>Listopad</c:v>
                </c:pt>
                <c:pt idx="2">
                  <c:v>Prosinec</c:v>
                </c:pt>
              </c:strCache>
            </c:strRef>
          </c:cat>
          <c:val>
            <c:numRef>
              <c:f>'5.4'!$B$41:$D$41</c:f>
              <c:numCache>
                <c:formatCode>#,##0.0</c:formatCode>
                <c:ptCount val="3"/>
                <c:pt idx="0">
                  <c:v>42469.85500000001</c:v>
                </c:pt>
                <c:pt idx="1">
                  <c:v>53271.166999999994</c:v>
                </c:pt>
                <c:pt idx="2">
                  <c:v>59632.325000000012</c:v>
                </c:pt>
              </c:numCache>
            </c:numRef>
          </c:val>
          <c:extLst xmlns:c16r2="http://schemas.microsoft.com/office/drawing/2015/06/char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195507328"/>
        <c:axId val="195508864"/>
      </c:barChart>
      <c:catAx>
        <c:axId val="195507328"/>
        <c:scaling>
          <c:orientation val="minMax"/>
        </c:scaling>
        <c:delete val="0"/>
        <c:axPos val="b"/>
        <c:numFmt formatCode="General" sourceLinked="1"/>
        <c:majorTickMark val="none"/>
        <c:minorTickMark val="none"/>
        <c:tickLblPos val="nextTo"/>
        <c:txPr>
          <a:bodyPr/>
          <a:lstStyle/>
          <a:p>
            <a:pPr>
              <a:defRPr sz="900"/>
            </a:pPr>
            <a:endParaRPr lang="cs-CZ"/>
          </a:p>
        </c:txPr>
        <c:crossAx val="195508864"/>
        <c:crosses val="autoZero"/>
        <c:auto val="1"/>
        <c:lblAlgn val="ctr"/>
        <c:lblOffset val="100"/>
        <c:noMultiLvlLbl val="0"/>
      </c:catAx>
      <c:valAx>
        <c:axId val="1955088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550732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xmlns:c16r2="http://schemas.microsoft.com/office/drawing/2015/06/char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xmlns:c16r2="http://schemas.microsoft.com/office/drawing/2015/06/char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xmlns:c16r2="http://schemas.microsoft.com/office/drawing/2015/06/char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xmlns:c16r2="http://schemas.microsoft.com/office/drawing/2015/06/char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xmlns:c16r2="http://schemas.microsoft.com/office/drawing/2015/06/char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xmlns:c16r2="http://schemas.microsoft.com/office/drawing/2015/06/char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xmlns:c16r2="http://schemas.microsoft.com/office/drawing/2015/06/char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195557248"/>
        <c:axId val="195558784"/>
      </c:barChart>
      <c:catAx>
        <c:axId val="195557248"/>
        <c:scaling>
          <c:orientation val="minMax"/>
        </c:scaling>
        <c:delete val="1"/>
        <c:axPos val="b"/>
        <c:numFmt formatCode="General" sourceLinked="1"/>
        <c:majorTickMark val="out"/>
        <c:minorTickMark val="none"/>
        <c:tickLblPos val="nextTo"/>
        <c:crossAx val="195558784"/>
        <c:crosses val="autoZero"/>
        <c:auto val="1"/>
        <c:lblAlgn val="ctr"/>
        <c:lblOffset val="100"/>
        <c:noMultiLvlLbl val="0"/>
      </c:catAx>
      <c:valAx>
        <c:axId val="195558784"/>
        <c:scaling>
          <c:orientation val="minMax"/>
        </c:scaling>
        <c:delete val="1"/>
        <c:axPos val="l"/>
        <c:numFmt formatCode="General" sourceLinked="1"/>
        <c:majorTickMark val="out"/>
        <c:minorTickMark val="none"/>
        <c:tickLblPos val="nextTo"/>
        <c:crossAx val="195557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xmlns:c16r2="http://schemas.microsoft.com/office/drawing/2015/06/char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xmlns:c16r2="http://schemas.microsoft.com/office/drawing/2015/06/char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xmlns:c16r2="http://schemas.microsoft.com/office/drawing/2015/06/char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195663744"/>
        <c:axId val="195665280"/>
      </c:barChart>
      <c:catAx>
        <c:axId val="195663744"/>
        <c:scaling>
          <c:orientation val="minMax"/>
        </c:scaling>
        <c:delete val="1"/>
        <c:axPos val="b"/>
        <c:numFmt formatCode="General" sourceLinked="1"/>
        <c:majorTickMark val="out"/>
        <c:minorTickMark val="none"/>
        <c:tickLblPos val="nextTo"/>
        <c:crossAx val="195665280"/>
        <c:crosses val="autoZero"/>
        <c:auto val="1"/>
        <c:lblAlgn val="ctr"/>
        <c:lblOffset val="100"/>
        <c:noMultiLvlLbl val="0"/>
      </c:catAx>
      <c:valAx>
        <c:axId val="195665280"/>
        <c:scaling>
          <c:orientation val="minMax"/>
        </c:scaling>
        <c:delete val="1"/>
        <c:axPos val="l"/>
        <c:numFmt formatCode="General" sourceLinked="1"/>
        <c:majorTickMark val="out"/>
        <c:minorTickMark val="none"/>
        <c:tickLblPos val="nextTo"/>
        <c:crossAx val="1956637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xmlns:c16r2="http://schemas.microsoft.com/office/drawing/2015/06/char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xmlns:c16r2="http://schemas.microsoft.com/office/drawing/2015/06/char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xmlns:c16r2="http://schemas.microsoft.com/office/drawing/2015/06/char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xmlns:c16r2="http://schemas.microsoft.com/office/drawing/2015/06/char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xmlns:c16r2="http://schemas.microsoft.com/office/drawing/2015/06/char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xmlns:c16r2="http://schemas.microsoft.com/office/drawing/2015/06/char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xmlns:c16r2="http://schemas.microsoft.com/office/drawing/2015/06/char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xmlns:c16r2="http://schemas.microsoft.com/office/drawing/2015/06/char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195715072"/>
        <c:axId val="195716608"/>
      </c:barChart>
      <c:catAx>
        <c:axId val="195715072"/>
        <c:scaling>
          <c:orientation val="minMax"/>
        </c:scaling>
        <c:delete val="1"/>
        <c:axPos val="b"/>
        <c:numFmt formatCode="General" sourceLinked="1"/>
        <c:majorTickMark val="out"/>
        <c:minorTickMark val="none"/>
        <c:tickLblPos val="nextTo"/>
        <c:crossAx val="195716608"/>
        <c:crosses val="autoZero"/>
        <c:auto val="1"/>
        <c:lblAlgn val="ctr"/>
        <c:lblOffset val="100"/>
        <c:noMultiLvlLbl val="0"/>
      </c:catAx>
      <c:valAx>
        <c:axId val="195716608"/>
        <c:scaling>
          <c:orientation val="minMax"/>
        </c:scaling>
        <c:delete val="1"/>
        <c:axPos val="l"/>
        <c:numFmt formatCode="General" sourceLinked="1"/>
        <c:majorTickMark val="out"/>
        <c:minorTickMark val="none"/>
        <c:tickLblPos val="nextTo"/>
        <c:crossAx val="1957150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799B-4097-908D-B7AC1EF21D78}"/>
              </c:ext>
            </c:extLst>
          </c:dPt>
          <c:dPt>
            <c:idx val="7"/>
            <c:bubble3D val="0"/>
            <c:extLst xmlns:c16r2="http://schemas.microsoft.com/office/drawing/2015/06/char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2079.0888999999993</c:v>
                </c:pt>
                <c:pt idx="1">
                  <c:v>2293.2182000000007</c:v>
                </c:pt>
                <c:pt idx="2">
                  <c:v>1934.301999999999</c:v>
                </c:pt>
                <c:pt idx="3">
                  <c:v>2868.6959999999999</c:v>
                </c:pt>
                <c:pt idx="4">
                  <c:v>606.24300000000039</c:v>
                </c:pt>
                <c:pt idx="5">
                  <c:v>1080.0314999999998</c:v>
                </c:pt>
                <c:pt idx="6">
                  <c:v>578.18500000000063</c:v>
                </c:pt>
                <c:pt idx="7">
                  <c:v>6513.3320999999969</c:v>
                </c:pt>
                <c:pt idx="8">
                  <c:v>1274.8322000000003</c:v>
                </c:pt>
                <c:pt idx="9">
                  <c:v>3713.3615999999993</c:v>
                </c:pt>
                <c:pt idx="10">
                  <c:v>1145.3169999999993</c:v>
                </c:pt>
                <c:pt idx="11">
                  <c:v>4368.1486000000014</c:v>
                </c:pt>
                <c:pt idx="12">
                  <c:v>10153.920999999998</c:v>
                </c:pt>
                <c:pt idx="13">
                  <c:v>1389.4463999999998</c:v>
                </c:pt>
              </c:numCache>
            </c:numRef>
          </c:val>
          <c:extLst xmlns:c16r2="http://schemas.microsoft.com/office/drawing/2015/06/char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2079.0888999999993</c:v>
                </c:pt>
              </c:numCache>
            </c:numRef>
          </c:val>
          <c:extLst xmlns:c16r2="http://schemas.microsoft.com/office/drawing/2015/06/char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2293.2182000000007</c:v>
                </c:pt>
              </c:numCache>
            </c:numRef>
          </c:val>
          <c:extLst xmlns:c16r2="http://schemas.microsoft.com/office/drawing/2015/06/char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1934.301999999999</c:v>
                </c:pt>
              </c:numCache>
            </c:numRef>
          </c:val>
          <c:extLst xmlns:c16r2="http://schemas.microsoft.com/office/drawing/2015/06/char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2868.6959999999999</c:v>
                </c:pt>
              </c:numCache>
            </c:numRef>
          </c:val>
          <c:extLst xmlns:c16r2="http://schemas.microsoft.com/office/drawing/2015/06/char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606.24300000000039</c:v>
                </c:pt>
              </c:numCache>
            </c:numRef>
          </c:val>
          <c:extLst xmlns:c16r2="http://schemas.microsoft.com/office/drawing/2015/06/char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1080.0314999999998</c:v>
                </c:pt>
              </c:numCache>
            </c:numRef>
          </c:val>
          <c:extLst xmlns:c16r2="http://schemas.microsoft.com/office/drawing/2015/06/char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578.18500000000063</c:v>
                </c:pt>
              </c:numCache>
            </c:numRef>
          </c:val>
          <c:extLst xmlns:c16r2="http://schemas.microsoft.com/office/drawing/2015/06/char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6513.3320999999969</c:v>
                </c:pt>
              </c:numCache>
            </c:numRef>
          </c:val>
          <c:extLst xmlns:c16r2="http://schemas.microsoft.com/office/drawing/2015/06/char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1274.8322000000003</c:v>
                </c:pt>
              </c:numCache>
            </c:numRef>
          </c:val>
          <c:extLst xmlns:c16r2="http://schemas.microsoft.com/office/drawing/2015/06/char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3713.3615999999993</c:v>
                </c:pt>
              </c:numCache>
            </c:numRef>
          </c:val>
          <c:extLst xmlns:c16r2="http://schemas.microsoft.com/office/drawing/2015/06/char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1145.3169999999993</c:v>
                </c:pt>
              </c:numCache>
            </c:numRef>
          </c:val>
          <c:extLst xmlns:c16r2="http://schemas.microsoft.com/office/drawing/2015/06/char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4368.1486000000014</c:v>
                </c:pt>
              </c:numCache>
            </c:numRef>
          </c:val>
          <c:extLst xmlns:c16r2="http://schemas.microsoft.com/office/drawing/2015/06/char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10153.920999999998</c:v>
                </c:pt>
              </c:numCache>
            </c:numRef>
          </c:val>
          <c:extLst xmlns:c16r2="http://schemas.microsoft.com/office/drawing/2015/06/char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1389.4463999999998</c:v>
                </c:pt>
              </c:numCache>
            </c:numRef>
          </c:val>
          <c:extLst xmlns:c16r2="http://schemas.microsoft.com/office/drawing/2015/06/char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196067328"/>
        <c:axId val="196068864"/>
      </c:barChart>
      <c:catAx>
        <c:axId val="196067328"/>
        <c:scaling>
          <c:orientation val="minMax"/>
        </c:scaling>
        <c:delete val="0"/>
        <c:axPos val="b"/>
        <c:numFmt formatCode="General" sourceLinked="1"/>
        <c:majorTickMark val="none"/>
        <c:minorTickMark val="none"/>
        <c:tickLblPos val="nextTo"/>
        <c:txPr>
          <a:bodyPr/>
          <a:lstStyle/>
          <a:p>
            <a:pPr>
              <a:defRPr sz="900"/>
            </a:pPr>
            <a:endParaRPr lang="cs-CZ"/>
          </a:p>
        </c:txPr>
        <c:crossAx val="196068864"/>
        <c:crosses val="autoZero"/>
        <c:auto val="1"/>
        <c:lblAlgn val="ctr"/>
        <c:lblOffset val="100"/>
        <c:noMultiLvlLbl val="0"/>
      </c:catAx>
      <c:valAx>
        <c:axId val="1960688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067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#,##0.0</c:formatCode>
                <c:ptCount val="12"/>
                <c:pt idx="0">
                  <c:v>2205.5374499999998</c:v>
                </c:pt>
                <c:pt idx="1">
                  <c:v>1909.6695630000004</c:v>
                </c:pt>
                <c:pt idx="2">
                  <c:v>2107.6840380000003</c:v>
                </c:pt>
                <c:pt idx="3">
                  <c:v>1818.4290629999996</c:v>
                </c:pt>
                <c:pt idx="4">
                  <c:v>1809.9905330000001</c:v>
                </c:pt>
                <c:pt idx="5">
                  <c:v>1539.6066450000003</c:v>
                </c:pt>
                <c:pt idx="6">
                  <c:v>1482.1962869999998</c:v>
                </c:pt>
                <c:pt idx="7">
                  <c:v>1446.6484240000002</c:v>
                </c:pt>
                <c:pt idx="8">
                  <c:v>1557.899694</c:v>
                </c:pt>
                <c:pt idx="9">
                  <c:v>1549.247155</c:v>
                </c:pt>
                <c:pt idx="10">
                  <c:v>2186.3729490000001</c:v>
                </c:pt>
                <c:pt idx="11">
                  <c:v>2327.6412390000005</c:v>
                </c:pt>
              </c:numCache>
            </c:numRef>
          </c:val>
          <c:extLst xmlns:c16r2="http://schemas.microsoft.com/office/drawing/2015/06/char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#,##0.0</c:formatCode>
                <c:ptCount val="12"/>
                <c:pt idx="0">
                  <c:v>412.96064400000012</c:v>
                </c:pt>
                <c:pt idx="1">
                  <c:v>368.94309299999992</c:v>
                </c:pt>
                <c:pt idx="2">
                  <c:v>386.85511799999995</c:v>
                </c:pt>
                <c:pt idx="3">
                  <c:v>340.02639199999976</c:v>
                </c:pt>
                <c:pt idx="4">
                  <c:v>334.37442399999981</c:v>
                </c:pt>
                <c:pt idx="5">
                  <c:v>293.51989299999985</c:v>
                </c:pt>
                <c:pt idx="6">
                  <c:v>291.58010800000005</c:v>
                </c:pt>
                <c:pt idx="7">
                  <c:v>289.61541000000022</c:v>
                </c:pt>
                <c:pt idx="8">
                  <c:v>301.47257000000002</c:v>
                </c:pt>
                <c:pt idx="9">
                  <c:v>354.57394299999987</c:v>
                </c:pt>
                <c:pt idx="10">
                  <c:v>394.02823200000046</c:v>
                </c:pt>
                <c:pt idx="11">
                  <c:v>414.79387599999961</c:v>
                </c:pt>
              </c:numCache>
            </c:numRef>
          </c:val>
          <c:extLst xmlns:c16r2="http://schemas.microsoft.com/office/drawing/2015/06/char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#,##0.0</c:formatCode>
                <c:ptCount val="12"/>
                <c:pt idx="0">
                  <c:v>2238.287221</c:v>
                </c:pt>
                <c:pt idx="1">
                  <c:v>1670.274997</c:v>
                </c:pt>
                <c:pt idx="2">
                  <c:v>1458.313224</c:v>
                </c:pt>
                <c:pt idx="3">
                  <c:v>1043.0167980000001</c:v>
                </c:pt>
                <c:pt idx="4">
                  <c:v>887.55483199999992</c:v>
                </c:pt>
                <c:pt idx="5">
                  <c:v>501.80938099999997</c:v>
                </c:pt>
                <c:pt idx="6">
                  <c:v>470.24251600000002</c:v>
                </c:pt>
                <c:pt idx="7">
                  <c:v>407.18095199999999</c:v>
                </c:pt>
                <c:pt idx="8">
                  <c:v>566.72391700000003</c:v>
                </c:pt>
                <c:pt idx="9">
                  <c:v>1247.2275199999999</c:v>
                </c:pt>
                <c:pt idx="10">
                  <c:v>1558.069542</c:v>
                </c:pt>
                <c:pt idx="11">
                  <c:v>1674.8508509999999</c:v>
                </c:pt>
              </c:numCache>
            </c:numRef>
          </c:val>
          <c:extLst xmlns:c16r2="http://schemas.microsoft.com/office/drawing/2015/06/char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#,##0.0</c:formatCode>
                <c:ptCount val="12"/>
                <c:pt idx="0">
                  <c:v>1.1196120000000001</c:v>
                </c:pt>
                <c:pt idx="1">
                  <c:v>1.1296199999999998</c:v>
                </c:pt>
                <c:pt idx="2">
                  <c:v>1.680188</c:v>
                </c:pt>
                <c:pt idx="3">
                  <c:v>1.0117119999999999</c:v>
                </c:pt>
                <c:pt idx="4">
                  <c:v>0.91270000000000007</c:v>
                </c:pt>
                <c:pt idx="5">
                  <c:v>0.86134199999999994</c:v>
                </c:pt>
                <c:pt idx="6">
                  <c:v>1.0520959999999999</c:v>
                </c:pt>
                <c:pt idx="7">
                  <c:v>1.488864</c:v>
                </c:pt>
                <c:pt idx="8">
                  <c:v>1.3196140000000001</c:v>
                </c:pt>
                <c:pt idx="9">
                  <c:v>1.2366199999999998</c:v>
                </c:pt>
                <c:pt idx="10">
                  <c:v>0.84644000000000008</c:v>
                </c:pt>
                <c:pt idx="11">
                  <c:v>0.61214000000000002</c:v>
                </c:pt>
              </c:numCache>
            </c:numRef>
          </c:val>
          <c:extLst xmlns:c16r2="http://schemas.microsoft.com/office/drawing/2015/06/char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#,##0.0</c:formatCode>
                <c:ptCount val="12"/>
                <c:pt idx="0">
                  <c:v>1.0416800000000002</c:v>
                </c:pt>
                <c:pt idx="1">
                  <c:v>1.05277</c:v>
                </c:pt>
                <c:pt idx="2">
                  <c:v>1.1376199999999999</c:v>
                </c:pt>
                <c:pt idx="3">
                  <c:v>0.96033999999999997</c:v>
                </c:pt>
                <c:pt idx="4">
                  <c:v>1.0035399999999999</c:v>
                </c:pt>
                <c:pt idx="5">
                  <c:v>1.2507300000000001</c:v>
                </c:pt>
                <c:pt idx="6">
                  <c:v>1.8745499999999999</c:v>
                </c:pt>
                <c:pt idx="7">
                  <c:v>1.87018</c:v>
                </c:pt>
                <c:pt idx="8">
                  <c:v>1.8664100000000001</c:v>
                </c:pt>
                <c:pt idx="9">
                  <c:v>1.75501</c:v>
                </c:pt>
                <c:pt idx="10">
                  <c:v>1.2741600000000002</c:v>
                </c:pt>
                <c:pt idx="11">
                  <c:v>1.26895</c:v>
                </c:pt>
              </c:numCache>
            </c:numRef>
          </c:val>
          <c:extLst xmlns:c16r2="http://schemas.microsoft.com/office/drawing/2015/06/char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8.0015000000000003E-2</c:v>
                </c:pt>
                <c:pt idx="7">
                  <c:v>7.8236E-2</c:v>
                </c:pt>
                <c:pt idx="8">
                  <c:v>5.6771999999999996E-2</c:v>
                </c:pt>
                <c:pt idx="9">
                  <c:v>2.1471000000000001E-2</c:v>
                </c:pt>
                <c:pt idx="10">
                  <c:v>1.0812E-2</c:v>
                </c:pt>
                <c:pt idx="11">
                  <c:v>5.1250000000000002E-3</c:v>
                </c:pt>
              </c:numCache>
            </c:numRef>
          </c:val>
          <c:extLst xmlns:c16r2="http://schemas.microsoft.com/office/drawing/2015/06/char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#,##0.0</c:formatCode>
                <c:ptCount val="12"/>
                <c:pt idx="0">
                  <c:v>8814.6159879999977</c:v>
                </c:pt>
                <c:pt idx="1">
                  <c:v>7279.5784179999982</c:v>
                </c:pt>
                <c:pt idx="2">
                  <c:v>7222.7791049999978</c:v>
                </c:pt>
                <c:pt idx="3">
                  <c:v>4964.3396199999997</c:v>
                </c:pt>
                <c:pt idx="4">
                  <c:v>4201.0052779999987</c:v>
                </c:pt>
                <c:pt idx="5">
                  <c:v>3219.9473430000003</c:v>
                </c:pt>
                <c:pt idx="6">
                  <c:v>2640.5813309999994</c:v>
                </c:pt>
                <c:pt idx="7">
                  <c:v>2452.1262980000006</c:v>
                </c:pt>
                <c:pt idx="8">
                  <c:v>2903.0156660000007</c:v>
                </c:pt>
                <c:pt idx="9">
                  <c:v>5020.8663780000015</c:v>
                </c:pt>
                <c:pt idx="10">
                  <c:v>6419.0916370000004</c:v>
                </c:pt>
                <c:pt idx="11">
                  <c:v>7280.1731839999993</c:v>
                </c:pt>
              </c:numCache>
            </c:numRef>
          </c:val>
          <c:extLst xmlns:c16r2="http://schemas.microsoft.com/office/drawing/2015/06/char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#,##0.0</c:formatCode>
                <c:ptCount val="12"/>
                <c:pt idx="0">
                  <c:v>129.119</c:v>
                </c:pt>
                <c:pt idx="1">
                  <c:v>111.499</c:v>
                </c:pt>
                <c:pt idx="2">
                  <c:v>67.034000000000006</c:v>
                </c:pt>
                <c:pt idx="3">
                  <c:v>32.914999999999999</c:v>
                </c:pt>
                <c:pt idx="4">
                  <c:v>41.600999999999999</c:v>
                </c:pt>
                <c:pt idx="5">
                  <c:v>27.608000000000001</c:v>
                </c:pt>
                <c:pt idx="6">
                  <c:v>10.057</c:v>
                </c:pt>
                <c:pt idx="7">
                  <c:v>13.371</c:v>
                </c:pt>
                <c:pt idx="8">
                  <c:v>32.023000000000003</c:v>
                </c:pt>
                <c:pt idx="9">
                  <c:v>77.936000000000007</c:v>
                </c:pt>
                <c:pt idx="10">
                  <c:v>108.577</c:v>
                </c:pt>
                <c:pt idx="11">
                  <c:v>134.834</c:v>
                </c:pt>
              </c:numCache>
            </c:numRef>
          </c:val>
          <c:extLst xmlns:c16r2="http://schemas.microsoft.com/office/drawing/2015/06/char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#,##0.0</c:formatCode>
                <c:ptCount val="12"/>
                <c:pt idx="0">
                  <c:v>743.60263199999997</c:v>
                </c:pt>
                <c:pt idx="1">
                  <c:v>656.97107299999993</c:v>
                </c:pt>
                <c:pt idx="2">
                  <c:v>517.52970900000003</c:v>
                </c:pt>
                <c:pt idx="3">
                  <c:v>433.745385</c:v>
                </c:pt>
                <c:pt idx="4">
                  <c:v>601.698128</c:v>
                </c:pt>
                <c:pt idx="5">
                  <c:v>593.69997999999998</c:v>
                </c:pt>
                <c:pt idx="6">
                  <c:v>681.06866200000002</c:v>
                </c:pt>
                <c:pt idx="7">
                  <c:v>617.78827100000012</c:v>
                </c:pt>
                <c:pt idx="8">
                  <c:v>723.47055</c:v>
                </c:pt>
                <c:pt idx="9">
                  <c:v>685.289221</c:v>
                </c:pt>
                <c:pt idx="10">
                  <c:v>597.73407499999996</c:v>
                </c:pt>
                <c:pt idx="11">
                  <c:v>541.14414599999998</c:v>
                </c:pt>
              </c:numCache>
            </c:numRef>
          </c:val>
          <c:extLst xmlns:c16r2="http://schemas.microsoft.com/office/drawing/2015/06/char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#,##0.0</c:formatCode>
                <c:ptCount val="12"/>
                <c:pt idx="0">
                  <c:v>90.667529999999999</c:v>
                </c:pt>
                <c:pt idx="1">
                  <c:v>87.281487000000013</c:v>
                </c:pt>
                <c:pt idx="2">
                  <c:v>81.832954999999998</c:v>
                </c:pt>
                <c:pt idx="3">
                  <c:v>76.135387000000009</c:v>
                </c:pt>
                <c:pt idx="4">
                  <c:v>3.1073589999999998</c:v>
                </c:pt>
                <c:pt idx="5">
                  <c:v>41.703850999999993</c:v>
                </c:pt>
                <c:pt idx="6">
                  <c:v>27.277767000000001</c:v>
                </c:pt>
                <c:pt idx="7">
                  <c:v>3.1468380000000002</c:v>
                </c:pt>
                <c:pt idx="8">
                  <c:v>15.125228999999999</c:v>
                </c:pt>
                <c:pt idx="9">
                  <c:v>35.740656000000001</c:v>
                </c:pt>
                <c:pt idx="10">
                  <c:v>41.877935999999991</c:v>
                </c:pt>
                <c:pt idx="11">
                  <c:v>78.040272999999999</c:v>
                </c:pt>
              </c:numCache>
            </c:numRef>
          </c:val>
          <c:extLst xmlns:c16r2="http://schemas.microsoft.com/office/drawing/2015/06/char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#,##0.0</c:formatCode>
                <c:ptCount val="12"/>
                <c:pt idx="0">
                  <c:v>422.53417899999994</c:v>
                </c:pt>
                <c:pt idx="1">
                  <c:v>400.09166499999998</c:v>
                </c:pt>
                <c:pt idx="2">
                  <c:v>415.28912500000001</c:v>
                </c:pt>
                <c:pt idx="3">
                  <c:v>405.67612099999997</c:v>
                </c:pt>
                <c:pt idx="4">
                  <c:v>401.87583519688945</c:v>
                </c:pt>
                <c:pt idx="5">
                  <c:v>366.31167528169277</c:v>
                </c:pt>
                <c:pt idx="6">
                  <c:v>339.25801920095324</c:v>
                </c:pt>
                <c:pt idx="7">
                  <c:v>338.53444066852165</c:v>
                </c:pt>
                <c:pt idx="8">
                  <c:v>293.17680755416694</c:v>
                </c:pt>
                <c:pt idx="9">
                  <c:v>391.04337389537392</c:v>
                </c:pt>
                <c:pt idx="10">
                  <c:v>428.08329550002679</c:v>
                </c:pt>
                <c:pt idx="11">
                  <c:v>383.85529177952168</c:v>
                </c:pt>
              </c:numCache>
            </c:numRef>
          </c:val>
          <c:extLst xmlns:c16r2="http://schemas.microsoft.com/office/drawing/2015/06/char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#,##0.0</c:formatCode>
                <c:ptCount val="12"/>
                <c:pt idx="0">
                  <c:v>969.12332900000001</c:v>
                </c:pt>
                <c:pt idx="1">
                  <c:v>876.19513599999982</c:v>
                </c:pt>
                <c:pt idx="2">
                  <c:v>909.80037700000014</c:v>
                </c:pt>
                <c:pt idx="3">
                  <c:v>659.98187499999983</c:v>
                </c:pt>
                <c:pt idx="4">
                  <c:v>659.79252599999984</c:v>
                </c:pt>
                <c:pt idx="5">
                  <c:v>644.49453600000015</c:v>
                </c:pt>
                <c:pt idx="6">
                  <c:v>647.28716499999996</c:v>
                </c:pt>
                <c:pt idx="7">
                  <c:v>729.72923700000013</c:v>
                </c:pt>
                <c:pt idx="8">
                  <c:v>667.89478000000031</c:v>
                </c:pt>
                <c:pt idx="9">
                  <c:v>700.24462900000003</c:v>
                </c:pt>
                <c:pt idx="10">
                  <c:v>737.43945800000006</c:v>
                </c:pt>
                <c:pt idx="11">
                  <c:v>826.05442500000015</c:v>
                </c:pt>
              </c:numCache>
            </c:numRef>
          </c:val>
          <c:extLst xmlns:c16r2="http://schemas.microsoft.com/office/drawing/2015/06/char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#,##0.0</c:formatCode>
                <c:ptCount val="12"/>
                <c:pt idx="0">
                  <c:v>14.507134000000004</c:v>
                </c:pt>
                <c:pt idx="1">
                  <c:v>8.3715479999999989</c:v>
                </c:pt>
                <c:pt idx="2">
                  <c:v>12.226267999999999</c:v>
                </c:pt>
                <c:pt idx="3">
                  <c:v>5.7722160000000002</c:v>
                </c:pt>
                <c:pt idx="4">
                  <c:v>3.8467600000000002</c:v>
                </c:pt>
                <c:pt idx="5">
                  <c:v>15.035188000000003</c:v>
                </c:pt>
                <c:pt idx="6">
                  <c:v>16.209841999999998</c:v>
                </c:pt>
                <c:pt idx="7">
                  <c:v>2.9666290000000002</c:v>
                </c:pt>
                <c:pt idx="8">
                  <c:v>11.262467999999998</c:v>
                </c:pt>
                <c:pt idx="9">
                  <c:v>11.128135000000007</c:v>
                </c:pt>
                <c:pt idx="10">
                  <c:v>39.264275000000026</c:v>
                </c:pt>
                <c:pt idx="11">
                  <c:v>40.861927000000001</c:v>
                </c:pt>
              </c:numCache>
            </c:numRef>
          </c:val>
          <c:extLst xmlns:c16r2="http://schemas.microsoft.com/office/drawing/2015/06/char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#,##0.0</c:formatCode>
                <c:ptCount val="12"/>
                <c:pt idx="0">
                  <c:v>4250.191599143136</c:v>
                </c:pt>
                <c:pt idx="1">
                  <c:v>3233.2804142139767</c:v>
                </c:pt>
                <c:pt idx="2">
                  <c:v>3177.9814836514211</c:v>
                </c:pt>
                <c:pt idx="3">
                  <c:v>2224.1946779786217</c:v>
                </c:pt>
                <c:pt idx="4">
                  <c:v>1850.3116714031121</c:v>
                </c:pt>
                <c:pt idx="5">
                  <c:v>1306.7683205183066</c:v>
                </c:pt>
                <c:pt idx="6">
                  <c:v>1427.0020345990479</c:v>
                </c:pt>
                <c:pt idx="7">
                  <c:v>1382.5209211314786</c:v>
                </c:pt>
                <c:pt idx="8">
                  <c:v>1695.0390650458335</c:v>
                </c:pt>
                <c:pt idx="9">
                  <c:v>2977.0385513046276</c:v>
                </c:pt>
                <c:pt idx="10">
                  <c:v>3565.5490462999751</c:v>
                </c:pt>
                <c:pt idx="11">
                  <c:v>4358.2655200204781</c:v>
                </c:pt>
              </c:numCache>
            </c:numRef>
          </c:val>
          <c:extLst xmlns:c16r2="http://schemas.microsoft.com/office/drawing/2015/06/char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49275392"/>
        <c:axId val="149276928"/>
      </c:barChart>
      <c:catAx>
        <c:axId val="149275392"/>
        <c:scaling>
          <c:orientation val="minMax"/>
        </c:scaling>
        <c:delete val="0"/>
        <c:axPos val="b"/>
        <c:majorTickMark val="none"/>
        <c:minorTickMark val="none"/>
        <c:tickLblPos val="nextTo"/>
        <c:txPr>
          <a:bodyPr/>
          <a:lstStyle/>
          <a:p>
            <a:pPr>
              <a:defRPr sz="900"/>
            </a:pPr>
            <a:endParaRPr lang="cs-CZ"/>
          </a:p>
        </c:txPr>
        <c:crossAx val="149276928"/>
        <c:crosses val="autoZero"/>
        <c:auto val="1"/>
        <c:lblAlgn val="ctr"/>
        <c:lblOffset val="100"/>
        <c:noMultiLvlLbl val="0"/>
      </c:catAx>
      <c:valAx>
        <c:axId val="149276928"/>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4927539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xmlns:c16r2="http://schemas.microsoft.com/office/drawing/2015/06/char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xmlns:c16r2="http://schemas.microsoft.com/office/drawing/2015/06/char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xmlns:c16r2="http://schemas.microsoft.com/office/drawing/2015/06/char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xmlns:c16r2="http://schemas.microsoft.com/office/drawing/2015/06/char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xmlns:c16r2="http://schemas.microsoft.com/office/drawing/2015/06/char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xmlns:c16r2="http://schemas.microsoft.com/office/drawing/2015/06/char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xmlns:c16r2="http://schemas.microsoft.com/office/drawing/2015/06/char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xmlns:c16r2="http://schemas.microsoft.com/office/drawing/2015/06/char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xmlns:c16r2="http://schemas.microsoft.com/office/drawing/2015/06/char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xmlns:c16r2="http://schemas.microsoft.com/office/drawing/2015/06/char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xmlns:c16r2="http://schemas.microsoft.com/office/drawing/2015/06/char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xmlns:c16r2="http://schemas.microsoft.com/office/drawing/2015/06/char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xmlns:c16r2="http://schemas.microsoft.com/office/drawing/2015/06/char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xmlns:c16r2="http://schemas.microsoft.com/office/drawing/2015/06/char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196146688"/>
        <c:axId val="196148224"/>
      </c:barChart>
      <c:catAx>
        <c:axId val="196146688"/>
        <c:scaling>
          <c:orientation val="minMax"/>
        </c:scaling>
        <c:delete val="1"/>
        <c:axPos val="b"/>
        <c:numFmt formatCode="General" sourceLinked="1"/>
        <c:majorTickMark val="out"/>
        <c:minorTickMark val="none"/>
        <c:tickLblPos val="nextTo"/>
        <c:crossAx val="196148224"/>
        <c:crosses val="autoZero"/>
        <c:auto val="1"/>
        <c:lblAlgn val="ctr"/>
        <c:lblOffset val="100"/>
        <c:noMultiLvlLbl val="0"/>
      </c:catAx>
      <c:valAx>
        <c:axId val="196148224"/>
        <c:scaling>
          <c:orientation val="minMax"/>
        </c:scaling>
        <c:delete val="1"/>
        <c:axPos val="l"/>
        <c:numFmt formatCode="0.0%" sourceLinked="1"/>
        <c:majorTickMark val="out"/>
        <c:minorTickMark val="none"/>
        <c:tickLblPos val="nextTo"/>
        <c:crossAx val="1961466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2104.765899999999</c:v>
                </c:pt>
                <c:pt idx="1">
                  <c:v>2107.9258999999988</c:v>
                </c:pt>
                <c:pt idx="2">
                  <c:v>2107.9258999999988</c:v>
                </c:pt>
                <c:pt idx="3">
                  <c:v>2097.698899999999</c:v>
                </c:pt>
                <c:pt idx="4">
                  <c:v>2097.698899999999</c:v>
                </c:pt>
                <c:pt idx="5">
                  <c:v>2084.9588999999992</c:v>
                </c:pt>
                <c:pt idx="6">
                  <c:v>2079.4688999999989</c:v>
                </c:pt>
                <c:pt idx="7">
                  <c:v>2078.946899999999</c:v>
                </c:pt>
                <c:pt idx="8">
                  <c:v>2081.9168999999993</c:v>
                </c:pt>
                <c:pt idx="9">
                  <c:v>2079.0888999999993</c:v>
                </c:pt>
                <c:pt idx="10">
                  <c:v>2079.0888999999993</c:v>
                </c:pt>
                <c:pt idx="11">
                  <c:v>2079.0888999999993</c:v>
                </c:pt>
              </c:numCache>
            </c:numRef>
          </c:val>
          <c:extLst xmlns:c16r2="http://schemas.microsoft.com/office/drawing/2015/06/char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#,##0.0</c:formatCode>
                <c:ptCount val="12"/>
                <c:pt idx="0">
                  <c:v>2278.1252000000009</c:v>
                </c:pt>
                <c:pt idx="1">
                  <c:v>2278.1252000000009</c:v>
                </c:pt>
                <c:pt idx="2">
                  <c:v>2278.1232000000009</c:v>
                </c:pt>
                <c:pt idx="3">
                  <c:v>2275.2582000000007</c:v>
                </c:pt>
                <c:pt idx="4">
                  <c:v>2275.2582000000007</c:v>
                </c:pt>
                <c:pt idx="5">
                  <c:v>2275.2592000000004</c:v>
                </c:pt>
                <c:pt idx="6">
                  <c:v>2295.4312000000009</c:v>
                </c:pt>
                <c:pt idx="7">
                  <c:v>2295.4322000000006</c:v>
                </c:pt>
                <c:pt idx="8">
                  <c:v>2295.4322000000006</c:v>
                </c:pt>
                <c:pt idx="9">
                  <c:v>2292.9242000000008</c:v>
                </c:pt>
                <c:pt idx="10">
                  <c:v>2292.9242000000008</c:v>
                </c:pt>
                <c:pt idx="11">
                  <c:v>2293.2182000000007</c:v>
                </c:pt>
              </c:numCache>
            </c:numRef>
          </c:val>
          <c:extLst xmlns:c16r2="http://schemas.microsoft.com/office/drawing/2015/06/char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#,##0.0</c:formatCode>
                <c:ptCount val="12"/>
                <c:pt idx="0">
                  <c:v>1932.7539999999995</c:v>
                </c:pt>
                <c:pt idx="1">
                  <c:v>1932.7499999999993</c:v>
                </c:pt>
                <c:pt idx="2">
                  <c:v>1932.7529999999992</c:v>
                </c:pt>
                <c:pt idx="3">
                  <c:v>1934.9709999999991</c:v>
                </c:pt>
                <c:pt idx="4">
                  <c:v>1935.0299999999991</c:v>
                </c:pt>
                <c:pt idx="5">
                  <c:v>1935.119999999999</c:v>
                </c:pt>
                <c:pt idx="6">
                  <c:v>1935.0399999999991</c:v>
                </c:pt>
                <c:pt idx="7">
                  <c:v>1935.0399999999991</c:v>
                </c:pt>
                <c:pt idx="8">
                  <c:v>1935.0399999999991</c:v>
                </c:pt>
                <c:pt idx="9">
                  <c:v>1934.2899999999988</c:v>
                </c:pt>
                <c:pt idx="10">
                  <c:v>1934.1999999999989</c:v>
                </c:pt>
                <c:pt idx="11">
                  <c:v>1934.301999999999</c:v>
                </c:pt>
              </c:numCache>
            </c:numRef>
          </c:val>
          <c:extLst xmlns:c16r2="http://schemas.microsoft.com/office/drawing/2015/06/char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#,##0.0</c:formatCode>
                <c:ptCount val="12"/>
                <c:pt idx="0">
                  <c:v>2871.8959999999997</c:v>
                </c:pt>
                <c:pt idx="1">
                  <c:v>2871.8969999999999</c:v>
                </c:pt>
                <c:pt idx="2">
                  <c:v>2871.7370000000001</c:v>
                </c:pt>
                <c:pt idx="3">
                  <c:v>2869.4019999999996</c:v>
                </c:pt>
                <c:pt idx="4">
                  <c:v>2869.8329999999996</c:v>
                </c:pt>
                <c:pt idx="5">
                  <c:v>2869.8319999999994</c:v>
                </c:pt>
                <c:pt idx="6">
                  <c:v>2869.8289999999993</c:v>
                </c:pt>
                <c:pt idx="7">
                  <c:v>2869.8329999999996</c:v>
                </c:pt>
                <c:pt idx="8">
                  <c:v>2869.8319999999994</c:v>
                </c:pt>
                <c:pt idx="9">
                  <c:v>2868.3919999999998</c:v>
                </c:pt>
                <c:pt idx="10">
                  <c:v>2870.393</c:v>
                </c:pt>
                <c:pt idx="11">
                  <c:v>2868.6959999999999</c:v>
                </c:pt>
              </c:numCache>
            </c:numRef>
          </c:val>
          <c:extLst xmlns:c16r2="http://schemas.microsoft.com/office/drawing/2015/06/char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#,##0.0</c:formatCode>
                <c:ptCount val="12"/>
                <c:pt idx="0">
                  <c:v>602.77500000000032</c:v>
                </c:pt>
                <c:pt idx="1">
                  <c:v>608.19100000000037</c:v>
                </c:pt>
                <c:pt idx="2">
                  <c:v>608.33100000000036</c:v>
                </c:pt>
                <c:pt idx="3">
                  <c:v>607.89700000000039</c:v>
                </c:pt>
                <c:pt idx="4">
                  <c:v>607.85200000000032</c:v>
                </c:pt>
                <c:pt idx="5">
                  <c:v>607.47600000000034</c:v>
                </c:pt>
                <c:pt idx="6">
                  <c:v>607.50900000000036</c:v>
                </c:pt>
                <c:pt idx="7">
                  <c:v>607.55000000000041</c:v>
                </c:pt>
                <c:pt idx="8">
                  <c:v>607.09800000000041</c:v>
                </c:pt>
                <c:pt idx="9">
                  <c:v>604.51900000000046</c:v>
                </c:pt>
                <c:pt idx="10">
                  <c:v>604.61400000000037</c:v>
                </c:pt>
                <c:pt idx="11">
                  <c:v>606.24300000000039</c:v>
                </c:pt>
              </c:numCache>
            </c:numRef>
          </c:val>
          <c:extLst xmlns:c16r2="http://schemas.microsoft.com/office/drawing/2015/06/char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#,##0.0</c:formatCode>
                <c:ptCount val="12"/>
                <c:pt idx="0">
                  <c:v>1029.2334999999998</c:v>
                </c:pt>
                <c:pt idx="1">
                  <c:v>1029.2334999999998</c:v>
                </c:pt>
                <c:pt idx="2">
                  <c:v>1029.2584999999999</c:v>
                </c:pt>
                <c:pt idx="3">
                  <c:v>1028.8984999999998</c:v>
                </c:pt>
                <c:pt idx="4">
                  <c:v>1028.8984999999998</c:v>
                </c:pt>
                <c:pt idx="5">
                  <c:v>1028.8984999999998</c:v>
                </c:pt>
                <c:pt idx="6">
                  <c:v>1080.0314999999998</c:v>
                </c:pt>
                <c:pt idx="7">
                  <c:v>1080.0314999999998</c:v>
                </c:pt>
                <c:pt idx="8">
                  <c:v>1080.0314999999998</c:v>
                </c:pt>
                <c:pt idx="9">
                  <c:v>1080.0314999999998</c:v>
                </c:pt>
                <c:pt idx="10">
                  <c:v>1080.0314999999998</c:v>
                </c:pt>
                <c:pt idx="11">
                  <c:v>1080.0314999999998</c:v>
                </c:pt>
              </c:numCache>
            </c:numRef>
          </c:val>
          <c:extLst xmlns:c16r2="http://schemas.microsoft.com/office/drawing/2015/06/char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#,##0.0</c:formatCode>
                <c:ptCount val="12"/>
                <c:pt idx="0">
                  <c:v>570.33200000000056</c:v>
                </c:pt>
                <c:pt idx="1">
                  <c:v>570.33200000000056</c:v>
                </c:pt>
                <c:pt idx="2">
                  <c:v>570.33200000000056</c:v>
                </c:pt>
                <c:pt idx="3">
                  <c:v>582.21200000000056</c:v>
                </c:pt>
                <c:pt idx="4">
                  <c:v>582.21200000000056</c:v>
                </c:pt>
                <c:pt idx="5">
                  <c:v>582.21200000000056</c:v>
                </c:pt>
                <c:pt idx="6">
                  <c:v>569.18900000000065</c:v>
                </c:pt>
                <c:pt idx="7">
                  <c:v>569.18900000000065</c:v>
                </c:pt>
                <c:pt idx="8">
                  <c:v>569.18900000000065</c:v>
                </c:pt>
                <c:pt idx="9">
                  <c:v>578.18500000000063</c:v>
                </c:pt>
                <c:pt idx="10">
                  <c:v>578.18500000000063</c:v>
                </c:pt>
                <c:pt idx="11">
                  <c:v>578.18500000000063</c:v>
                </c:pt>
              </c:numCache>
            </c:numRef>
          </c:val>
          <c:extLst xmlns:c16r2="http://schemas.microsoft.com/office/drawing/2015/06/char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#,##0.0</c:formatCode>
                <c:ptCount val="12"/>
                <c:pt idx="0">
                  <c:v>6638.8600999999962</c:v>
                </c:pt>
                <c:pt idx="1">
                  <c:v>6638.8580999999967</c:v>
                </c:pt>
                <c:pt idx="2">
                  <c:v>6625.7950999999975</c:v>
                </c:pt>
                <c:pt idx="3">
                  <c:v>6623.681099999998</c:v>
                </c:pt>
                <c:pt idx="4">
                  <c:v>6623.5970999999972</c:v>
                </c:pt>
                <c:pt idx="5">
                  <c:v>6623.5970999999972</c:v>
                </c:pt>
                <c:pt idx="6">
                  <c:v>6504.0320999999967</c:v>
                </c:pt>
                <c:pt idx="7">
                  <c:v>6503.8420999999971</c:v>
                </c:pt>
                <c:pt idx="8">
                  <c:v>6503.8420999999971</c:v>
                </c:pt>
                <c:pt idx="9">
                  <c:v>6509.5420999999969</c:v>
                </c:pt>
                <c:pt idx="10">
                  <c:v>6513.3320999999969</c:v>
                </c:pt>
                <c:pt idx="11">
                  <c:v>6513.3320999999969</c:v>
                </c:pt>
              </c:numCache>
            </c:numRef>
          </c:val>
          <c:extLst xmlns:c16r2="http://schemas.microsoft.com/office/drawing/2015/06/char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#,##0.0</c:formatCode>
                <c:ptCount val="12"/>
                <c:pt idx="0">
                  <c:v>1285.4142000000002</c:v>
                </c:pt>
                <c:pt idx="1">
                  <c:v>1283.4772000000003</c:v>
                </c:pt>
                <c:pt idx="2">
                  <c:v>1278.0772000000004</c:v>
                </c:pt>
                <c:pt idx="3">
                  <c:v>1283.7982000000006</c:v>
                </c:pt>
                <c:pt idx="4">
                  <c:v>1281.9382000000005</c:v>
                </c:pt>
                <c:pt idx="5">
                  <c:v>1283.2062000000005</c:v>
                </c:pt>
                <c:pt idx="6">
                  <c:v>1280.6252000000002</c:v>
                </c:pt>
                <c:pt idx="7">
                  <c:v>1273.9482000000005</c:v>
                </c:pt>
                <c:pt idx="8">
                  <c:v>1273.9482000000005</c:v>
                </c:pt>
                <c:pt idx="9">
                  <c:v>1274.9232000000004</c:v>
                </c:pt>
                <c:pt idx="10">
                  <c:v>1274.5322000000003</c:v>
                </c:pt>
                <c:pt idx="11">
                  <c:v>1274.8322000000003</c:v>
                </c:pt>
              </c:numCache>
            </c:numRef>
          </c:val>
          <c:extLst xmlns:c16r2="http://schemas.microsoft.com/office/drawing/2015/06/char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#,##0.0</c:formatCode>
                <c:ptCount val="12"/>
                <c:pt idx="0">
                  <c:v>3698.6615999999985</c:v>
                </c:pt>
                <c:pt idx="1">
                  <c:v>3698.6615999999985</c:v>
                </c:pt>
                <c:pt idx="2">
                  <c:v>3698.6615999999985</c:v>
                </c:pt>
                <c:pt idx="3">
                  <c:v>3686.7815999999993</c:v>
                </c:pt>
                <c:pt idx="4">
                  <c:v>3686.7815999999993</c:v>
                </c:pt>
                <c:pt idx="5">
                  <c:v>3686.7815999999993</c:v>
                </c:pt>
                <c:pt idx="6">
                  <c:v>3714.0615999999991</c:v>
                </c:pt>
                <c:pt idx="7">
                  <c:v>3714.0615999999991</c:v>
                </c:pt>
                <c:pt idx="8">
                  <c:v>3714.0615999999991</c:v>
                </c:pt>
                <c:pt idx="9">
                  <c:v>3713.3615999999993</c:v>
                </c:pt>
                <c:pt idx="10">
                  <c:v>3713.3615999999993</c:v>
                </c:pt>
                <c:pt idx="11">
                  <c:v>3713.3615999999993</c:v>
                </c:pt>
              </c:numCache>
            </c:numRef>
          </c:val>
          <c:extLst xmlns:c16r2="http://schemas.microsoft.com/office/drawing/2015/06/char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#,##0.0</c:formatCode>
                <c:ptCount val="12"/>
                <c:pt idx="0">
                  <c:v>1166.7189999999994</c:v>
                </c:pt>
                <c:pt idx="1">
                  <c:v>1166.6739999999995</c:v>
                </c:pt>
                <c:pt idx="2">
                  <c:v>1166.6739999999995</c:v>
                </c:pt>
                <c:pt idx="3">
                  <c:v>1166.6569999999995</c:v>
                </c:pt>
                <c:pt idx="4">
                  <c:v>1166.6569999999995</c:v>
                </c:pt>
                <c:pt idx="5">
                  <c:v>1166.6569999999995</c:v>
                </c:pt>
                <c:pt idx="6">
                  <c:v>1139.9349999999997</c:v>
                </c:pt>
                <c:pt idx="7">
                  <c:v>1139.9349999999997</c:v>
                </c:pt>
                <c:pt idx="8">
                  <c:v>1142.8579999999995</c:v>
                </c:pt>
                <c:pt idx="9">
                  <c:v>1142.9079999999994</c:v>
                </c:pt>
                <c:pt idx="10">
                  <c:v>1143.9739999999995</c:v>
                </c:pt>
                <c:pt idx="11">
                  <c:v>1145.3169999999993</c:v>
                </c:pt>
              </c:numCache>
            </c:numRef>
          </c:val>
          <c:extLst xmlns:c16r2="http://schemas.microsoft.com/office/drawing/2015/06/char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#,##0.0</c:formatCode>
                <c:ptCount val="12"/>
                <c:pt idx="0">
                  <c:v>4396.603000000001</c:v>
                </c:pt>
                <c:pt idx="1">
                  <c:v>4367.6800000000021</c:v>
                </c:pt>
                <c:pt idx="2">
                  <c:v>4367.6800000000021</c:v>
                </c:pt>
                <c:pt idx="3">
                  <c:v>4373.2480000000023</c:v>
                </c:pt>
                <c:pt idx="4">
                  <c:v>4373.425000000002</c:v>
                </c:pt>
                <c:pt idx="5">
                  <c:v>4373.5000000000018</c:v>
                </c:pt>
                <c:pt idx="6">
                  <c:v>4358.1680000000015</c:v>
                </c:pt>
                <c:pt idx="7">
                  <c:v>4368.9170000000013</c:v>
                </c:pt>
                <c:pt idx="8">
                  <c:v>4368.9170000000013</c:v>
                </c:pt>
                <c:pt idx="9">
                  <c:v>4368.9170000000013</c:v>
                </c:pt>
                <c:pt idx="10">
                  <c:v>4369.9486000000015</c:v>
                </c:pt>
                <c:pt idx="11">
                  <c:v>4368.1486000000014</c:v>
                </c:pt>
              </c:numCache>
            </c:numRef>
          </c:val>
          <c:extLst xmlns:c16r2="http://schemas.microsoft.com/office/drawing/2015/06/char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#,##0.0</c:formatCode>
                <c:ptCount val="12"/>
                <c:pt idx="0">
                  <c:v>10487.946999999995</c:v>
                </c:pt>
                <c:pt idx="1">
                  <c:v>10487.946999999995</c:v>
                </c:pt>
                <c:pt idx="2">
                  <c:v>10487.946999999995</c:v>
                </c:pt>
                <c:pt idx="3">
                  <c:v>10485.974999999995</c:v>
                </c:pt>
                <c:pt idx="4">
                  <c:v>10477.834999999995</c:v>
                </c:pt>
                <c:pt idx="5">
                  <c:v>10477.772999999996</c:v>
                </c:pt>
                <c:pt idx="6">
                  <c:v>10155.629999999997</c:v>
                </c:pt>
                <c:pt idx="7">
                  <c:v>10155.629999999997</c:v>
                </c:pt>
                <c:pt idx="8">
                  <c:v>10155.629999999997</c:v>
                </c:pt>
                <c:pt idx="9">
                  <c:v>10153.667999999998</c:v>
                </c:pt>
                <c:pt idx="10">
                  <c:v>10153.667999999998</c:v>
                </c:pt>
                <c:pt idx="11">
                  <c:v>10153.920999999998</c:v>
                </c:pt>
              </c:numCache>
            </c:numRef>
          </c:val>
          <c:extLst xmlns:c16r2="http://schemas.microsoft.com/office/drawing/2015/06/char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#,##0.0</c:formatCode>
                <c:ptCount val="12"/>
                <c:pt idx="0">
                  <c:v>1439.0663999999997</c:v>
                </c:pt>
                <c:pt idx="1">
                  <c:v>1435.1563999999994</c:v>
                </c:pt>
                <c:pt idx="2">
                  <c:v>1435.1563999999994</c:v>
                </c:pt>
                <c:pt idx="3">
                  <c:v>1439.0793999999992</c:v>
                </c:pt>
                <c:pt idx="4">
                  <c:v>1439.075399999999</c:v>
                </c:pt>
                <c:pt idx="5">
                  <c:v>1439.075399999999</c:v>
                </c:pt>
                <c:pt idx="6">
                  <c:v>1439.0793999999996</c:v>
                </c:pt>
                <c:pt idx="7">
                  <c:v>1439.0753999999995</c:v>
                </c:pt>
                <c:pt idx="8">
                  <c:v>1439.2023999999994</c:v>
                </c:pt>
                <c:pt idx="9">
                  <c:v>1389.3833999999997</c:v>
                </c:pt>
                <c:pt idx="10">
                  <c:v>1389.3793999999998</c:v>
                </c:pt>
                <c:pt idx="11">
                  <c:v>1389.4463999999998</c:v>
                </c:pt>
              </c:numCache>
            </c:numRef>
          </c:val>
          <c:extLst xmlns:c16r2="http://schemas.microsoft.com/office/drawing/2015/06/char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96495616"/>
        <c:axId val="196501504"/>
      </c:barChart>
      <c:catAx>
        <c:axId val="196495616"/>
        <c:scaling>
          <c:orientation val="minMax"/>
        </c:scaling>
        <c:delete val="0"/>
        <c:axPos val="b"/>
        <c:majorTickMark val="none"/>
        <c:minorTickMark val="none"/>
        <c:tickLblPos val="nextTo"/>
        <c:txPr>
          <a:bodyPr/>
          <a:lstStyle/>
          <a:p>
            <a:pPr>
              <a:defRPr sz="900"/>
            </a:pPr>
            <a:endParaRPr lang="cs-CZ"/>
          </a:p>
        </c:txPr>
        <c:crossAx val="196501504"/>
        <c:crosses val="autoZero"/>
        <c:auto val="1"/>
        <c:lblAlgn val="ctr"/>
        <c:lblOffset val="100"/>
        <c:noMultiLvlLbl val="0"/>
      </c:catAx>
      <c:valAx>
        <c:axId val="196501504"/>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964956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#,##0.0</c:formatCode>
                <c:ptCount val="12"/>
                <c:pt idx="0">
                  <c:v>2657.6996356045829</c:v>
                </c:pt>
                <c:pt idx="1">
                  <c:v>2205.8758415117854</c:v>
                </c:pt>
                <c:pt idx="2">
                  <c:v>2119.1036866502986</c:v>
                </c:pt>
                <c:pt idx="3">
                  <c:v>1500.6555539999999</c:v>
                </c:pt>
                <c:pt idx="4">
                  <c:v>1318.2417129999999</c:v>
                </c:pt>
                <c:pt idx="5">
                  <c:v>1126.5949349999999</c:v>
                </c:pt>
                <c:pt idx="6">
                  <c:v>1123.5645450000004</c:v>
                </c:pt>
                <c:pt idx="7">
                  <c:v>1107.4092599999997</c:v>
                </c:pt>
                <c:pt idx="8">
                  <c:v>1300.6367340000006</c:v>
                </c:pt>
                <c:pt idx="9">
                  <c:v>1693.1433679999993</c:v>
                </c:pt>
                <c:pt idx="10">
                  <c:v>2110.4742659999997</c:v>
                </c:pt>
                <c:pt idx="11">
                  <c:v>2313.8459419999999</c:v>
                </c:pt>
              </c:numCache>
            </c:numRef>
          </c:val>
          <c:extLst xmlns:c16r2="http://schemas.microsoft.com/office/drawing/2015/06/char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#,##0.0</c:formatCode>
                <c:ptCount val="12"/>
                <c:pt idx="0">
                  <c:v>330.72469400000006</c:v>
                </c:pt>
                <c:pt idx="1">
                  <c:v>275.32802200000003</c:v>
                </c:pt>
                <c:pt idx="2">
                  <c:v>294.89583799999997</c:v>
                </c:pt>
                <c:pt idx="3">
                  <c:v>206.09411599999999</c:v>
                </c:pt>
                <c:pt idx="4">
                  <c:v>154.99307899999999</c:v>
                </c:pt>
                <c:pt idx="5">
                  <c:v>91.291849999999982</c:v>
                </c:pt>
                <c:pt idx="6">
                  <c:v>92.120443000000009</c:v>
                </c:pt>
                <c:pt idx="7">
                  <c:v>97.181429000000009</c:v>
                </c:pt>
                <c:pt idx="8">
                  <c:v>92.378197</c:v>
                </c:pt>
                <c:pt idx="9">
                  <c:v>192.78748800000002</c:v>
                </c:pt>
                <c:pt idx="10">
                  <c:v>259.66838699999994</c:v>
                </c:pt>
                <c:pt idx="11">
                  <c:v>346.58730700000001</c:v>
                </c:pt>
              </c:numCache>
            </c:numRef>
          </c:val>
          <c:extLst xmlns:c16r2="http://schemas.microsoft.com/office/drawing/2015/06/char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#,##0.0</c:formatCode>
                <c:ptCount val="12"/>
                <c:pt idx="0">
                  <c:v>124.41404</c:v>
                </c:pt>
                <c:pt idx="1">
                  <c:v>96.128088000000005</c:v>
                </c:pt>
                <c:pt idx="2">
                  <c:v>91.643703000000002</c:v>
                </c:pt>
                <c:pt idx="3">
                  <c:v>52.817470999999998</c:v>
                </c:pt>
                <c:pt idx="4">
                  <c:v>27.706419</c:v>
                </c:pt>
                <c:pt idx="5">
                  <c:v>7.8103320000000007</c:v>
                </c:pt>
                <c:pt idx="6">
                  <c:v>5.6465359999999993</c:v>
                </c:pt>
                <c:pt idx="7">
                  <c:v>4.690843000000001</c:v>
                </c:pt>
                <c:pt idx="8">
                  <c:v>10.223765999999999</c:v>
                </c:pt>
                <c:pt idx="9">
                  <c:v>55.372550999999994</c:v>
                </c:pt>
                <c:pt idx="10">
                  <c:v>86.722343999999993</c:v>
                </c:pt>
                <c:pt idx="11">
                  <c:v>111.06776400000001</c:v>
                </c:pt>
              </c:numCache>
            </c:numRef>
          </c:val>
          <c:extLst xmlns:c16r2="http://schemas.microsoft.com/office/drawing/2015/06/char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#,##0.0</c:formatCode>
                <c:ptCount val="12"/>
                <c:pt idx="0">
                  <c:v>50.826094999999988</c:v>
                </c:pt>
                <c:pt idx="1">
                  <c:v>36.628519999999988</c:v>
                </c:pt>
                <c:pt idx="2">
                  <c:v>33.990953999999995</c:v>
                </c:pt>
                <c:pt idx="3">
                  <c:v>19.449276999999995</c:v>
                </c:pt>
                <c:pt idx="4">
                  <c:v>11.872623000000003</c:v>
                </c:pt>
                <c:pt idx="5">
                  <c:v>8.5648750000000007</c:v>
                </c:pt>
                <c:pt idx="6">
                  <c:v>5.0756270000000008</c:v>
                </c:pt>
                <c:pt idx="7">
                  <c:v>3.4063160000000003</c:v>
                </c:pt>
                <c:pt idx="8">
                  <c:v>6.6204279999999986</c:v>
                </c:pt>
                <c:pt idx="9">
                  <c:v>20.353563999999999</c:v>
                </c:pt>
                <c:pt idx="10">
                  <c:v>22.008267999999997</c:v>
                </c:pt>
                <c:pt idx="11">
                  <c:v>33.338947000000005</c:v>
                </c:pt>
              </c:numCache>
            </c:numRef>
          </c:val>
          <c:extLst xmlns:c16r2="http://schemas.microsoft.com/office/drawing/2015/06/char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#,##0.0</c:formatCode>
                <c:ptCount val="12"/>
                <c:pt idx="0">
                  <c:v>42.69455045384624</c:v>
                </c:pt>
                <c:pt idx="1">
                  <c:v>46.578664979772427</c:v>
                </c:pt>
                <c:pt idx="2">
                  <c:v>48.500513082947968</c:v>
                </c:pt>
                <c:pt idx="3">
                  <c:v>29.344908305072398</c:v>
                </c:pt>
                <c:pt idx="4">
                  <c:v>23.688274887580302</c:v>
                </c:pt>
                <c:pt idx="5">
                  <c:v>17.319621280753147</c:v>
                </c:pt>
                <c:pt idx="6">
                  <c:v>13.565344000000001</c:v>
                </c:pt>
                <c:pt idx="7">
                  <c:v>12.465248000000001</c:v>
                </c:pt>
                <c:pt idx="8">
                  <c:v>20.963587479856937</c:v>
                </c:pt>
                <c:pt idx="9">
                  <c:v>35.991122189252295</c:v>
                </c:pt>
                <c:pt idx="10">
                  <c:v>45.719661067814584</c:v>
                </c:pt>
                <c:pt idx="11">
                  <c:v>46.537743593966397</c:v>
                </c:pt>
              </c:numCache>
            </c:numRef>
          </c:val>
          <c:extLst xmlns:c16r2="http://schemas.microsoft.com/office/drawing/2015/06/char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#,##0.0</c:formatCode>
                <c:ptCount val="12"/>
                <c:pt idx="0">
                  <c:v>5247.340970759501</c:v>
                </c:pt>
                <c:pt idx="1">
                  <c:v>4076.5749138124879</c:v>
                </c:pt>
                <c:pt idx="2">
                  <c:v>3940.3950006043256</c:v>
                </c:pt>
                <c:pt idx="3">
                  <c:v>2516.6746709999998</c:v>
                </c:pt>
                <c:pt idx="4">
                  <c:v>1994.3007659999998</c:v>
                </c:pt>
                <c:pt idx="5">
                  <c:v>983.26716999999985</c:v>
                </c:pt>
                <c:pt idx="6">
                  <c:v>847.38295900000048</c:v>
                </c:pt>
                <c:pt idx="7">
                  <c:v>807.6267789999996</c:v>
                </c:pt>
                <c:pt idx="8">
                  <c:v>1181.98089</c:v>
                </c:pt>
                <c:pt idx="9">
                  <c:v>2930.0227090000003</c:v>
                </c:pt>
                <c:pt idx="10">
                  <c:v>3910.2813439537731</c:v>
                </c:pt>
                <c:pt idx="11">
                  <c:v>4725.9414492293454</c:v>
                </c:pt>
              </c:numCache>
            </c:numRef>
          </c:val>
          <c:extLst xmlns:c16r2="http://schemas.microsoft.com/office/drawing/2015/06/char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#,##0.0</c:formatCode>
                <c:ptCount val="12"/>
                <c:pt idx="0">
                  <c:v>3101.3014953021652</c:v>
                </c:pt>
                <c:pt idx="1">
                  <c:v>2398.6871349772346</c:v>
                </c:pt>
                <c:pt idx="2">
                  <c:v>2194.9428534629465</c:v>
                </c:pt>
                <c:pt idx="3">
                  <c:v>1240.4559600000016</c:v>
                </c:pt>
                <c:pt idx="4">
                  <c:v>941.23270900000034</c:v>
                </c:pt>
                <c:pt idx="5">
                  <c:v>448.28338999999994</c:v>
                </c:pt>
                <c:pt idx="6">
                  <c:v>433.29971900000044</c:v>
                </c:pt>
                <c:pt idx="7">
                  <c:v>419.94881500000002</c:v>
                </c:pt>
                <c:pt idx="8">
                  <c:v>624.8192429999998</c:v>
                </c:pt>
                <c:pt idx="9">
                  <c:v>1498.8782280000007</c:v>
                </c:pt>
                <c:pt idx="10">
                  <c:v>2254.5062475762725</c:v>
                </c:pt>
                <c:pt idx="11">
                  <c:v>2903.5221908416265</c:v>
                </c:pt>
              </c:numCache>
            </c:numRef>
          </c:val>
          <c:extLst xmlns:c16r2="http://schemas.microsoft.com/office/drawing/2015/06/char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#,##0.0</c:formatCode>
                <c:ptCount val="12"/>
                <c:pt idx="0">
                  <c:v>296.31400299999996</c:v>
                </c:pt>
                <c:pt idx="1">
                  <c:v>225.34346299999999</c:v>
                </c:pt>
                <c:pt idx="2">
                  <c:v>194.893303</c:v>
                </c:pt>
                <c:pt idx="3">
                  <c:v>103.26762699999999</c:v>
                </c:pt>
                <c:pt idx="4">
                  <c:v>66.952024000000009</c:v>
                </c:pt>
                <c:pt idx="5">
                  <c:v>33.744841000000001</c:v>
                </c:pt>
                <c:pt idx="6">
                  <c:v>28.965775999999991</c:v>
                </c:pt>
                <c:pt idx="7">
                  <c:v>28.152305000000009</c:v>
                </c:pt>
                <c:pt idx="8">
                  <c:v>46.732229000000018</c:v>
                </c:pt>
                <c:pt idx="9">
                  <c:v>131.77067099999994</c:v>
                </c:pt>
                <c:pt idx="10">
                  <c:v>195.04977599999995</c:v>
                </c:pt>
                <c:pt idx="11">
                  <c:v>241.48557700000001</c:v>
                </c:pt>
              </c:numCache>
            </c:numRef>
          </c:val>
          <c:extLst xmlns:c16r2="http://schemas.microsoft.com/office/drawing/2015/06/char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96588672"/>
        <c:axId val="196590208"/>
      </c:barChart>
      <c:catAx>
        <c:axId val="196588672"/>
        <c:scaling>
          <c:orientation val="minMax"/>
        </c:scaling>
        <c:delete val="0"/>
        <c:axPos val="b"/>
        <c:majorTickMark val="none"/>
        <c:minorTickMark val="none"/>
        <c:tickLblPos val="nextTo"/>
        <c:txPr>
          <a:bodyPr/>
          <a:lstStyle/>
          <a:p>
            <a:pPr>
              <a:defRPr sz="800"/>
            </a:pPr>
            <a:endParaRPr lang="cs-CZ"/>
          </a:p>
        </c:txPr>
        <c:crossAx val="196590208"/>
        <c:crosses val="autoZero"/>
        <c:auto val="1"/>
        <c:lblAlgn val="ctr"/>
        <c:lblOffset val="100"/>
        <c:noMultiLvlLbl val="0"/>
      </c:catAx>
      <c:valAx>
        <c:axId val="1965902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588672"/>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0.0%</c:formatCode>
                <c:ptCount val="1"/>
              </c:numCache>
            </c:numRef>
          </c:val>
          <c:extLst xmlns:c16r2="http://schemas.microsoft.com/office/drawing/2015/06/char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0.0%</c:formatCode>
                <c:ptCount val="1"/>
              </c:numCache>
            </c:numRef>
          </c:val>
          <c:extLst xmlns:c16r2="http://schemas.microsoft.com/office/drawing/2015/06/char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0.0%</c:formatCode>
                <c:ptCount val="1"/>
              </c:numCache>
            </c:numRef>
          </c:val>
          <c:extLst xmlns:c16r2="http://schemas.microsoft.com/office/drawing/2015/06/char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0.0%</c:formatCode>
                <c:ptCount val="1"/>
              </c:numCache>
            </c:numRef>
          </c:val>
          <c:extLst xmlns:c16r2="http://schemas.microsoft.com/office/drawing/2015/06/char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0.0%</c:formatCode>
                <c:ptCount val="1"/>
              </c:numCache>
            </c:numRef>
          </c:val>
          <c:extLst xmlns:c16r2="http://schemas.microsoft.com/office/drawing/2015/06/char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0.0%</c:formatCode>
                <c:ptCount val="1"/>
              </c:numCache>
            </c:numRef>
          </c:val>
          <c:extLst xmlns:c16r2="http://schemas.microsoft.com/office/drawing/2015/06/char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0.0%</c:formatCode>
                <c:ptCount val="1"/>
              </c:numCache>
            </c:numRef>
          </c:val>
          <c:extLst xmlns:c16r2="http://schemas.microsoft.com/office/drawing/2015/06/char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0.0%</c:formatCode>
                <c:ptCount val="1"/>
              </c:numCache>
            </c:numRef>
          </c:val>
          <c:extLst xmlns:c16r2="http://schemas.microsoft.com/office/drawing/2015/06/char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96639744"/>
        <c:axId val="196657920"/>
      </c:barChart>
      <c:catAx>
        <c:axId val="196639744"/>
        <c:scaling>
          <c:orientation val="minMax"/>
        </c:scaling>
        <c:delete val="1"/>
        <c:axPos val="b"/>
        <c:numFmt formatCode="General" sourceLinked="1"/>
        <c:majorTickMark val="out"/>
        <c:minorTickMark val="none"/>
        <c:tickLblPos val="nextTo"/>
        <c:crossAx val="196657920"/>
        <c:crosses val="autoZero"/>
        <c:auto val="1"/>
        <c:lblAlgn val="ctr"/>
        <c:lblOffset val="100"/>
        <c:noMultiLvlLbl val="0"/>
      </c:catAx>
      <c:valAx>
        <c:axId val="196657920"/>
        <c:scaling>
          <c:orientation val="minMax"/>
        </c:scaling>
        <c:delete val="1"/>
        <c:axPos val="l"/>
        <c:numFmt formatCode="0.0%" sourceLinked="1"/>
        <c:majorTickMark val="out"/>
        <c:minorTickMark val="none"/>
        <c:tickLblPos val="nextTo"/>
        <c:crossAx val="1966397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97.879324000000011</c:v>
                </c:pt>
                <c:pt idx="1">
                  <c:v>274.55445800000007</c:v>
                </c:pt>
                <c:pt idx="2">
                  <c:v>152.941675</c:v>
                </c:pt>
                <c:pt idx="3">
                  <c:v>53.137996000000001</c:v>
                </c:pt>
                <c:pt idx="4">
                  <c:v>31.363734000000001</c:v>
                </c:pt>
                <c:pt idx="5">
                  <c:v>182.981831</c:v>
                </c:pt>
                <c:pt idx="6">
                  <c:v>56.666892000000004</c:v>
                </c:pt>
                <c:pt idx="7">
                  <c:v>1447.5779260000002</c:v>
                </c:pt>
                <c:pt idx="8">
                  <c:v>241.25048000000001</c:v>
                </c:pt>
                <c:pt idx="9">
                  <c:v>149.90947499999999</c:v>
                </c:pt>
                <c:pt idx="10">
                  <c:v>269.37401300000005</c:v>
                </c:pt>
                <c:pt idx="11">
                  <c:v>1504.9119430000001</c:v>
                </c:pt>
                <c:pt idx="12">
                  <c:v>1092.1635180000001</c:v>
                </c:pt>
                <c:pt idx="13">
                  <c:v>562.75031100000001</c:v>
                </c:pt>
              </c:numCache>
            </c:numRef>
          </c:val>
          <c:extLst xmlns:c16r2="http://schemas.microsoft.com/office/drawing/2015/06/char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8.5761330000000005</c:v>
                </c:pt>
                <c:pt idx="1">
                  <c:v>18.726179999999999</c:v>
                </c:pt>
                <c:pt idx="2">
                  <c:v>1.49329</c:v>
                </c:pt>
                <c:pt idx="3">
                  <c:v>27.52458</c:v>
                </c:pt>
                <c:pt idx="4">
                  <c:v>14.182970000000001</c:v>
                </c:pt>
                <c:pt idx="5">
                  <c:v>105.49442999999999</c:v>
                </c:pt>
                <c:pt idx="6">
                  <c:v>2.2069999999999999</c:v>
                </c:pt>
                <c:pt idx="7">
                  <c:v>248.964561</c:v>
                </c:pt>
                <c:pt idx="8">
                  <c:v>14.868735000000001</c:v>
                </c:pt>
                <c:pt idx="9">
                  <c:v>2.2915000000000001</c:v>
                </c:pt>
                <c:pt idx="10">
                  <c:v>0</c:v>
                </c:pt>
                <c:pt idx="11">
                  <c:v>140.383421</c:v>
                </c:pt>
                <c:pt idx="12">
                  <c:v>213.44346000000002</c:v>
                </c:pt>
                <c:pt idx="13">
                  <c:v>0.8869220000000001</c:v>
                </c:pt>
              </c:numCache>
            </c:numRef>
          </c:val>
          <c:extLst xmlns:c16r2="http://schemas.microsoft.com/office/drawing/2015/06/char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98.070102999999989</c:v>
                </c:pt>
                <c:pt idx="1">
                  <c:v>19.727117</c:v>
                </c:pt>
                <c:pt idx="2">
                  <c:v>0.17699999999999999</c:v>
                </c:pt>
                <c:pt idx="3">
                  <c:v>4.1402330000000003</c:v>
                </c:pt>
                <c:pt idx="4">
                  <c:v>1.0316700000000001</c:v>
                </c:pt>
                <c:pt idx="5">
                  <c:v>7.6223999999999998</c:v>
                </c:pt>
                <c:pt idx="6">
                  <c:v>1.982</c:v>
                </c:pt>
                <c:pt idx="7">
                  <c:v>16.182011000000003</c:v>
                </c:pt>
                <c:pt idx="8">
                  <c:v>0.42446500000000004</c:v>
                </c:pt>
                <c:pt idx="9">
                  <c:v>22.143699999999999</c:v>
                </c:pt>
                <c:pt idx="10">
                  <c:v>13.1203</c:v>
                </c:pt>
                <c:pt idx="11">
                  <c:v>10.055939999999998</c:v>
                </c:pt>
                <c:pt idx="12">
                  <c:v>52.842080000000003</c:v>
                </c:pt>
                <c:pt idx="13">
                  <c:v>5.6436400000000004</c:v>
                </c:pt>
              </c:numCache>
            </c:numRef>
          </c:val>
          <c:extLst xmlns:c16r2="http://schemas.microsoft.com/office/drawing/2015/06/char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13.549600999999999</c:v>
                </c:pt>
                <c:pt idx="1">
                  <c:v>2.2045149999999998</c:v>
                </c:pt>
                <c:pt idx="2">
                  <c:v>0.16900000000000001</c:v>
                </c:pt>
                <c:pt idx="3">
                  <c:v>5.3006769999999994</c:v>
                </c:pt>
                <c:pt idx="4">
                  <c:v>1.0951299999999999</c:v>
                </c:pt>
                <c:pt idx="5">
                  <c:v>2.9474</c:v>
                </c:pt>
                <c:pt idx="6">
                  <c:v>0.84460000000000002</c:v>
                </c:pt>
                <c:pt idx="7">
                  <c:v>20.165601000000002</c:v>
                </c:pt>
                <c:pt idx="8">
                  <c:v>8.5644860000000005</c:v>
                </c:pt>
                <c:pt idx="9">
                  <c:v>9.1023849999999982</c:v>
                </c:pt>
                <c:pt idx="10">
                  <c:v>1.2419340000000001</c:v>
                </c:pt>
                <c:pt idx="11">
                  <c:v>0.37871199999999999</c:v>
                </c:pt>
                <c:pt idx="12">
                  <c:v>3.6374940000000002</c:v>
                </c:pt>
                <c:pt idx="13">
                  <c:v>6.499244</c:v>
                </c:pt>
              </c:numCache>
            </c:numRef>
          </c:val>
          <c:extLst xmlns:c16r2="http://schemas.microsoft.com/office/drawing/2015/06/char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2.0921526971442703</c:v>
                </c:pt>
                <c:pt idx="1">
                  <c:v>7.0788831538890173</c:v>
                </c:pt>
                <c:pt idx="2">
                  <c:v>16.345479000000001</c:v>
                </c:pt>
                <c:pt idx="3">
                  <c:v>2.3017699999999999</c:v>
                </c:pt>
                <c:pt idx="4">
                  <c:v>24.483694</c:v>
                </c:pt>
                <c:pt idx="5">
                  <c:v>0.45600000000000002</c:v>
                </c:pt>
                <c:pt idx="6">
                  <c:v>2.94902</c:v>
                </c:pt>
                <c:pt idx="7">
                  <c:v>0.16771</c:v>
                </c:pt>
                <c:pt idx="8">
                  <c:v>2.0466120000000001</c:v>
                </c:pt>
                <c:pt idx="9">
                  <c:v>14.066679999999998</c:v>
                </c:pt>
                <c:pt idx="10">
                  <c:v>11.572310000000002</c:v>
                </c:pt>
                <c:pt idx="11">
                  <c:v>5.2925560000000003</c:v>
                </c:pt>
                <c:pt idx="12">
                  <c:v>35.693930000000002</c:v>
                </c:pt>
                <c:pt idx="13">
                  <c:v>3.70173</c:v>
                </c:pt>
              </c:numCache>
            </c:numRef>
          </c:val>
          <c:extLst xmlns:c16r2="http://schemas.microsoft.com/office/drawing/2015/06/char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2228.1469158364303</c:v>
                </c:pt>
                <c:pt idx="1">
                  <c:v>748.22248200000024</c:v>
                </c:pt>
                <c:pt idx="2">
                  <c:v>1014.932545</c:v>
                </c:pt>
                <c:pt idx="3">
                  <c:v>543.66346334668719</c:v>
                </c:pt>
                <c:pt idx="4">
                  <c:v>305.06557399999997</c:v>
                </c:pt>
                <c:pt idx="5">
                  <c:v>520.28414599999996</c:v>
                </c:pt>
                <c:pt idx="6">
                  <c:v>360.95654500000006</c:v>
                </c:pt>
                <c:pt idx="7">
                  <c:v>1511.3187709999997</c:v>
                </c:pt>
                <c:pt idx="8">
                  <c:v>536.00864200000012</c:v>
                </c:pt>
                <c:pt idx="9">
                  <c:v>414.8729830000002</c:v>
                </c:pt>
                <c:pt idx="10">
                  <c:v>675.99548399999946</c:v>
                </c:pt>
                <c:pt idx="11">
                  <c:v>875.29948600000012</c:v>
                </c:pt>
                <c:pt idx="12">
                  <c:v>1386.097311</c:v>
                </c:pt>
                <c:pt idx="13">
                  <c:v>445.38115400000004</c:v>
                </c:pt>
              </c:numCache>
            </c:numRef>
          </c:val>
          <c:extLst xmlns:c16r2="http://schemas.microsoft.com/office/drawing/2015/06/char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1410.2519132399291</c:v>
                </c:pt>
                <c:pt idx="1">
                  <c:v>453.22462099999996</c:v>
                </c:pt>
                <c:pt idx="2">
                  <c:v>275.88907300000005</c:v>
                </c:pt>
                <c:pt idx="3">
                  <c:v>220.38858517796609</c:v>
                </c:pt>
                <c:pt idx="4">
                  <c:v>104.90984900000004</c:v>
                </c:pt>
                <c:pt idx="5">
                  <c:v>358.28243799999996</c:v>
                </c:pt>
                <c:pt idx="6">
                  <c:v>179.02623100000002</c:v>
                </c:pt>
                <c:pt idx="7">
                  <c:v>1515.6851049999998</c:v>
                </c:pt>
                <c:pt idx="8">
                  <c:v>286.79383899999999</c:v>
                </c:pt>
                <c:pt idx="9">
                  <c:v>272.52361500000001</c:v>
                </c:pt>
                <c:pt idx="10">
                  <c:v>370.27190400000006</c:v>
                </c:pt>
                <c:pt idx="11">
                  <c:v>396.97334400000011</c:v>
                </c:pt>
                <c:pt idx="12">
                  <c:v>607.55215099999975</c:v>
                </c:pt>
                <c:pt idx="13">
                  <c:v>205.13399800000002</c:v>
                </c:pt>
              </c:numCache>
            </c:numRef>
          </c:val>
          <c:extLst xmlns:c16r2="http://schemas.microsoft.com/office/drawing/2015/06/char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42.242846</c:v>
                </c:pt>
                <c:pt idx="1">
                  <c:v>43.484792999999996</c:v>
                </c:pt>
                <c:pt idx="2">
                  <c:v>241.37132500000004</c:v>
                </c:pt>
                <c:pt idx="3">
                  <c:v>48.502559000000005</c:v>
                </c:pt>
                <c:pt idx="4">
                  <c:v>0.15415999999999996</c:v>
                </c:pt>
                <c:pt idx="5">
                  <c:v>8.1574150000000003</c:v>
                </c:pt>
                <c:pt idx="6">
                  <c:v>5.0652330000000001</c:v>
                </c:pt>
                <c:pt idx="7">
                  <c:v>19.302292999999999</c:v>
                </c:pt>
                <c:pt idx="8">
                  <c:v>5.8222830000000005</c:v>
                </c:pt>
                <c:pt idx="9">
                  <c:v>70.318431000000018</c:v>
                </c:pt>
                <c:pt idx="10">
                  <c:v>20.072119999999998</c:v>
                </c:pt>
                <c:pt idx="11">
                  <c:v>5.7888290000000007</c:v>
                </c:pt>
                <c:pt idx="12">
                  <c:v>56.648192999999999</c:v>
                </c:pt>
                <c:pt idx="13">
                  <c:v>1.3755440000000001</c:v>
                </c:pt>
              </c:numCache>
            </c:numRef>
          </c:val>
          <c:extLst xmlns:c16r2="http://schemas.microsoft.com/office/drawing/2015/06/char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96720512"/>
        <c:axId val="196722048"/>
      </c:barChart>
      <c:catAx>
        <c:axId val="196720512"/>
        <c:scaling>
          <c:orientation val="minMax"/>
        </c:scaling>
        <c:delete val="0"/>
        <c:axPos val="b"/>
        <c:numFmt formatCode="General" sourceLinked="0"/>
        <c:majorTickMark val="none"/>
        <c:minorTickMark val="none"/>
        <c:tickLblPos val="nextTo"/>
        <c:txPr>
          <a:bodyPr/>
          <a:lstStyle/>
          <a:p>
            <a:pPr>
              <a:defRPr sz="900"/>
            </a:pPr>
            <a:endParaRPr lang="cs-CZ"/>
          </a:p>
        </c:txPr>
        <c:crossAx val="196722048"/>
        <c:crosses val="autoZero"/>
        <c:auto val="1"/>
        <c:lblAlgn val="ctr"/>
        <c:lblOffset val="100"/>
        <c:noMultiLvlLbl val="0"/>
      </c:catAx>
      <c:valAx>
        <c:axId val="1967220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672051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409961880276949"/>
                  <c:y val="-2.1555766209893756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4771002788467918"/>
                  <c:y val="1.0777317336804886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3428155516627849"/>
                  <c:y val="5.388941552473446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6117.463576000001</c:v>
                </c:pt>
                <c:pt idx="1">
                  <c:v>799.043182</c:v>
                </c:pt>
                <c:pt idx="2">
                  <c:v>253.16265899999999</c:v>
                </c:pt>
                <c:pt idx="3">
                  <c:v>75.700778999999997</c:v>
                </c:pt>
                <c:pt idx="4">
                  <c:v>128.24852685103329</c:v>
                </c:pt>
                <c:pt idx="5">
                  <c:v>11566.245502183117</c:v>
                </c:pt>
                <c:pt idx="6">
                  <c:v>6656.9066664178945</c:v>
                </c:pt>
                <c:pt idx="7">
                  <c:v>568.30602400000009</c:v>
                </c:pt>
              </c:numCache>
            </c:numRef>
          </c:val>
          <c:extLst xmlns:c16r2="http://schemas.microsoft.com/office/drawing/2015/06/char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Říjen</c:v>
                </c:pt>
                <c:pt idx="1">
                  <c:v>Listopad</c:v>
                </c:pt>
                <c:pt idx="2">
                  <c:v>Prosinec</c:v>
                </c:pt>
              </c:strCache>
            </c:strRef>
          </c:cat>
          <c:val>
            <c:numRef>
              <c:f>'8.1'!$L$29:$N$29</c:f>
              <c:numCache>
                <c:formatCode>#,##0.0</c:formatCode>
                <c:ptCount val="3"/>
                <c:pt idx="0">
                  <c:v>19682.433000000001</c:v>
                </c:pt>
                <c:pt idx="1">
                  <c:v>33485.635999999999</c:v>
                </c:pt>
                <c:pt idx="2">
                  <c:v>44711.255000000005</c:v>
                </c:pt>
              </c:numCache>
            </c:numRef>
          </c:val>
          <c:extLst xmlns:c16r2="http://schemas.microsoft.com/office/drawing/2015/06/char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Říjen</c:v>
                </c:pt>
                <c:pt idx="1">
                  <c:v>Listopad</c:v>
                </c:pt>
                <c:pt idx="2">
                  <c:v>Prosinec</c:v>
                </c:pt>
              </c:strCache>
            </c:strRef>
          </c:cat>
          <c:val>
            <c:numRef>
              <c:f>'8.1'!$L$30:$N$30</c:f>
              <c:numCache>
                <c:formatCode>#,##0.0</c:formatCode>
                <c:ptCount val="3"/>
                <c:pt idx="0">
                  <c:v>2000.998</c:v>
                </c:pt>
                <c:pt idx="1">
                  <c:v>2836.433</c:v>
                </c:pt>
                <c:pt idx="2">
                  <c:v>3738.7020000000002</c:v>
                </c:pt>
              </c:numCache>
            </c:numRef>
          </c:val>
          <c:extLst xmlns:c16r2="http://schemas.microsoft.com/office/drawing/2015/06/char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Říjen</c:v>
                </c:pt>
                <c:pt idx="1">
                  <c:v>Listopad</c:v>
                </c:pt>
                <c:pt idx="2">
                  <c:v>Prosinec</c:v>
                </c:pt>
              </c:strCache>
            </c:strRef>
          </c:cat>
          <c:val>
            <c:numRef>
              <c:f>'8.1'!$L$31:$N$31</c:f>
              <c:numCache>
                <c:formatCode>#,##0.0</c:formatCode>
                <c:ptCount val="3"/>
                <c:pt idx="0">
                  <c:v>21027.956999999999</c:v>
                </c:pt>
                <c:pt idx="1">
                  <c:v>33651.659</c:v>
                </c:pt>
                <c:pt idx="2">
                  <c:v>43390.487000000001</c:v>
                </c:pt>
              </c:numCache>
            </c:numRef>
          </c:val>
          <c:extLst xmlns:c16r2="http://schemas.microsoft.com/office/drawing/2015/06/char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Říjen</c:v>
                </c:pt>
                <c:pt idx="1">
                  <c:v>Listopad</c:v>
                </c:pt>
                <c:pt idx="2">
                  <c:v>Prosinec</c:v>
                </c:pt>
              </c:strCache>
            </c:strRef>
          </c:cat>
          <c:val>
            <c:numRef>
              <c:f>'8.1'!$L$32:$N$32</c:f>
              <c:numCache>
                <c:formatCode>#,##0.0</c:formatCode>
                <c:ptCount val="3"/>
                <c:pt idx="0">
                  <c:v>2938.4949999999999</c:v>
                </c:pt>
                <c:pt idx="1">
                  <c:v>5032.473</c:v>
                </c:pt>
                <c:pt idx="2">
                  <c:v>5578.6329999999998</c:v>
                </c:pt>
              </c:numCache>
            </c:numRef>
          </c:val>
          <c:extLst xmlns:c16r2="http://schemas.microsoft.com/office/drawing/2015/06/char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Říjen</c:v>
                </c:pt>
                <c:pt idx="1">
                  <c:v>Listopad</c:v>
                </c:pt>
                <c:pt idx="2">
                  <c:v>Prosinec</c:v>
                </c:pt>
              </c:strCache>
            </c:strRef>
          </c:cat>
          <c:val>
            <c:numRef>
              <c:f>'8.1'!$L$33:$N$33</c:f>
              <c:numCache>
                <c:formatCode>#,##0.0</c:formatCode>
                <c:ptCount val="3"/>
                <c:pt idx="0">
                  <c:v>535.44100000000003</c:v>
                </c:pt>
                <c:pt idx="1">
                  <c:v>699.73699999999997</c:v>
                </c:pt>
                <c:pt idx="2">
                  <c:v>856.97469714427018</c:v>
                </c:pt>
              </c:numCache>
            </c:numRef>
          </c:val>
          <c:extLst xmlns:c16r2="http://schemas.microsoft.com/office/drawing/2015/06/char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Říjen</c:v>
                </c:pt>
                <c:pt idx="1">
                  <c:v>Listopad</c:v>
                </c:pt>
                <c:pt idx="2">
                  <c:v>Prosinec</c:v>
                </c:pt>
              </c:strCache>
            </c:strRef>
          </c:cat>
          <c:val>
            <c:numRef>
              <c:f>'8.1'!$L$34:$N$34</c:f>
              <c:numCache>
                <c:formatCode>#,##0.0</c:formatCode>
                <c:ptCount val="3"/>
                <c:pt idx="0">
                  <c:v>551362.69800000009</c:v>
                </c:pt>
                <c:pt idx="1">
                  <c:v>760071.34899999993</c:v>
                </c:pt>
                <c:pt idx="2">
                  <c:v>916712.86883643025</c:v>
                </c:pt>
              </c:numCache>
            </c:numRef>
          </c:val>
          <c:extLst xmlns:c16r2="http://schemas.microsoft.com/office/drawing/2015/06/char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Říjen</c:v>
                </c:pt>
                <c:pt idx="1">
                  <c:v>Listopad</c:v>
                </c:pt>
                <c:pt idx="2">
                  <c:v>Prosinec</c:v>
                </c:pt>
              </c:strCache>
            </c:strRef>
          </c:cat>
          <c:val>
            <c:numRef>
              <c:f>'8.1'!$L$35:$N$35</c:f>
              <c:numCache>
                <c:formatCode>#,##0.0</c:formatCode>
                <c:ptCount val="3"/>
                <c:pt idx="0">
                  <c:v>327931.32499999995</c:v>
                </c:pt>
                <c:pt idx="1">
                  <c:v>477206.20999999979</c:v>
                </c:pt>
                <c:pt idx="2">
                  <c:v>605114.37823992944</c:v>
                </c:pt>
              </c:numCache>
            </c:numRef>
          </c:val>
          <c:extLst xmlns:c16r2="http://schemas.microsoft.com/office/drawing/2015/06/char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Říjen</c:v>
                </c:pt>
                <c:pt idx="1">
                  <c:v>Listopad</c:v>
                </c:pt>
                <c:pt idx="2">
                  <c:v>Prosinec</c:v>
                </c:pt>
              </c:strCache>
            </c:strRef>
          </c:cat>
          <c:val>
            <c:numRef>
              <c:f>'8.1'!$L$36:$N$36</c:f>
              <c:numCache>
                <c:formatCode>#,##0.0</c:formatCode>
                <c:ptCount val="3"/>
                <c:pt idx="0">
                  <c:v>9424.6239999999998</c:v>
                </c:pt>
                <c:pt idx="1">
                  <c:v>13731.397000000001</c:v>
                </c:pt>
                <c:pt idx="2">
                  <c:v>19086.824999999997</c:v>
                </c:pt>
              </c:numCache>
            </c:numRef>
          </c:val>
          <c:extLst xmlns:c16r2="http://schemas.microsoft.com/office/drawing/2015/06/char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89557376"/>
        <c:axId val="189559168"/>
      </c:barChart>
      <c:catAx>
        <c:axId val="189557376"/>
        <c:scaling>
          <c:orientation val="minMax"/>
        </c:scaling>
        <c:delete val="0"/>
        <c:axPos val="b"/>
        <c:numFmt formatCode="General" sourceLinked="1"/>
        <c:majorTickMark val="none"/>
        <c:minorTickMark val="none"/>
        <c:tickLblPos val="nextTo"/>
        <c:txPr>
          <a:bodyPr/>
          <a:lstStyle/>
          <a:p>
            <a:pPr>
              <a:defRPr sz="900"/>
            </a:pPr>
            <a:endParaRPr lang="cs-CZ"/>
          </a:p>
        </c:txPr>
        <c:crossAx val="189559168"/>
        <c:crosses val="autoZero"/>
        <c:auto val="1"/>
        <c:lblAlgn val="ctr"/>
        <c:lblOffset val="100"/>
        <c:noMultiLvlLbl val="0"/>
      </c:catAx>
      <c:valAx>
        <c:axId val="189559168"/>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9557376"/>
        <c:crosses val="autoZero"/>
        <c:crossBetween val="between"/>
        <c:majorUnit val="4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5.1979660995846458E-2</c:v>
                </c:pt>
              </c:numCache>
            </c:numRef>
          </c:val>
          <c:extLst xmlns:c16r2="http://schemas.microsoft.com/office/drawing/2015/06/char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3.7089134391340289E-2</c:v>
                </c:pt>
              </c:numCache>
            </c:numRef>
          </c:val>
          <c:extLst xmlns:c16r2="http://schemas.microsoft.com/office/drawing/2015/06/char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4.738181407865448E-2</c:v>
                </c:pt>
              </c:numCache>
            </c:numRef>
          </c:val>
          <c:extLst xmlns:c16r2="http://schemas.microsoft.com/office/drawing/2015/06/char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89586048"/>
        <c:axId val="197460352"/>
      </c:barChart>
      <c:catAx>
        <c:axId val="189586048"/>
        <c:scaling>
          <c:orientation val="maxMin"/>
        </c:scaling>
        <c:delete val="0"/>
        <c:axPos val="l"/>
        <c:numFmt formatCode="General" sourceLinked="1"/>
        <c:majorTickMark val="none"/>
        <c:minorTickMark val="none"/>
        <c:tickLblPos val="none"/>
        <c:crossAx val="197460352"/>
        <c:crosses val="autoZero"/>
        <c:auto val="1"/>
        <c:lblAlgn val="ctr"/>
        <c:lblOffset val="100"/>
        <c:noMultiLvlLbl val="0"/>
      </c:catAx>
      <c:valAx>
        <c:axId val="1974603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9586048"/>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Říjen</c:v>
                </c:pt>
                <c:pt idx="1">
                  <c:v>Listopad</c:v>
                </c:pt>
                <c:pt idx="2">
                  <c:v>Prosinec</c:v>
                </c:pt>
              </c:strCache>
            </c:strRef>
          </c:cat>
          <c:val>
            <c:numRef>
              <c:f>'8.1'!$L$11:$N$11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Říjen</c:v>
                </c:pt>
                <c:pt idx="1">
                  <c:v>Listopad</c:v>
                </c:pt>
                <c:pt idx="2">
                  <c:v>Prosinec</c:v>
                </c:pt>
              </c:strCache>
            </c:strRef>
          </c:cat>
          <c:val>
            <c:numRef>
              <c:f>'8.1'!$L$12:$N$12</c:f>
              <c:numCache>
                <c:formatCode>#,##0.0</c:formatCode>
                <c:ptCount val="3"/>
                <c:pt idx="0">
                  <c:v>4132</c:v>
                </c:pt>
                <c:pt idx="1">
                  <c:v>4105</c:v>
                </c:pt>
                <c:pt idx="2">
                  <c:v>4157</c:v>
                </c:pt>
              </c:numCache>
            </c:numRef>
          </c:val>
          <c:extLst xmlns:c16r2="http://schemas.microsoft.com/office/drawing/2015/06/char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Říjen</c:v>
                </c:pt>
                <c:pt idx="1">
                  <c:v>Listopad</c:v>
                </c:pt>
                <c:pt idx="2">
                  <c:v>Prosinec</c:v>
                </c:pt>
              </c:strCache>
            </c:strRef>
          </c:cat>
          <c:val>
            <c:numRef>
              <c:f>'8.1'!$L$13:$N$13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Říjen</c:v>
                </c:pt>
                <c:pt idx="1">
                  <c:v>Listopad</c:v>
                </c:pt>
                <c:pt idx="2">
                  <c:v>Prosinec</c:v>
                </c:pt>
              </c:strCache>
            </c:strRef>
          </c:cat>
          <c:val>
            <c:numRef>
              <c:f>'8.1'!$L$14:$N$14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Říjen</c:v>
                </c:pt>
                <c:pt idx="1">
                  <c:v>Listopad</c:v>
                </c:pt>
                <c:pt idx="2">
                  <c:v>Prosinec</c:v>
                </c:pt>
              </c:strCache>
            </c:strRef>
          </c:cat>
          <c:val>
            <c:numRef>
              <c:f>'8.1'!$L$15:$N$15</c:f>
              <c:numCache>
                <c:formatCode>#,##0.0</c:formatCode>
                <c:ptCount val="3"/>
                <c:pt idx="0">
                  <c:v>385</c:v>
                </c:pt>
                <c:pt idx="1">
                  <c:v>216</c:v>
                </c:pt>
                <c:pt idx="2">
                  <c:v>217</c:v>
                </c:pt>
              </c:numCache>
            </c:numRef>
          </c:val>
          <c:extLst xmlns:c16r2="http://schemas.microsoft.com/office/drawing/2015/06/char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Říjen</c:v>
                </c:pt>
                <c:pt idx="1">
                  <c:v>Listopad</c:v>
                </c:pt>
                <c:pt idx="2">
                  <c:v>Prosinec</c:v>
                </c:pt>
              </c:strCache>
            </c:strRef>
          </c:cat>
          <c:val>
            <c:numRef>
              <c:f>'8.1'!$L$16:$N$16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Říjen</c:v>
                </c:pt>
                <c:pt idx="1">
                  <c:v>Listopad</c:v>
                </c:pt>
                <c:pt idx="2">
                  <c:v>Prosinec</c:v>
                </c:pt>
              </c:strCache>
            </c:strRef>
          </c:cat>
          <c:val>
            <c:numRef>
              <c:f>'8.1'!$L$17:$N$17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Říjen</c:v>
                </c:pt>
                <c:pt idx="1">
                  <c:v>Listopad</c:v>
                </c:pt>
                <c:pt idx="2">
                  <c:v>Prosinec</c:v>
                </c:pt>
              </c:strCache>
            </c:strRef>
          </c:cat>
          <c:val>
            <c:numRef>
              <c:f>'8.1'!$L$18:$N$18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Říjen</c:v>
                </c:pt>
                <c:pt idx="1">
                  <c:v>Listopad</c:v>
                </c:pt>
                <c:pt idx="2">
                  <c:v>Prosinec</c:v>
                </c:pt>
              </c:strCache>
            </c:strRef>
          </c:cat>
          <c:val>
            <c:numRef>
              <c:f>'8.1'!$L$19:$N$19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Říjen</c:v>
                </c:pt>
                <c:pt idx="1">
                  <c:v>Listopad</c:v>
                </c:pt>
                <c:pt idx="2">
                  <c:v>Prosinec</c:v>
                </c:pt>
              </c:strCache>
            </c:strRef>
          </c:cat>
          <c:val>
            <c:numRef>
              <c:f>'8.1'!$L$20:$N$20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Říjen</c:v>
                </c:pt>
                <c:pt idx="1">
                  <c:v>Listopad</c:v>
                </c:pt>
                <c:pt idx="2">
                  <c:v>Prosinec</c:v>
                </c:pt>
              </c:strCache>
            </c:strRef>
          </c:cat>
          <c:val>
            <c:numRef>
              <c:f>'8.1'!$L$21:$N$21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Říjen</c:v>
                </c:pt>
                <c:pt idx="1">
                  <c:v>Listopad</c:v>
                </c:pt>
                <c:pt idx="2">
                  <c:v>Prosinec</c:v>
                </c:pt>
              </c:strCache>
            </c:strRef>
          </c:cat>
          <c:val>
            <c:numRef>
              <c:f>'8.1'!$L$22:$N$22</c:f>
              <c:numCache>
                <c:formatCode>#,##0.0</c:formatCode>
                <c:ptCount val="3"/>
                <c:pt idx="0">
                  <c:v>71015</c:v>
                </c:pt>
                <c:pt idx="1">
                  <c:v>83374</c:v>
                </c:pt>
                <c:pt idx="2">
                  <c:v>83691</c:v>
                </c:pt>
              </c:numCache>
            </c:numRef>
          </c:val>
          <c:extLst xmlns:c16r2="http://schemas.microsoft.com/office/drawing/2015/06/char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Říjen</c:v>
                </c:pt>
                <c:pt idx="1">
                  <c:v>Listopad</c:v>
                </c:pt>
                <c:pt idx="2">
                  <c:v>Prosinec</c:v>
                </c:pt>
              </c:strCache>
            </c:strRef>
          </c:cat>
          <c:val>
            <c:numRef>
              <c:f>'8.1'!$L$23:$N$23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Říjen</c:v>
                </c:pt>
                <c:pt idx="1">
                  <c:v>Listopad</c:v>
                </c:pt>
                <c:pt idx="2">
                  <c:v>Prosinec</c:v>
                </c:pt>
              </c:strCache>
            </c:strRef>
          </c:cat>
          <c:val>
            <c:numRef>
              <c:f>'8.1'!$L$24:$N$24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Říjen</c:v>
                </c:pt>
                <c:pt idx="1">
                  <c:v>Listopad</c:v>
                </c:pt>
                <c:pt idx="2">
                  <c:v>Prosinec</c:v>
                </c:pt>
              </c:strCache>
            </c:strRef>
          </c:cat>
          <c:val>
            <c:numRef>
              <c:f>'8.1'!$L$25:$N$25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Říjen</c:v>
                </c:pt>
                <c:pt idx="1">
                  <c:v>Listopad</c:v>
                </c:pt>
                <c:pt idx="2">
                  <c:v>Prosinec</c:v>
                </c:pt>
              </c:strCache>
            </c:strRef>
          </c:cat>
          <c:val>
            <c:numRef>
              <c:f>'8.1'!$L$26:$N$26</c:f>
              <c:numCache>
                <c:formatCode>#,##0.0</c:formatCode>
                <c:ptCount val="3"/>
                <c:pt idx="0">
                  <c:v>261739.019</c:v>
                </c:pt>
                <c:pt idx="1">
                  <c:v>362486.95799999993</c:v>
                </c:pt>
                <c:pt idx="2">
                  <c:v>469893.71500000008</c:v>
                </c:pt>
              </c:numCache>
            </c:numRef>
          </c:val>
          <c:extLst xmlns:c16r2="http://schemas.microsoft.com/office/drawing/2015/06/char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99645824"/>
        <c:axId val="199659904"/>
      </c:barChart>
      <c:catAx>
        <c:axId val="199645824"/>
        <c:scaling>
          <c:orientation val="minMax"/>
        </c:scaling>
        <c:delete val="0"/>
        <c:axPos val="b"/>
        <c:numFmt formatCode="General" sourceLinked="1"/>
        <c:majorTickMark val="none"/>
        <c:minorTickMark val="none"/>
        <c:tickLblPos val="nextTo"/>
        <c:txPr>
          <a:bodyPr/>
          <a:lstStyle/>
          <a:p>
            <a:pPr>
              <a:defRPr sz="900"/>
            </a:pPr>
            <a:endParaRPr lang="cs-CZ"/>
          </a:p>
        </c:txPr>
        <c:crossAx val="199659904"/>
        <c:crosses val="autoZero"/>
        <c:auto val="1"/>
        <c:lblAlgn val="ctr"/>
        <c:lblOffset val="100"/>
        <c:noMultiLvlLbl val="0"/>
      </c:catAx>
      <c:valAx>
        <c:axId val="199659904"/>
        <c:scaling>
          <c:orientation val="minMax"/>
          <c:max val="1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9645824"/>
        <c:crosses val="autoZero"/>
        <c:crossBetween val="between"/>
        <c:majorUnit val="4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4A3-4D3F-A085-295186206179}"/>
              </c:ext>
            </c:extLst>
          </c:dPt>
          <c:cat>
            <c:numRef>
              <c:f>'8.1'!$O$29:$O$36</c:f>
              <c:numCache>
                <c:formatCode>#,##0.0</c:formatCode>
                <c:ptCount val="8"/>
              </c:numCache>
            </c:numRef>
          </c:cat>
          <c:val>
            <c:numRef>
              <c:f>'8.1'!$J$29:$J$36</c:f>
              <c:numCache>
                <c:formatCode>0.0</c:formatCode>
                <c:ptCount val="8"/>
              </c:numCache>
            </c:numRef>
          </c:val>
          <c:extLst xmlns:c16r2="http://schemas.microsoft.com/office/drawing/2015/06/char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59254400"/>
        <c:axId val="159255936"/>
      </c:barChart>
      <c:catAx>
        <c:axId val="159254400"/>
        <c:scaling>
          <c:orientation val="minMax"/>
        </c:scaling>
        <c:delete val="1"/>
        <c:axPos val="b"/>
        <c:numFmt formatCode="General" sourceLinked="1"/>
        <c:majorTickMark val="out"/>
        <c:minorTickMark val="none"/>
        <c:tickLblPos val="nextTo"/>
        <c:crossAx val="159255936"/>
        <c:crosses val="autoZero"/>
        <c:auto val="1"/>
        <c:lblAlgn val="ctr"/>
        <c:lblOffset val="100"/>
        <c:noMultiLvlLbl val="0"/>
      </c:catAx>
      <c:valAx>
        <c:axId val="159255936"/>
        <c:scaling>
          <c:orientation val="minMax"/>
        </c:scaling>
        <c:delete val="1"/>
        <c:axPos val="l"/>
        <c:numFmt formatCode="0.0%" sourceLinked="1"/>
        <c:majorTickMark val="out"/>
        <c:minorTickMark val="none"/>
        <c:tickLblPos val="nextTo"/>
        <c:crossAx val="1592544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951-40F8-8573-9051569B61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951-40F8-8573-9051569B6116}"/>
              </c:ext>
            </c:extLst>
          </c:dPt>
          <c:dPt>
            <c:idx val="5"/>
            <c:bubble3D val="0"/>
            <c:extLst xmlns:c16r2="http://schemas.microsoft.com/office/drawing/2015/06/chart">
              <c:ext xmlns:c16="http://schemas.microsoft.com/office/drawing/2014/chart" uri="{C3380CC4-5D6E-409C-BE32-E72D297353CC}">
                <c16:uniqueId val="{00000006-4951-40F8-8573-9051569B61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951-40F8-8573-9051569B6116}"/>
              </c:ext>
            </c:extLst>
          </c:dPt>
          <c:dPt>
            <c:idx val="7"/>
            <c:bubble3D val="0"/>
            <c:extLst xmlns:c16r2="http://schemas.microsoft.com/office/drawing/2015/06/chart">
              <c:ext xmlns:c16="http://schemas.microsoft.com/office/drawing/2014/chart" uri="{C3380CC4-5D6E-409C-BE32-E72D297353CC}">
                <c16:uniqueId val="{00000009-4951-40F8-8573-9051569B61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Říjen</c:v>
                </c:pt>
                <c:pt idx="1">
                  <c:v>Listopad</c:v>
                </c:pt>
                <c:pt idx="2">
                  <c:v>Prosinec</c:v>
                </c:pt>
              </c:strCache>
            </c:strRef>
          </c:cat>
          <c:val>
            <c:numRef>
              <c:f>'8.2'!$L$27:$N$27</c:f>
              <c:numCache>
                <c:formatCode>#,##0.0</c:formatCode>
                <c:ptCount val="3"/>
                <c:pt idx="0">
                  <c:v>72006.576000000001</c:v>
                </c:pt>
                <c:pt idx="1">
                  <c:v>96667.6</c:v>
                </c:pt>
                <c:pt idx="2">
                  <c:v>105880.28200000001</c:v>
                </c:pt>
              </c:numCache>
            </c:numRef>
          </c:val>
          <c:extLst xmlns:c16r2="http://schemas.microsoft.com/office/drawing/2015/06/char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Říjen</c:v>
                </c:pt>
                <c:pt idx="1">
                  <c:v>Listopad</c:v>
                </c:pt>
                <c:pt idx="2">
                  <c:v>Prosinec</c:v>
                </c:pt>
              </c:strCache>
            </c:strRef>
          </c:cat>
          <c:val>
            <c:numRef>
              <c:f>'8.2'!$L$28:$N$28</c:f>
              <c:numCache>
                <c:formatCode>#,##0.0</c:formatCode>
                <c:ptCount val="3"/>
                <c:pt idx="0">
                  <c:v>7138.1399999999994</c:v>
                </c:pt>
                <c:pt idx="1">
                  <c:v>5706</c:v>
                </c:pt>
                <c:pt idx="2">
                  <c:v>5882.04</c:v>
                </c:pt>
              </c:numCache>
            </c:numRef>
          </c:val>
          <c:extLst xmlns:c16r2="http://schemas.microsoft.com/office/drawing/2015/06/char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Říjen</c:v>
                </c:pt>
                <c:pt idx="1">
                  <c:v>Listopad</c:v>
                </c:pt>
                <c:pt idx="2">
                  <c:v>Prosinec</c:v>
                </c:pt>
              </c:strCache>
            </c:strRef>
          </c:cat>
          <c:val>
            <c:numRef>
              <c:f>'8.2'!$L$29:$N$29</c:f>
              <c:numCache>
                <c:formatCode>#,##0.0</c:formatCode>
                <c:ptCount val="3"/>
                <c:pt idx="0">
                  <c:v>3630.9090000000001</c:v>
                </c:pt>
                <c:pt idx="1">
                  <c:v>7005.5140000000001</c:v>
                </c:pt>
                <c:pt idx="2">
                  <c:v>9090.6939999999995</c:v>
                </c:pt>
              </c:numCache>
            </c:numRef>
          </c:val>
          <c:extLst xmlns:c16r2="http://schemas.microsoft.com/office/drawing/2015/06/char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Říjen</c:v>
                </c:pt>
                <c:pt idx="1">
                  <c:v>Listopad</c:v>
                </c:pt>
                <c:pt idx="2">
                  <c:v>Prosinec</c:v>
                </c:pt>
              </c:strCache>
            </c:strRef>
          </c:cat>
          <c:val>
            <c:numRef>
              <c:f>'8.2'!$L$30:$N$30</c:f>
              <c:numCache>
                <c:formatCode>#,##0.0</c:formatCode>
                <c:ptCount val="3"/>
                <c:pt idx="0">
                  <c:v>501.54499999999996</c:v>
                </c:pt>
                <c:pt idx="1">
                  <c:v>737.31799999999998</c:v>
                </c:pt>
                <c:pt idx="2">
                  <c:v>965.65200000000004</c:v>
                </c:pt>
              </c:numCache>
            </c:numRef>
          </c:val>
          <c:extLst xmlns:c16r2="http://schemas.microsoft.com/office/drawing/2015/06/char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Říjen</c:v>
                </c:pt>
                <c:pt idx="1">
                  <c:v>Listopad</c:v>
                </c:pt>
                <c:pt idx="2">
                  <c:v>Prosinec</c:v>
                </c:pt>
              </c:strCache>
            </c:strRef>
          </c:cat>
          <c:val>
            <c:numRef>
              <c:f>'8.2'!$L$31:$N$31</c:f>
              <c:numCache>
                <c:formatCode>#,##0.0</c:formatCode>
                <c:ptCount val="3"/>
                <c:pt idx="0">
                  <c:v>1308.6351892522955</c:v>
                </c:pt>
                <c:pt idx="1">
                  <c:v>2928.5040678145901</c:v>
                </c:pt>
                <c:pt idx="2">
                  <c:v>2841.7438968221309</c:v>
                </c:pt>
              </c:numCache>
            </c:numRef>
          </c:val>
          <c:extLst xmlns:c16r2="http://schemas.microsoft.com/office/drawing/2015/06/char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Říjen</c:v>
                </c:pt>
                <c:pt idx="1">
                  <c:v>Listopad</c:v>
                </c:pt>
                <c:pt idx="2">
                  <c:v>Prosinec</c:v>
                </c:pt>
              </c:strCache>
            </c:strRef>
          </c:cat>
          <c:val>
            <c:numRef>
              <c:f>'8.2'!$L$32:$N$32</c:f>
              <c:numCache>
                <c:formatCode>#,##0.0</c:formatCode>
                <c:ptCount val="3"/>
                <c:pt idx="0">
                  <c:v>183310.976</c:v>
                </c:pt>
                <c:pt idx="1">
                  <c:v>254266.84699999998</c:v>
                </c:pt>
                <c:pt idx="2">
                  <c:v>310644.65900000004</c:v>
                </c:pt>
              </c:numCache>
            </c:numRef>
          </c:val>
          <c:extLst xmlns:c16r2="http://schemas.microsoft.com/office/drawing/2015/06/char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Říjen</c:v>
                </c:pt>
                <c:pt idx="1">
                  <c:v>Listopad</c:v>
                </c:pt>
                <c:pt idx="2">
                  <c:v>Prosinec</c:v>
                </c:pt>
              </c:strCache>
            </c:strRef>
          </c:cat>
          <c:val>
            <c:numRef>
              <c:f>'8.2'!$L$33:$N$33</c:f>
              <c:numCache>
                <c:formatCode>#,##0.0</c:formatCode>
                <c:ptCount val="3"/>
                <c:pt idx="0">
                  <c:v>119401.23099999999</c:v>
                </c:pt>
                <c:pt idx="1">
                  <c:v>147054.027</c:v>
                </c:pt>
                <c:pt idx="2">
                  <c:v>186769.36300000001</c:v>
                </c:pt>
              </c:numCache>
            </c:numRef>
          </c:val>
          <c:extLst xmlns:c16r2="http://schemas.microsoft.com/office/drawing/2015/06/char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Říjen</c:v>
                </c:pt>
                <c:pt idx="1">
                  <c:v>Listopad</c:v>
                </c:pt>
                <c:pt idx="2">
                  <c:v>Prosinec</c:v>
                </c:pt>
              </c:strCache>
            </c:strRef>
          </c:cat>
          <c:val>
            <c:numRef>
              <c:f>'8.2'!$L$34:$N$34</c:f>
              <c:numCache>
                <c:formatCode>#,##0.0</c:formatCode>
                <c:ptCount val="3"/>
                <c:pt idx="0">
                  <c:v>10309.075000000001</c:v>
                </c:pt>
                <c:pt idx="1">
                  <c:v>14087.367999999999</c:v>
                </c:pt>
                <c:pt idx="2">
                  <c:v>19088.349999999999</c:v>
                </c:pt>
              </c:numCache>
            </c:numRef>
          </c:val>
          <c:extLst xmlns:c16r2="http://schemas.microsoft.com/office/drawing/2015/06/char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99867776"/>
        <c:axId val="199877760"/>
      </c:barChart>
      <c:catAx>
        <c:axId val="199867776"/>
        <c:scaling>
          <c:orientation val="minMax"/>
        </c:scaling>
        <c:delete val="0"/>
        <c:axPos val="b"/>
        <c:numFmt formatCode="General" sourceLinked="1"/>
        <c:majorTickMark val="none"/>
        <c:minorTickMark val="none"/>
        <c:tickLblPos val="nextTo"/>
        <c:txPr>
          <a:bodyPr/>
          <a:lstStyle/>
          <a:p>
            <a:pPr>
              <a:defRPr sz="900"/>
            </a:pPr>
            <a:endParaRPr lang="cs-CZ"/>
          </a:p>
        </c:txPr>
        <c:crossAx val="199877760"/>
        <c:crosses val="autoZero"/>
        <c:auto val="1"/>
        <c:lblAlgn val="ctr"/>
        <c:lblOffset val="100"/>
        <c:noMultiLvlLbl val="0"/>
      </c:catAx>
      <c:valAx>
        <c:axId val="199877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8677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5.7333144641148005E-2</c:v>
                </c:pt>
              </c:numCache>
            </c:numRef>
          </c:val>
          <c:extLst xmlns:c16r2="http://schemas.microsoft.com/office/drawing/2015/06/char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4.9666631606740147E-2</c:v>
                </c:pt>
              </c:numCache>
            </c:numRef>
          </c:val>
          <c:extLst xmlns:c16r2="http://schemas.microsoft.com/office/drawing/2015/06/char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5.9406993491121544E-2</c:v>
                </c:pt>
              </c:numCache>
            </c:numRef>
          </c:val>
          <c:extLst xmlns:c16r2="http://schemas.microsoft.com/office/drawing/2015/06/char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200048000"/>
        <c:axId val="200053888"/>
      </c:barChart>
      <c:catAx>
        <c:axId val="200048000"/>
        <c:scaling>
          <c:orientation val="maxMin"/>
        </c:scaling>
        <c:delete val="0"/>
        <c:axPos val="l"/>
        <c:numFmt formatCode="General" sourceLinked="1"/>
        <c:majorTickMark val="none"/>
        <c:minorTickMark val="none"/>
        <c:tickLblPos val="none"/>
        <c:crossAx val="200053888"/>
        <c:crosses val="autoZero"/>
        <c:auto val="1"/>
        <c:lblAlgn val="ctr"/>
        <c:lblOffset val="100"/>
        <c:noMultiLvlLbl val="0"/>
      </c:catAx>
      <c:valAx>
        <c:axId val="2000538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00480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Říjen</c:v>
                </c:pt>
                <c:pt idx="1">
                  <c:v>Listopad</c:v>
                </c:pt>
                <c:pt idx="2">
                  <c:v>Prosinec</c:v>
                </c:pt>
              </c:strCache>
            </c:strRef>
          </c:cat>
          <c:val>
            <c:numRef>
              <c:f>'8.2'!$L$10:$N$10</c:f>
              <c:numCache>
                <c:formatCode>#,##0.0</c:formatCode>
                <c:ptCount val="3"/>
                <c:pt idx="0">
                  <c:v>118546.24100000001</c:v>
                </c:pt>
                <c:pt idx="1">
                  <c:v>161161.568</c:v>
                </c:pt>
                <c:pt idx="2">
                  <c:v>188016.97400000002</c:v>
                </c:pt>
              </c:numCache>
            </c:numRef>
          </c:val>
          <c:extLst xmlns:c16r2="http://schemas.microsoft.com/office/drawing/2015/06/char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Říjen</c:v>
                </c:pt>
                <c:pt idx="1">
                  <c:v>Listopad</c:v>
                </c:pt>
                <c:pt idx="2">
                  <c:v>Prosinec</c:v>
                </c:pt>
              </c:strCache>
            </c:strRef>
          </c:cat>
          <c:val>
            <c:numRef>
              <c:f>'8.2'!$L$11:$N$11</c:f>
              <c:numCache>
                <c:formatCode>#,##0.0</c:formatCode>
                <c:ptCount val="3"/>
                <c:pt idx="0">
                  <c:v>5683.8869999999997</c:v>
                </c:pt>
                <c:pt idx="1">
                  <c:v>7741.0389999999998</c:v>
                </c:pt>
                <c:pt idx="2">
                  <c:v>8834.9670000000006</c:v>
                </c:pt>
              </c:numCache>
            </c:numRef>
          </c:val>
          <c:extLst xmlns:c16r2="http://schemas.microsoft.com/office/drawing/2015/06/char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Říjen</c:v>
                </c:pt>
                <c:pt idx="1">
                  <c:v>Listopad</c:v>
                </c:pt>
                <c:pt idx="2">
                  <c:v>Prosinec</c:v>
                </c:pt>
              </c:strCache>
            </c:strRef>
          </c:cat>
          <c:val>
            <c:numRef>
              <c:f>'8.2'!$L$12:$N$12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Říjen</c:v>
                </c:pt>
                <c:pt idx="1">
                  <c:v>Listopad</c:v>
                </c:pt>
                <c:pt idx="2">
                  <c:v>Prosinec</c:v>
                </c:pt>
              </c:strCache>
            </c:strRef>
          </c:cat>
          <c:val>
            <c:numRef>
              <c:f>'8.2'!$L$13:$N$13</c:f>
              <c:numCache>
                <c:formatCode>#,##0.0</c:formatCode>
                <c:ptCount val="3"/>
                <c:pt idx="0">
                  <c:v>17.600000000000001</c:v>
                </c:pt>
                <c:pt idx="1">
                  <c:v>5.6</c:v>
                </c:pt>
                <c:pt idx="2">
                  <c:v>0</c:v>
                </c:pt>
              </c:numCache>
            </c:numRef>
          </c:val>
          <c:extLst xmlns:c16r2="http://schemas.microsoft.com/office/drawing/2015/06/char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Říjen</c:v>
                </c:pt>
                <c:pt idx="1">
                  <c:v>Listopad</c:v>
                </c:pt>
                <c:pt idx="2">
                  <c:v>Prosinec</c:v>
                </c:pt>
              </c:strCache>
            </c:strRef>
          </c:cat>
          <c:val>
            <c:numRef>
              <c:f>'8.2'!$L$14:$N$14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Říjen</c:v>
                </c:pt>
                <c:pt idx="1">
                  <c:v>Listopad</c:v>
                </c:pt>
                <c:pt idx="2">
                  <c:v>Prosinec</c:v>
                </c:pt>
              </c:strCache>
            </c:strRef>
          </c:cat>
          <c:val>
            <c:numRef>
              <c:f>'8.2'!$L$15:$N$15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Říjen</c:v>
                </c:pt>
                <c:pt idx="1">
                  <c:v>Listopad</c:v>
                </c:pt>
                <c:pt idx="2">
                  <c:v>Prosinec</c:v>
                </c:pt>
              </c:strCache>
            </c:strRef>
          </c:cat>
          <c:val>
            <c:numRef>
              <c:f>'8.2'!$L$16:$N$16</c:f>
              <c:numCache>
                <c:formatCode>#,##0.0</c:formatCode>
                <c:ptCount val="3"/>
                <c:pt idx="0">
                  <c:v>239432.37299999999</c:v>
                </c:pt>
                <c:pt idx="1">
                  <c:v>302948.614</c:v>
                </c:pt>
                <c:pt idx="2">
                  <c:v>361632.18799999997</c:v>
                </c:pt>
              </c:numCache>
            </c:numRef>
          </c:val>
          <c:extLst xmlns:c16r2="http://schemas.microsoft.com/office/drawing/2015/06/char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Říjen</c:v>
                </c:pt>
                <c:pt idx="1">
                  <c:v>Listopad</c:v>
                </c:pt>
                <c:pt idx="2">
                  <c:v>Prosinec</c:v>
                </c:pt>
              </c:strCache>
            </c:strRef>
          </c:cat>
          <c:val>
            <c:numRef>
              <c:f>'8.2'!$L$17:$N$17</c:f>
              <c:numCache>
                <c:formatCode>#,##0.0</c:formatCode>
                <c:ptCount val="3"/>
                <c:pt idx="0">
                  <c:v>16382.36</c:v>
                </c:pt>
                <c:pt idx="1">
                  <c:v>22633.279999999999</c:v>
                </c:pt>
                <c:pt idx="2">
                  <c:v>25833.98</c:v>
                </c:pt>
              </c:numCache>
            </c:numRef>
          </c:val>
          <c:extLst xmlns:c16r2="http://schemas.microsoft.com/office/drawing/2015/06/char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Říjen</c:v>
                </c:pt>
                <c:pt idx="1">
                  <c:v>Listopad</c:v>
                </c:pt>
                <c:pt idx="2">
                  <c:v>Prosinec</c:v>
                </c:pt>
              </c:strCache>
            </c:strRef>
          </c:cat>
          <c:val>
            <c:numRef>
              <c:f>'8.2'!$L$18:$N$18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Říjen</c:v>
                </c:pt>
                <c:pt idx="1">
                  <c:v>Listopad</c:v>
                </c:pt>
                <c:pt idx="2">
                  <c:v>Prosinec</c:v>
                </c:pt>
              </c:strCache>
            </c:strRef>
          </c:cat>
          <c:val>
            <c:numRef>
              <c:f>'8.2'!$L$19:$N$19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Říjen</c:v>
                </c:pt>
                <c:pt idx="1">
                  <c:v>Listopad</c:v>
                </c:pt>
                <c:pt idx="2">
                  <c:v>Prosinec</c:v>
                </c:pt>
              </c:strCache>
            </c:strRef>
          </c:cat>
          <c:val>
            <c:numRef>
              <c:f>'8.2'!$L$20:$N$20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Říjen</c:v>
                </c:pt>
                <c:pt idx="1">
                  <c:v>Listopad</c:v>
                </c:pt>
                <c:pt idx="2">
                  <c:v>Prosinec</c:v>
                </c:pt>
              </c:strCache>
            </c:strRef>
          </c:cat>
          <c:val>
            <c:numRef>
              <c:f>'8.2'!$L$21:$N$21</c:f>
              <c:numCache>
                <c:formatCode>#,##0.0</c:formatCode>
                <c:ptCount val="3"/>
                <c:pt idx="0">
                  <c:v>860</c:v>
                </c:pt>
                <c:pt idx="1">
                  <c:v>999</c:v>
                </c:pt>
                <c:pt idx="2">
                  <c:v>674</c:v>
                </c:pt>
              </c:numCache>
            </c:numRef>
          </c:val>
          <c:extLst xmlns:c16r2="http://schemas.microsoft.com/office/drawing/2015/06/char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Říjen</c:v>
                </c:pt>
                <c:pt idx="1">
                  <c:v>Listopad</c:v>
                </c:pt>
                <c:pt idx="2">
                  <c:v>Prosinec</c:v>
                </c:pt>
              </c:strCache>
            </c:strRef>
          </c:cat>
          <c:val>
            <c:numRef>
              <c:f>'8.2'!$L$22:$N$22</c:f>
              <c:numCache>
                <c:formatCode>#,##0.0</c:formatCode>
                <c:ptCount val="3"/>
                <c:pt idx="0">
                  <c:v>61.326000000000001</c:v>
                </c:pt>
                <c:pt idx="1">
                  <c:v>110.48</c:v>
                </c:pt>
                <c:pt idx="2">
                  <c:v>118.986</c:v>
                </c:pt>
              </c:numCache>
            </c:numRef>
          </c:val>
          <c:extLst xmlns:c16r2="http://schemas.microsoft.com/office/drawing/2015/06/char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Říjen</c:v>
                </c:pt>
                <c:pt idx="1">
                  <c:v>Listopad</c:v>
                </c:pt>
                <c:pt idx="2">
                  <c:v>Prosinec</c:v>
                </c:pt>
              </c:strCache>
            </c:strRef>
          </c:cat>
          <c:val>
            <c:numRef>
              <c:f>'8.2'!$L$23:$N$23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Říjen</c:v>
                </c:pt>
                <c:pt idx="1">
                  <c:v>Listopad</c:v>
                </c:pt>
                <c:pt idx="2">
                  <c:v>Prosinec</c:v>
                </c:pt>
              </c:strCache>
            </c:strRef>
          </c:cat>
          <c:val>
            <c:numRef>
              <c:f>'8.2'!$L$24:$N$24</c:f>
              <c:numCache>
                <c:formatCode>#,##0.0</c:formatCode>
                <c:ptCount val="3"/>
                <c:pt idx="0">
                  <c:v>61.024000000000001</c:v>
                </c:pt>
                <c:pt idx="1">
                  <c:v>418.63500000000005</c:v>
                </c:pt>
                <c:pt idx="2">
                  <c:v>258.66699999999997</c:v>
                </c:pt>
              </c:numCache>
            </c:numRef>
          </c:val>
          <c:extLst xmlns:c16r2="http://schemas.microsoft.com/office/drawing/2015/06/char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Říjen</c:v>
                </c:pt>
                <c:pt idx="1">
                  <c:v>Listopad</c:v>
                </c:pt>
                <c:pt idx="2">
                  <c:v>Prosinec</c:v>
                </c:pt>
              </c:strCache>
            </c:strRef>
          </c:cat>
          <c:val>
            <c:numRef>
              <c:f>'8.2'!$L$25:$N$25</c:f>
              <c:numCache>
                <c:formatCode>#,##0.0</c:formatCode>
                <c:ptCount val="3"/>
                <c:pt idx="0">
                  <c:v>51716.598000000005</c:v>
                </c:pt>
                <c:pt idx="1">
                  <c:v>76098.611999999965</c:v>
                </c:pt>
                <c:pt idx="2">
                  <c:v>96619.952000000019</c:v>
                </c:pt>
              </c:numCache>
            </c:numRef>
          </c:val>
          <c:extLst xmlns:c16r2="http://schemas.microsoft.com/office/drawing/2015/06/char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200404352"/>
        <c:axId val="200082560"/>
      </c:barChart>
      <c:catAx>
        <c:axId val="200404352"/>
        <c:scaling>
          <c:orientation val="minMax"/>
        </c:scaling>
        <c:delete val="0"/>
        <c:axPos val="b"/>
        <c:numFmt formatCode="General" sourceLinked="1"/>
        <c:majorTickMark val="none"/>
        <c:minorTickMark val="none"/>
        <c:tickLblPos val="nextTo"/>
        <c:txPr>
          <a:bodyPr/>
          <a:lstStyle/>
          <a:p>
            <a:pPr>
              <a:defRPr sz="900"/>
            </a:pPr>
            <a:endParaRPr lang="cs-CZ"/>
          </a:p>
        </c:txPr>
        <c:crossAx val="200082560"/>
        <c:crosses val="autoZero"/>
        <c:auto val="1"/>
        <c:lblAlgn val="ctr"/>
        <c:lblOffset val="100"/>
        <c:noMultiLvlLbl val="0"/>
      </c:catAx>
      <c:valAx>
        <c:axId val="2000825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4043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A588-4B05-AFAC-5699BD4CA5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A588-4B05-AFAC-5699BD4CA571}"/>
              </c:ext>
            </c:extLst>
          </c:dPt>
          <c:dPt>
            <c:idx val="5"/>
            <c:bubble3D val="0"/>
            <c:extLst xmlns:c16r2="http://schemas.microsoft.com/office/drawing/2015/06/chart">
              <c:ext xmlns:c16="http://schemas.microsoft.com/office/drawing/2014/chart" uri="{C3380CC4-5D6E-409C-BE32-E72D297353CC}">
                <c16:uniqueId val="{00000006-A588-4B05-AFAC-5699BD4CA5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A588-4B05-AFAC-5699BD4CA571}"/>
              </c:ext>
            </c:extLst>
          </c:dPt>
          <c:dPt>
            <c:idx val="7"/>
            <c:bubble3D val="0"/>
            <c:extLst xmlns:c16r2="http://schemas.microsoft.com/office/drawing/2015/06/chart">
              <c:ext xmlns:c16="http://schemas.microsoft.com/office/drawing/2014/chart" uri="{C3380CC4-5D6E-409C-BE32-E72D297353CC}">
                <c16:uniqueId val="{00000009-A588-4B05-AFAC-5699BD4CA5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xmlns:c16r2="http://schemas.microsoft.com/office/drawing/2015/06/char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Říjen</c:v>
                </c:pt>
                <c:pt idx="1">
                  <c:v>Listopad</c:v>
                </c:pt>
                <c:pt idx="2">
                  <c:v>Prosinec</c:v>
                </c:pt>
              </c:strCache>
            </c:strRef>
          </c:cat>
          <c:val>
            <c:numRef>
              <c:f>'8.3'!$L$27:$N$27</c:f>
              <c:numCache>
                <c:formatCode>#,##0.0</c:formatCode>
                <c:ptCount val="3"/>
                <c:pt idx="0">
                  <c:v>34423.32</c:v>
                </c:pt>
                <c:pt idx="1">
                  <c:v>53718.532999999996</c:v>
                </c:pt>
                <c:pt idx="2">
                  <c:v>64799.822000000007</c:v>
                </c:pt>
              </c:numCache>
            </c:numRef>
          </c:val>
          <c:extLst xmlns:c16r2="http://schemas.microsoft.com/office/drawing/2015/06/char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Říjen</c:v>
                </c:pt>
                <c:pt idx="1">
                  <c:v>Listopad</c:v>
                </c:pt>
                <c:pt idx="2">
                  <c:v>Prosinec</c:v>
                </c:pt>
              </c:strCache>
            </c:strRef>
          </c:cat>
          <c:val>
            <c:numRef>
              <c:f>'8.3'!$L$28:$N$28</c:f>
              <c:numCache>
                <c:formatCode>#,##0.0</c:formatCode>
                <c:ptCount val="3"/>
                <c:pt idx="0">
                  <c:v>364.13</c:v>
                </c:pt>
                <c:pt idx="1">
                  <c:v>507.02</c:v>
                </c:pt>
                <c:pt idx="2">
                  <c:v>622.14</c:v>
                </c:pt>
              </c:numCache>
            </c:numRef>
          </c:val>
          <c:extLst xmlns:c16r2="http://schemas.microsoft.com/office/drawing/2015/06/char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Říjen</c:v>
                </c:pt>
                <c:pt idx="1">
                  <c:v>Listopad</c:v>
                </c:pt>
                <c:pt idx="2">
                  <c:v>Prosinec</c:v>
                </c:pt>
              </c:strCache>
            </c:strRef>
          </c:cat>
          <c:val>
            <c:numRef>
              <c:f>'8.3'!$L$29:$N$29</c:f>
              <c:numCache>
                <c:formatCode>#,##0.0</c:formatCode>
                <c:ptCount val="3"/>
                <c:pt idx="0">
                  <c:v>43</c:v>
                </c:pt>
                <c:pt idx="1">
                  <c:v>56</c:v>
                </c:pt>
                <c:pt idx="2">
                  <c:v>78</c:v>
                </c:pt>
              </c:numCache>
            </c:numRef>
          </c:val>
          <c:extLst xmlns:c16r2="http://schemas.microsoft.com/office/drawing/2015/06/char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Říjen</c:v>
                </c:pt>
                <c:pt idx="1">
                  <c:v>Listopad</c:v>
                </c:pt>
                <c:pt idx="2">
                  <c:v>Prosinec</c:v>
                </c:pt>
              </c:strCache>
            </c:strRef>
          </c:cat>
          <c:val>
            <c:numRef>
              <c:f>'8.3'!$L$30:$N$30</c:f>
              <c:numCache>
                <c:formatCode>#,##0.0</c:formatCode>
                <c:ptCount val="3"/>
                <c:pt idx="0">
                  <c:v>27</c:v>
                </c:pt>
                <c:pt idx="1">
                  <c:v>51</c:v>
                </c:pt>
                <c:pt idx="2">
                  <c:v>91</c:v>
                </c:pt>
              </c:numCache>
            </c:numRef>
          </c:val>
          <c:extLst xmlns:c16r2="http://schemas.microsoft.com/office/drawing/2015/06/char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Říjen</c:v>
                </c:pt>
                <c:pt idx="1">
                  <c:v>Listopad</c:v>
                </c:pt>
                <c:pt idx="2">
                  <c:v>Prosinec</c:v>
                </c:pt>
              </c:strCache>
            </c:strRef>
          </c:cat>
          <c:val>
            <c:numRef>
              <c:f>'8.3'!$L$31:$N$31</c:f>
              <c:numCache>
                <c:formatCode>#,##0.0</c:formatCode>
                <c:ptCount val="3"/>
                <c:pt idx="0">
                  <c:v>3996.107</c:v>
                </c:pt>
                <c:pt idx="1">
                  <c:v>5736.1869999999999</c:v>
                </c:pt>
                <c:pt idx="2">
                  <c:v>6613.1849999999995</c:v>
                </c:pt>
              </c:numCache>
            </c:numRef>
          </c:val>
          <c:extLst xmlns:c16r2="http://schemas.microsoft.com/office/drawing/2015/06/char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Říjen</c:v>
                </c:pt>
                <c:pt idx="1">
                  <c:v>Listopad</c:v>
                </c:pt>
                <c:pt idx="2">
                  <c:v>Prosinec</c:v>
                </c:pt>
              </c:strCache>
            </c:strRef>
          </c:cat>
          <c:val>
            <c:numRef>
              <c:f>'8.3'!$L$32:$N$32</c:f>
              <c:numCache>
                <c:formatCode>#,##0.0</c:formatCode>
                <c:ptCount val="3"/>
                <c:pt idx="0">
                  <c:v>241788.70699999999</c:v>
                </c:pt>
                <c:pt idx="1">
                  <c:v>340158.20500000002</c:v>
                </c:pt>
                <c:pt idx="2">
                  <c:v>432985.63299999997</c:v>
                </c:pt>
              </c:numCache>
            </c:numRef>
          </c:val>
          <c:extLst xmlns:c16r2="http://schemas.microsoft.com/office/drawing/2015/06/char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Říjen</c:v>
                </c:pt>
                <c:pt idx="1">
                  <c:v>Listopad</c:v>
                </c:pt>
                <c:pt idx="2">
                  <c:v>Prosinec</c:v>
                </c:pt>
              </c:strCache>
            </c:strRef>
          </c:cat>
          <c:val>
            <c:numRef>
              <c:f>'8.3'!$L$33:$N$33</c:f>
              <c:numCache>
                <c:formatCode>#,##0.0</c:formatCode>
                <c:ptCount val="3"/>
                <c:pt idx="0">
                  <c:v>60957.597999999998</c:v>
                </c:pt>
                <c:pt idx="1">
                  <c:v>96420.218000000008</c:v>
                </c:pt>
                <c:pt idx="2">
                  <c:v>118511.257</c:v>
                </c:pt>
              </c:numCache>
            </c:numRef>
          </c:val>
          <c:extLst xmlns:c16r2="http://schemas.microsoft.com/office/drawing/2015/06/char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Říjen</c:v>
                </c:pt>
                <c:pt idx="1">
                  <c:v>Listopad</c:v>
                </c:pt>
                <c:pt idx="2">
                  <c:v>Prosinec</c:v>
                </c:pt>
              </c:strCache>
            </c:strRef>
          </c:cat>
          <c:val>
            <c:numRef>
              <c:f>'8.3'!$L$34:$N$34</c:f>
              <c:numCache>
                <c:formatCode>#,##0.0</c:formatCode>
                <c:ptCount val="3"/>
                <c:pt idx="0">
                  <c:v>54936.423000000003</c:v>
                </c:pt>
                <c:pt idx="1">
                  <c:v>85621.251999999993</c:v>
                </c:pt>
                <c:pt idx="2">
                  <c:v>100813.65</c:v>
                </c:pt>
              </c:numCache>
            </c:numRef>
          </c:val>
          <c:extLst xmlns:c16r2="http://schemas.microsoft.com/office/drawing/2015/06/char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200462720"/>
        <c:axId val="200464256"/>
      </c:barChart>
      <c:catAx>
        <c:axId val="200462720"/>
        <c:scaling>
          <c:orientation val="minMax"/>
        </c:scaling>
        <c:delete val="0"/>
        <c:axPos val="b"/>
        <c:numFmt formatCode="General" sourceLinked="1"/>
        <c:majorTickMark val="none"/>
        <c:minorTickMark val="none"/>
        <c:tickLblPos val="nextTo"/>
        <c:txPr>
          <a:bodyPr/>
          <a:lstStyle/>
          <a:p>
            <a:pPr>
              <a:defRPr sz="900"/>
            </a:pPr>
            <a:endParaRPr lang="cs-CZ"/>
          </a:p>
        </c:txPr>
        <c:crossAx val="200464256"/>
        <c:crosses val="autoZero"/>
        <c:auto val="1"/>
        <c:lblAlgn val="ctr"/>
        <c:lblOffset val="100"/>
        <c:noMultiLvlLbl val="0"/>
      </c:catAx>
      <c:valAx>
        <c:axId val="2004642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4627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4.835981867999381E-2</c:v>
                </c:pt>
              </c:numCache>
            </c:numRef>
          </c:val>
          <c:extLst xmlns:c16r2="http://schemas.microsoft.com/office/drawing/2015/06/char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5.7814731575366859E-2</c:v>
                </c:pt>
              </c:numCache>
            </c:numRef>
          </c:val>
          <c:extLst xmlns:c16r2="http://schemas.microsoft.com/office/drawing/2015/06/char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6.5815840531578462E-2</c:v>
                </c:pt>
              </c:numCache>
            </c:numRef>
          </c:val>
          <c:extLst xmlns:c16r2="http://schemas.microsoft.com/office/drawing/2015/06/char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200495488"/>
        <c:axId val="200497024"/>
      </c:barChart>
      <c:catAx>
        <c:axId val="200495488"/>
        <c:scaling>
          <c:orientation val="maxMin"/>
        </c:scaling>
        <c:delete val="0"/>
        <c:axPos val="l"/>
        <c:numFmt formatCode="General" sourceLinked="1"/>
        <c:majorTickMark val="none"/>
        <c:minorTickMark val="none"/>
        <c:tickLblPos val="none"/>
        <c:crossAx val="200497024"/>
        <c:crosses val="autoZero"/>
        <c:auto val="1"/>
        <c:lblAlgn val="ctr"/>
        <c:lblOffset val="100"/>
        <c:noMultiLvlLbl val="0"/>
      </c:catAx>
      <c:valAx>
        <c:axId val="2004970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04954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Říjen</c:v>
                </c:pt>
                <c:pt idx="1">
                  <c:v>Listopad</c:v>
                </c:pt>
                <c:pt idx="2">
                  <c:v>Prosinec</c:v>
                </c:pt>
              </c:strCache>
            </c:strRef>
          </c:cat>
          <c:val>
            <c:numRef>
              <c:f>'8.3'!$L$10:$N$10</c:f>
              <c:numCache>
                <c:formatCode>#,##0.0</c:formatCode>
                <c:ptCount val="3"/>
                <c:pt idx="0">
                  <c:v>41314.36</c:v>
                </c:pt>
                <c:pt idx="1">
                  <c:v>55014.57</c:v>
                </c:pt>
                <c:pt idx="2">
                  <c:v>70405.850000000006</c:v>
                </c:pt>
              </c:numCache>
            </c:numRef>
          </c:val>
          <c:extLst xmlns:c16r2="http://schemas.microsoft.com/office/drawing/2015/06/char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Říjen</c:v>
                </c:pt>
                <c:pt idx="1">
                  <c:v>Listopad</c:v>
                </c:pt>
                <c:pt idx="2">
                  <c:v>Prosinec</c:v>
                </c:pt>
              </c:strCache>
            </c:strRef>
          </c:cat>
          <c:val>
            <c:numRef>
              <c:f>'8.3'!$L$11:$N$11</c:f>
              <c:numCache>
                <c:formatCode>#,##0.0</c:formatCode>
                <c:ptCount val="3"/>
                <c:pt idx="0">
                  <c:v>5293.6139999999996</c:v>
                </c:pt>
                <c:pt idx="1">
                  <c:v>8770.2080000000005</c:v>
                </c:pt>
                <c:pt idx="2">
                  <c:v>10595.734</c:v>
                </c:pt>
              </c:numCache>
            </c:numRef>
          </c:val>
          <c:extLst xmlns:c16r2="http://schemas.microsoft.com/office/drawing/2015/06/char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Říjen</c:v>
                </c:pt>
                <c:pt idx="1">
                  <c:v>Listopad</c:v>
                </c:pt>
                <c:pt idx="2">
                  <c:v>Prosinec</c:v>
                </c:pt>
              </c:strCache>
            </c:strRef>
          </c:cat>
          <c:val>
            <c:numRef>
              <c:f>'8.3'!$L$12:$N$12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Říjen</c:v>
                </c:pt>
                <c:pt idx="1">
                  <c:v>Listopad</c:v>
                </c:pt>
                <c:pt idx="2">
                  <c:v>Prosinec</c:v>
                </c:pt>
              </c:strCache>
            </c:strRef>
          </c:cat>
          <c:val>
            <c:numRef>
              <c:f>'8.3'!$L$13:$N$13</c:f>
              <c:numCache>
                <c:formatCode>#,##0.0</c:formatCode>
                <c:ptCount val="3"/>
                <c:pt idx="0">
                  <c:v>692</c:v>
                </c:pt>
                <c:pt idx="1">
                  <c:v>197</c:v>
                </c:pt>
                <c:pt idx="2">
                  <c:v>32</c:v>
                </c:pt>
              </c:numCache>
            </c:numRef>
          </c:val>
          <c:extLst xmlns:c16r2="http://schemas.microsoft.com/office/drawing/2015/06/char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Říjen</c:v>
                </c:pt>
                <c:pt idx="1">
                  <c:v>Listopad</c:v>
                </c:pt>
                <c:pt idx="2">
                  <c:v>Prosinec</c:v>
                </c:pt>
              </c:strCache>
            </c:strRef>
          </c:cat>
          <c:val>
            <c:numRef>
              <c:f>'8.3'!$L$14:$N$14</c:f>
              <c:numCache>
                <c:formatCode>#,##0.0</c:formatCode>
                <c:ptCount val="3"/>
                <c:pt idx="0">
                  <c:v>52</c:v>
                </c:pt>
                <c:pt idx="1">
                  <c:v>67</c:v>
                </c:pt>
                <c:pt idx="2">
                  <c:v>89</c:v>
                </c:pt>
              </c:numCache>
            </c:numRef>
          </c:val>
          <c:extLst xmlns:c16r2="http://schemas.microsoft.com/office/drawing/2015/06/char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Říjen</c:v>
                </c:pt>
                <c:pt idx="1">
                  <c:v>Listopad</c:v>
                </c:pt>
                <c:pt idx="2">
                  <c:v>Prosinec</c:v>
                </c:pt>
              </c:strCache>
            </c:strRef>
          </c:cat>
          <c:val>
            <c:numRef>
              <c:f>'8.3'!$L$15:$N$15</c:f>
              <c:numCache>
                <c:formatCode>#,##0.0</c:formatCode>
                <c:ptCount val="3"/>
                <c:pt idx="0">
                  <c:v>5</c:v>
                </c:pt>
                <c:pt idx="1">
                  <c:v>3</c:v>
                </c:pt>
                <c:pt idx="2">
                  <c:v>1</c:v>
                </c:pt>
              </c:numCache>
            </c:numRef>
          </c:val>
          <c:extLst xmlns:c16r2="http://schemas.microsoft.com/office/drawing/2015/06/char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Říjen</c:v>
                </c:pt>
                <c:pt idx="1">
                  <c:v>Listopad</c:v>
                </c:pt>
                <c:pt idx="2">
                  <c:v>Prosinec</c:v>
                </c:pt>
              </c:strCache>
            </c:strRef>
          </c:cat>
          <c:val>
            <c:numRef>
              <c:f>'8.3'!$L$16:$N$16</c:f>
              <c:numCache>
                <c:formatCode>#,##0.0</c:formatCode>
                <c:ptCount val="3"/>
                <c:pt idx="0">
                  <c:v>257</c:v>
                </c:pt>
                <c:pt idx="1">
                  <c:v>2952.96</c:v>
                </c:pt>
                <c:pt idx="2">
                  <c:v>381</c:v>
                </c:pt>
              </c:numCache>
            </c:numRef>
          </c:val>
          <c:extLst xmlns:c16r2="http://schemas.microsoft.com/office/drawing/2015/06/char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Říjen</c:v>
                </c:pt>
                <c:pt idx="1">
                  <c:v>Listopad</c:v>
                </c:pt>
                <c:pt idx="2">
                  <c:v>Prosinec</c:v>
                </c:pt>
              </c:strCache>
            </c:strRef>
          </c:cat>
          <c:val>
            <c:numRef>
              <c:f>'8.3'!$L$17:$N$17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Říjen</c:v>
                </c:pt>
                <c:pt idx="1">
                  <c:v>Listopad</c:v>
                </c:pt>
                <c:pt idx="2">
                  <c:v>Prosinec</c:v>
                </c:pt>
              </c:strCache>
            </c:strRef>
          </c:cat>
          <c:val>
            <c:numRef>
              <c:f>'8.3'!$L$18:$N$18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Říjen</c:v>
                </c:pt>
                <c:pt idx="1">
                  <c:v>Listopad</c:v>
                </c:pt>
                <c:pt idx="2">
                  <c:v>Prosinec</c:v>
                </c:pt>
              </c:strCache>
            </c:strRef>
          </c:cat>
          <c:val>
            <c:numRef>
              <c:f>'8.3'!$L$19:$N$19</c:f>
              <c:numCache>
                <c:formatCode>#,##0.0</c:formatCode>
                <c:ptCount val="3"/>
                <c:pt idx="0">
                  <c:v>7405.05</c:v>
                </c:pt>
                <c:pt idx="1">
                  <c:v>8677.85</c:v>
                </c:pt>
                <c:pt idx="2">
                  <c:v>8782.1299999999992</c:v>
                </c:pt>
              </c:numCache>
            </c:numRef>
          </c:val>
          <c:extLst xmlns:c16r2="http://schemas.microsoft.com/office/drawing/2015/06/char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Říjen</c:v>
                </c:pt>
                <c:pt idx="1">
                  <c:v>Listopad</c:v>
                </c:pt>
                <c:pt idx="2">
                  <c:v>Prosinec</c:v>
                </c:pt>
              </c:strCache>
            </c:strRef>
          </c:cat>
          <c:val>
            <c:numRef>
              <c:f>'8.3'!$L$20:$N$20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Říjen</c:v>
                </c:pt>
                <c:pt idx="1">
                  <c:v>Listopad</c:v>
                </c:pt>
                <c:pt idx="2">
                  <c:v>Prosinec</c:v>
                </c:pt>
              </c:strCache>
            </c:strRef>
          </c:cat>
          <c:val>
            <c:numRef>
              <c:f>'8.3'!$L$21:$N$21</c:f>
              <c:numCache>
                <c:formatCode>#,##0.0</c:formatCode>
                <c:ptCount val="3"/>
                <c:pt idx="0">
                  <c:v>96757.6</c:v>
                </c:pt>
                <c:pt idx="1">
                  <c:v>110546</c:v>
                </c:pt>
                <c:pt idx="2">
                  <c:v>47335</c:v>
                </c:pt>
              </c:numCache>
            </c:numRef>
          </c:val>
          <c:extLst xmlns:c16r2="http://schemas.microsoft.com/office/drawing/2015/06/char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Říjen</c:v>
                </c:pt>
                <c:pt idx="1">
                  <c:v>Listopad</c:v>
                </c:pt>
                <c:pt idx="2">
                  <c:v>Prosinec</c:v>
                </c:pt>
              </c:strCache>
            </c:strRef>
          </c:cat>
          <c:val>
            <c:numRef>
              <c:f>'8.3'!$L$22:$N$22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Říjen</c:v>
                </c:pt>
                <c:pt idx="1">
                  <c:v>Listopad</c:v>
                </c:pt>
                <c:pt idx="2">
                  <c:v>Prosinec</c:v>
                </c:pt>
              </c:strCache>
            </c:strRef>
          </c:cat>
          <c:val>
            <c:numRef>
              <c:f>'8.3'!$L$23:$N$23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Říjen</c:v>
                </c:pt>
                <c:pt idx="1">
                  <c:v>Listopad</c:v>
                </c:pt>
                <c:pt idx="2">
                  <c:v>Prosinec</c:v>
                </c:pt>
              </c:strCache>
            </c:strRef>
          </c:cat>
          <c:val>
            <c:numRef>
              <c:f>'8.3'!$L$24:$N$24</c:f>
              <c:numCache>
                <c:formatCode>#,##0.0</c:formatCode>
                <c:ptCount val="3"/>
                <c:pt idx="0">
                  <c:v>0</c:v>
                </c:pt>
                <c:pt idx="1">
                  <c:v>102.61</c:v>
                </c:pt>
                <c:pt idx="2">
                  <c:v>0</c:v>
                </c:pt>
              </c:numCache>
            </c:numRef>
          </c:val>
          <c:extLst xmlns:c16r2="http://schemas.microsoft.com/office/drawing/2015/06/char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Říjen</c:v>
                </c:pt>
                <c:pt idx="1">
                  <c:v>Listopad</c:v>
                </c:pt>
                <c:pt idx="2">
                  <c:v>Prosinec</c:v>
                </c:pt>
              </c:strCache>
            </c:strRef>
          </c:cat>
          <c:val>
            <c:numRef>
              <c:f>'8.3'!$L$25:$N$25</c:f>
              <c:numCache>
                <c:formatCode>#,##0.0</c:formatCode>
                <c:ptCount val="3"/>
                <c:pt idx="0">
                  <c:v>301466.07899999997</c:v>
                </c:pt>
                <c:pt idx="1">
                  <c:v>454748.64699999994</c:v>
                </c:pt>
                <c:pt idx="2">
                  <c:v>636903.58799999999</c:v>
                </c:pt>
              </c:numCache>
            </c:numRef>
          </c:val>
          <c:extLst xmlns:c16r2="http://schemas.microsoft.com/office/drawing/2015/06/char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201974144"/>
        <c:axId val="201975680"/>
      </c:barChart>
      <c:catAx>
        <c:axId val="201974144"/>
        <c:scaling>
          <c:orientation val="minMax"/>
        </c:scaling>
        <c:delete val="0"/>
        <c:axPos val="b"/>
        <c:numFmt formatCode="General" sourceLinked="1"/>
        <c:majorTickMark val="none"/>
        <c:minorTickMark val="none"/>
        <c:tickLblPos val="nextTo"/>
        <c:txPr>
          <a:bodyPr/>
          <a:lstStyle/>
          <a:p>
            <a:pPr>
              <a:defRPr sz="900"/>
            </a:pPr>
            <a:endParaRPr lang="cs-CZ"/>
          </a:p>
        </c:txPr>
        <c:crossAx val="201975680"/>
        <c:crosses val="autoZero"/>
        <c:auto val="1"/>
        <c:lblAlgn val="ctr"/>
        <c:lblOffset val="100"/>
        <c:noMultiLvlLbl val="0"/>
      </c:catAx>
      <c:valAx>
        <c:axId val="201975680"/>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19741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66B-46C6-B426-62D34B9E0FA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66B-46C6-B426-62D34B9E0FAD}"/>
              </c:ext>
            </c:extLst>
          </c:dPt>
          <c:dPt>
            <c:idx val="5"/>
            <c:bubble3D val="0"/>
            <c:extLst xmlns:c16r2="http://schemas.microsoft.com/office/drawing/2015/06/chart">
              <c:ext xmlns:c16="http://schemas.microsoft.com/office/drawing/2014/chart" uri="{C3380CC4-5D6E-409C-BE32-E72D297353CC}">
                <c16:uniqueId val="{00000006-466B-46C6-B426-62D34B9E0FA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66B-46C6-B426-62D34B9E0FAD}"/>
              </c:ext>
            </c:extLst>
          </c:dPt>
          <c:dPt>
            <c:idx val="7"/>
            <c:bubble3D val="0"/>
            <c:extLst xmlns:c16r2="http://schemas.microsoft.com/office/drawing/2015/06/chart">
              <c:ext xmlns:c16="http://schemas.microsoft.com/office/drawing/2014/chart" uri="{C3380CC4-5D6E-409C-BE32-E72D297353CC}">
                <c16:uniqueId val="{00000009-466B-46C6-B426-62D34B9E0FA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xmlns:c16r2="http://schemas.microsoft.com/office/drawing/2015/06/char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6276-42E7-86F9-E2CE0C4303D0}"/>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6276-42E7-86F9-E2CE0C4303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6276-42E7-86F9-E2CE0C4303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224747474747475"/>
                  <c:y val="0.1069365770999758"/>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346969696969697"/>
                  <c:y val="5.8413217138707334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3469722222222222"/>
                  <c:y val="-1.193264342774146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6063.2613430000001</c:v>
                </c:pt>
                <c:pt idx="1">
                  <c:v>1163.3960509999999</c:v>
                </c:pt>
                <c:pt idx="2">
                  <c:v>4480.1479129999998</c:v>
                </c:pt>
                <c:pt idx="3">
                  <c:v>2.6951999999999998</c:v>
                </c:pt>
                <c:pt idx="4">
                  <c:v>4.2981199999999999</c:v>
                </c:pt>
                <c:pt idx="5">
                  <c:v>3.7407999999999997E-2</c:v>
                </c:pt>
                <c:pt idx="6">
                  <c:v>18720.131199000003</c:v>
                </c:pt>
                <c:pt idx="7">
                  <c:v>321.34699999999998</c:v>
                </c:pt>
                <c:pt idx="8">
                  <c:v>0</c:v>
                </c:pt>
                <c:pt idx="9">
                  <c:v>1824.1674419999999</c:v>
                </c:pt>
                <c:pt idx="10">
                  <c:v>155.65886499999999</c:v>
                </c:pt>
                <c:pt idx="11">
                  <c:v>1202.9819611749224</c:v>
                </c:pt>
                <c:pt idx="12">
                  <c:v>2263.7385120000004</c:v>
                </c:pt>
                <c:pt idx="13">
                  <c:v>0</c:v>
                </c:pt>
                <c:pt idx="14">
                  <c:v>91.254337000000035</c:v>
                </c:pt>
                <c:pt idx="15">
                  <c:v>10900.85311762508</c:v>
                </c:pt>
              </c:numCache>
            </c:numRef>
          </c:val>
          <c:extLst xmlns:c16r2="http://schemas.microsoft.com/office/drawing/2015/06/char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68B-4B52-9D15-3EE48C1AAD06}"/>
              </c:ext>
            </c:extLst>
          </c:dPt>
          <c:cat>
            <c:numRef>
              <c:f>'8.3'!$O$27:$O$34</c:f>
              <c:numCache>
                <c:formatCode>#,##0.0</c:formatCode>
                <c:ptCount val="8"/>
              </c:numCache>
            </c:numRef>
          </c:cat>
          <c:val>
            <c:numRef>
              <c:f>'8.3'!$J$27:$J$34</c:f>
              <c:numCache>
                <c:formatCode>0.0</c:formatCode>
                <c:ptCount val="8"/>
              </c:numCache>
            </c:numRef>
          </c:val>
          <c:extLst xmlns:c16r2="http://schemas.microsoft.com/office/drawing/2015/06/char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Říjen</c:v>
                </c:pt>
                <c:pt idx="1">
                  <c:v>Listopad</c:v>
                </c:pt>
                <c:pt idx="2">
                  <c:v>Prosinec</c:v>
                </c:pt>
              </c:strCache>
            </c:strRef>
          </c:cat>
          <c:val>
            <c:numRef>
              <c:f>'8.4'!$L$27:$N$27</c:f>
              <c:numCache>
                <c:formatCode>#,##0.0</c:formatCode>
                <c:ptCount val="3"/>
                <c:pt idx="0">
                  <c:v>13837.985000000001</c:v>
                </c:pt>
                <c:pt idx="1">
                  <c:v>19320.321</c:v>
                </c:pt>
                <c:pt idx="2">
                  <c:v>19979.690000000002</c:v>
                </c:pt>
              </c:numCache>
            </c:numRef>
          </c:val>
          <c:extLst xmlns:c16r2="http://schemas.microsoft.com/office/drawing/2015/06/char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Říjen</c:v>
                </c:pt>
                <c:pt idx="1">
                  <c:v>Listopad</c:v>
                </c:pt>
                <c:pt idx="2">
                  <c:v>Prosinec</c:v>
                </c:pt>
              </c:strCache>
            </c:strRef>
          </c:cat>
          <c:val>
            <c:numRef>
              <c:f>'8.4'!$L$28:$N$28</c:f>
              <c:numCache>
                <c:formatCode>#,##0.0</c:formatCode>
                <c:ptCount val="3"/>
                <c:pt idx="0">
                  <c:v>4884.08</c:v>
                </c:pt>
                <c:pt idx="1">
                  <c:v>5070.8099999999995</c:v>
                </c:pt>
                <c:pt idx="2">
                  <c:v>17569.689999999999</c:v>
                </c:pt>
              </c:numCache>
            </c:numRef>
          </c:val>
          <c:extLst xmlns:c16r2="http://schemas.microsoft.com/office/drawing/2015/06/char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Říjen</c:v>
                </c:pt>
                <c:pt idx="1">
                  <c:v>Listopad</c:v>
                </c:pt>
                <c:pt idx="2">
                  <c:v>Prosinec</c:v>
                </c:pt>
              </c:strCache>
            </c:strRef>
          </c:cat>
          <c:val>
            <c:numRef>
              <c:f>'8.4'!$L$29:$N$29</c:f>
              <c:numCache>
                <c:formatCode>#,##0.0</c:formatCode>
                <c:ptCount val="3"/>
                <c:pt idx="0">
                  <c:v>1061.616</c:v>
                </c:pt>
                <c:pt idx="1">
                  <c:v>1380.0440000000001</c:v>
                </c:pt>
                <c:pt idx="2">
                  <c:v>1698.5730000000001</c:v>
                </c:pt>
              </c:numCache>
            </c:numRef>
          </c:val>
          <c:extLst xmlns:c16r2="http://schemas.microsoft.com/office/drawing/2015/06/char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Říjen</c:v>
                </c:pt>
                <c:pt idx="1">
                  <c:v>Listopad</c:v>
                </c:pt>
                <c:pt idx="2">
                  <c:v>Prosinec</c:v>
                </c:pt>
              </c:strCache>
            </c:strRef>
          </c:cat>
          <c:val>
            <c:numRef>
              <c:f>'8.4'!$L$30:$N$30</c:f>
              <c:numCache>
                <c:formatCode>#,##0.0</c:formatCode>
                <c:ptCount val="3"/>
                <c:pt idx="0">
                  <c:v>1394.373</c:v>
                </c:pt>
                <c:pt idx="1">
                  <c:v>1805.4269999999999</c:v>
                </c:pt>
                <c:pt idx="2">
                  <c:v>2100.877</c:v>
                </c:pt>
              </c:numCache>
            </c:numRef>
          </c:val>
          <c:extLst xmlns:c16r2="http://schemas.microsoft.com/office/drawing/2015/06/char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Říjen</c:v>
                </c:pt>
                <c:pt idx="1">
                  <c:v>Listopad</c:v>
                </c:pt>
                <c:pt idx="2">
                  <c:v>Prosinec</c:v>
                </c:pt>
              </c:strCache>
            </c:strRef>
          </c:cat>
          <c:val>
            <c:numRef>
              <c:f>'8.4'!$L$31:$N$31</c:f>
              <c:numCache>
                <c:formatCode>#,##0.0</c:formatCode>
                <c:ptCount val="3"/>
                <c:pt idx="0">
                  <c:v>532.34</c:v>
                </c:pt>
                <c:pt idx="1">
                  <c:v>817.92</c:v>
                </c:pt>
                <c:pt idx="2">
                  <c:v>951.51</c:v>
                </c:pt>
              </c:numCache>
            </c:numRef>
          </c:val>
          <c:extLst xmlns:c16r2="http://schemas.microsoft.com/office/drawing/2015/06/char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Říjen</c:v>
                </c:pt>
                <c:pt idx="1">
                  <c:v>Listopad</c:v>
                </c:pt>
                <c:pt idx="2">
                  <c:v>Prosinec</c:v>
                </c:pt>
              </c:strCache>
            </c:strRef>
          </c:cat>
          <c:val>
            <c:numRef>
              <c:f>'8.4'!$L$32:$N$32</c:f>
              <c:numCache>
                <c:formatCode>#,##0.0</c:formatCode>
                <c:ptCount val="3"/>
                <c:pt idx="0">
                  <c:v>140715.27300000002</c:v>
                </c:pt>
                <c:pt idx="1">
                  <c:v>184131.83095377506</c:v>
                </c:pt>
                <c:pt idx="2">
                  <c:v>218816.35939291219</c:v>
                </c:pt>
              </c:numCache>
            </c:numRef>
          </c:val>
          <c:extLst xmlns:c16r2="http://schemas.microsoft.com/office/drawing/2015/06/char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Říjen</c:v>
                </c:pt>
                <c:pt idx="1">
                  <c:v>Listopad</c:v>
                </c:pt>
                <c:pt idx="2">
                  <c:v>Prosinec</c:v>
                </c:pt>
              </c:strCache>
            </c:strRef>
          </c:cat>
          <c:val>
            <c:numRef>
              <c:f>'8.4'!$L$33:$N$33</c:f>
              <c:numCache>
                <c:formatCode>#,##0.0</c:formatCode>
                <c:ptCount val="3"/>
                <c:pt idx="0">
                  <c:v>55711.88</c:v>
                </c:pt>
                <c:pt idx="1">
                  <c:v>71543.777576271168</c:v>
                </c:pt>
                <c:pt idx="2">
                  <c:v>93132.92760169493</c:v>
                </c:pt>
              </c:numCache>
            </c:numRef>
          </c:val>
          <c:extLst xmlns:c16r2="http://schemas.microsoft.com/office/drawing/2015/06/char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Říjen</c:v>
                </c:pt>
                <c:pt idx="1">
                  <c:v>Listopad</c:v>
                </c:pt>
                <c:pt idx="2">
                  <c:v>Prosinec</c:v>
                </c:pt>
              </c:strCache>
            </c:strRef>
          </c:cat>
          <c:val>
            <c:numRef>
              <c:f>'8.4'!$L$34:$N$34</c:f>
              <c:numCache>
                <c:formatCode>#,##0.0</c:formatCode>
                <c:ptCount val="3"/>
                <c:pt idx="0">
                  <c:v>12361.172</c:v>
                </c:pt>
                <c:pt idx="1">
                  <c:v>16178.892000000002</c:v>
                </c:pt>
                <c:pt idx="2">
                  <c:v>19962.495000000003</c:v>
                </c:pt>
              </c:numCache>
            </c:numRef>
          </c:val>
          <c:extLst xmlns:c16r2="http://schemas.microsoft.com/office/drawing/2015/06/char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201860224"/>
        <c:axId val="201861760"/>
      </c:barChart>
      <c:catAx>
        <c:axId val="201860224"/>
        <c:scaling>
          <c:orientation val="minMax"/>
        </c:scaling>
        <c:delete val="0"/>
        <c:axPos val="b"/>
        <c:numFmt formatCode="General" sourceLinked="1"/>
        <c:majorTickMark val="none"/>
        <c:minorTickMark val="none"/>
        <c:tickLblPos val="nextTo"/>
        <c:txPr>
          <a:bodyPr/>
          <a:lstStyle/>
          <a:p>
            <a:pPr>
              <a:defRPr sz="900"/>
            </a:pPr>
            <a:endParaRPr lang="cs-CZ"/>
          </a:p>
        </c:txPr>
        <c:crossAx val="201861760"/>
        <c:crosses val="autoZero"/>
        <c:auto val="1"/>
        <c:lblAlgn val="ctr"/>
        <c:lblOffset val="100"/>
        <c:noMultiLvlLbl val="0"/>
      </c:catAx>
      <c:valAx>
        <c:axId val="201861760"/>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1860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7.1720764600369316E-2</c:v>
                </c:pt>
              </c:numCache>
            </c:numRef>
          </c:val>
          <c:extLst xmlns:c16r2="http://schemas.microsoft.com/office/drawing/2015/06/char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4.9198997866327088E-2</c:v>
                </c:pt>
              </c:numCache>
            </c:numRef>
          </c:val>
          <c:extLst xmlns:c16r2="http://schemas.microsoft.com/office/drawing/2015/06/char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3.528988709382179E-2</c:v>
                </c:pt>
              </c:numCache>
            </c:numRef>
          </c:val>
          <c:extLst xmlns:c16r2="http://schemas.microsoft.com/office/drawing/2015/06/char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201913472"/>
        <c:axId val="201915008"/>
      </c:barChart>
      <c:catAx>
        <c:axId val="201913472"/>
        <c:scaling>
          <c:orientation val="maxMin"/>
        </c:scaling>
        <c:delete val="0"/>
        <c:axPos val="l"/>
        <c:numFmt formatCode="General" sourceLinked="1"/>
        <c:majorTickMark val="none"/>
        <c:minorTickMark val="none"/>
        <c:tickLblPos val="none"/>
        <c:crossAx val="201915008"/>
        <c:crosses val="autoZero"/>
        <c:auto val="1"/>
        <c:lblAlgn val="ctr"/>
        <c:lblOffset val="100"/>
        <c:noMultiLvlLbl val="0"/>
      </c:catAx>
      <c:valAx>
        <c:axId val="2019150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191347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Říjen</c:v>
                </c:pt>
                <c:pt idx="1">
                  <c:v>Listopad</c:v>
                </c:pt>
                <c:pt idx="2">
                  <c:v>Prosinec</c:v>
                </c:pt>
              </c:strCache>
            </c:strRef>
          </c:cat>
          <c:val>
            <c:numRef>
              <c:f>'8.4'!$L$10:$N$10</c:f>
              <c:numCache>
                <c:formatCode>#,##0.0</c:formatCode>
                <c:ptCount val="3"/>
                <c:pt idx="0">
                  <c:v>37437.212999999996</c:v>
                </c:pt>
                <c:pt idx="1">
                  <c:v>39980.990000000005</c:v>
                </c:pt>
                <c:pt idx="2">
                  <c:v>40130.606</c:v>
                </c:pt>
              </c:numCache>
            </c:numRef>
          </c:val>
          <c:extLst xmlns:c16r2="http://schemas.microsoft.com/office/drawing/2015/06/char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Říjen</c:v>
                </c:pt>
                <c:pt idx="1">
                  <c:v>Listopad</c:v>
                </c:pt>
                <c:pt idx="2">
                  <c:v>Prosinec</c:v>
                </c:pt>
              </c:strCache>
            </c:strRef>
          </c:cat>
          <c:val>
            <c:numRef>
              <c:f>'8.4'!$L$11:$N$11</c:f>
              <c:numCache>
                <c:formatCode>#,##0.0</c:formatCode>
                <c:ptCount val="3"/>
                <c:pt idx="0">
                  <c:v>552</c:v>
                </c:pt>
                <c:pt idx="1">
                  <c:v>815</c:v>
                </c:pt>
                <c:pt idx="2">
                  <c:v>852</c:v>
                </c:pt>
              </c:numCache>
            </c:numRef>
          </c:val>
          <c:extLst xmlns:c16r2="http://schemas.microsoft.com/office/drawing/2015/06/char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Říjen</c:v>
                </c:pt>
                <c:pt idx="1">
                  <c:v>Listopad</c:v>
                </c:pt>
                <c:pt idx="2">
                  <c:v>Prosinec</c:v>
                </c:pt>
              </c:strCache>
            </c:strRef>
          </c:cat>
          <c:val>
            <c:numRef>
              <c:f>'8.4'!$L$12:$N$12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Říjen</c:v>
                </c:pt>
                <c:pt idx="1">
                  <c:v>Listopad</c:v>
                </c:pt>
                <c:pt idx="2">
                  <c:v>Prosinec</c:v>
                </c:pt>
              </c:strCache>
            </c:strRef>
          </c:cat>
          <c:val>
            <c:numRef>
              <c:f>'8.4'!$L$13:$N$13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Říjen</c:v>
                </c:pt>
                <c:pt idx="1">
                  <c:v>Listopad</c:v>
                </c:pt>
                <c:pt idx="2">
                  <c:v>Prosinec</c:v>
                </c:pt>
              </c:strCache>
            </c:strRef>
          </c:cat>
          <c:val>
            <c:numRef>
              <c:f>'8.4'!$L$14:$N$14</c:f>
              <c:numCache>
                <c:formatCode>#,##0.0</c:formatCode>
                <c:ptCount val="3"/>
                <c:pt idx="0">
                  <c:v>409.01</c:v>
                </c:pt>
                <c:pt idx="1">
                  <c:v>417.16</c:v>
                </c:pt>
                <c:pt idx="2">
                  <c:v>500.95</c:v>
                </c:pt>
              </c:numCache>
            </c:numRef>
          </c:val>
          <c:extLst xmlns:c16r2="http://schemas.microsoft.com/office/drawing/2015/06/char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Říjen</c:v>
                </c:pt>
                <c:pt idx="1">
                  <c:v>Listopad</c:v>
                </c:pt>
                <c:pt idx="2">
                  <c:v>Prosinec</c:v>
                </c:pt>
              </c:strCache>
            </c:strRef>
          </c:cat>
          <c:val>
            <c:numRef>
              <c:f>'8.4'!$L$15:$N$15</c:f>
              <c:numCache>
                <c:formatCode>#,##0.0</c:formatCode>
                <c:ptCount val="3"/>
                <c:pt idx="0">
                  <c:v>7.1710000000000003</c:v>
                </c:pt>
                <c:pt idx="1">
                  <c:v>3.2119999999999997</c:v>
                </c:pt>
                <c:pt idx="2">
                  <c:v>1.325</c:v>
                </c:pt>
              </c:numCache>
            </c:numRef>
          </c:val>
          <c:extLst xmlns:c16r2="http://schemas.microsoft.com/office/drawing/2015/06/char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Říjen</c:v>
                </c:pt>
                <c:pt idx="1">
                  <c:v>Listopad</c:v>
                </c:pt>
                <c:pt idx="2">
                  <c:v>Prosinec</c:v>
                </c:pt>
              </c:strCache>
            </c:strRef>
          </c:cat>
          <c:val>
            <c:numRef>
              <c:f>'8.4'!$L$16:$N$16</c:f>
              <c:numCache>
                <c:formatCode>#,##0.0</c:formatCode>
                <c:ptCount val="3"/>
                <c:pt idx="0">
                  <c:v>110997.53200000001</c:v>
                </c:pt>
                <c:pt idx="1">
                  <c:v>169756.05799999999</c:v>
                </c:pt>
                <c:pt idx="2">
                  <c:v>195870.07500000001</c:v>
                </c:pt>
              </c:numCache>
            </c:numRef>
          </c:val>
          <c:extLst xmlns:c16r2="http://schemas.microsoft.com/office/drawing/2015/06/char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Říjen</c:v>
                </c:pt>
                <c:pt idx="1">
                  <c:v>Listopad</c:v>
                </c:pt>
                <c:pt idx="2">
                  <c:v>Prosinec</c:v>
                </c:pt>
              </c:strCache>
            </c:strRef>
          </c:cat>
          <c:val>
            <c:numRef>
              <c:f>'8.4'!$L$17:$N$17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Říjen</c:v>
                </c:pt>
                <c:pt idx="1">
                  <c:v>Listopad</c:v>
                </c:pt>
                <c:pt idx="2">
                  <c:v>Prosinec</c:v>
                </c:pt>
              </c:strCache>
            </c:strRef>
          </c:cat>
          <c:val>
            <c:numRef>
              <c:f>'8.4'!$L$18:$N$18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Říjen</c:v>
                </c:pt>
                <c:pt idx="1">
                  <c:v>Listopad</c:v>
                </c:pt>
                <c:pt idx="2">
                  <c:v>Prosinec</c:v>
                </c:pt>
              </c:strCache>
            </c:strRef>
          </c:cat>
          <c:val>
            <c:numRef>
              <c:f>'8.4'!$L$19:$N$19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Říjen</c:v>
                </c:pt>
                <c:pt idx="1">
                  <c:v>Listopad</c:v>
                </c:pt>
                <c:pt idx="2">
                  <c:v>Prosinec</c:v>
                </c:pt>
              </c:strCache>
            </c:strRef>
          </c:cat>
          <c:val>
            <c:numRef>
              <c:f>'8.4'!$L$20:$N$20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Říjen</c:v>
                </c:pt>
                <c:pt idx="1">
                  <c:v>Listopad</c:v>
                </c:pt>
                <c:pt idx="2">
                  <c:v>Prosinec</c:v>
                </c:pt>
              </c:strCache>
            </c:strRef>
          </c:cat>
          <c:val>
            <c:numRef>
              <c:f>'8.4'!$L$21:$N$21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Říjen</c:v>
                </c:pt>
                <c:pt idx="1">
                  <c:v>Listopad</c:v>
                </c:pt>
                <c:pt idx="2">
                  <c:v>Prosinec</c:v>
                </c:pt>
              </c:strCache>
            </c:strRef>
          </c:cat>
          <c:val>
            <c:numRef>
              <c:f>'8.4'!$L$22:$N$22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Říjen</c:v>
                </c:pt>
                <c:pt idx="1">
                  <c:v>Listopad</c:v>
                </c:pt>
                <c:pt idx="2">
                  <c:v>Prosinec</c:v>
                </c:pt>
              </c:strCache>
            </c:strRef>
          </c:cat>
          <c:val>
            <c:numRef>
              <c:f>'8.4'!$L$23:$N$23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Říjen</c:v>
                </c:pt>
                <c:pt idx="1">
                  <c:v>Listopad</c:v>
                </c:pt>
                <c:pt idx="2">
                  <c:v>Prosinec</c:v>
                </c:pt>
              </c:strCache>
            </c:strRef>
          </c:cat>
          <c:val>
            <c:numRef>
              <c:f>'8.4'!$L$24:$N$24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Říjen</c:v>
                </c:pt>
                <c:pt idx="1">
                  <c:v>Listopad</c:v>
                </c:pt>
                <c:pt idx="2">
                  <c:v>Prosinec</c:v>
                </c:pt>
              </c:strCache>
            </c:strRef>
          </c:cat>
          <c:val>
            <c:numRef>
              <c:f>'8.4'!$L$25:$N$25</c:f>
              <c:numCache>
                <c:formatCode>#,##0.0</c:formatCode>
                <c:ptCount val="3"/>
                <c:pt idx="0">
                  <c:v>108233.50999999998</c:v>
                </c:pt>
                <c:pt idx="1">
                  <c:v>127323.0965300462</c:v>
                </c:pt>
                <c:pt idx="2">
                  <c:v>168773.21999460709</c:v>
                </c:pt>
              </c:numCache>
            </c:numRef>
          </c:val>
          <c:extLst xmlns:c16r2="http://schemas.microsoft.com/office/drawing/2015/06/char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202146944"/>
        <c:axId val="202148480"/>
      </c:barChart>
      <c:catAx>
        <c:axId val="202146944"/>
        <c:scaling>
          <c:orientation val="minMax"/>
        </c:scaling>
        <c:delete val="0"/>
        <c:axPos val="b"/>
        <c:numFmt formatCode="General" sourceLinked="1"/>
        <c:majorTickMark val="none"/>
        <c:minorTickMark val="none"/>
        <c:tickLblPos val="nextTo"/>
        <c:txPr>
          <a:bodyPr/>
          <a:lstStyle/>
          <a:p>
            <a:pPr>
              <a:defRPr sz="900"/>
            </a:pPr>
            <a:endParaRPr lang="cs-CZ"/>
          </a:p>
        </c:txPr>
        <c:crossAx val="202148480"/>
        <c:crosses val="autoZero"/>
        <c:auto val="1"/>
        <c:lblAlgn val="ctr"/>
        <c:lblOffset val="100"/>
        <c:noMultiLvlLbl val="0"/>
      </c:catAx>
      <c:valAx>
        <c:axId val="202148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2146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19B2-4F6B-A101-59745005D5F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19B2-4F6B-A101-59745005D5F0}"/>
              </c:ext>
            </c:extLst>
          </c:dPt>
          <c:dPt>
            <c:idx val="5"/>
            <c:bubble3D val="0"/>
            <c:extLst xmlns:c16r2="http://schemas.microsoft.com/office/drawing/2015/06/chart">
              <c:ext xmlns:c16="http://schemas.microsoft.com/office/drawing/2014/chart" uri="{C3380CC4-5D6E-409C-BE32-E72D297353CC}">
                <c16:uniqueId val="{00000006-19B2-4F6B-A101-59745005D5F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19B2-4F6B-A101-59745005D5F0}"/>
              </c:ext>
            </c:extLst>
          </c:dPt>
          <c:dPt>
            <c:idx val="7"/>
            <c:bubble3D val="0"/>
            <c:extLst xmlns:c16r2="http://schemas.microsoft.com/office/drawing/2015/06/chart">
              <c:ext xmlns:c16="http://schemas.microsoft.com/office/drawing/2014/chart" uri="{C3380CC4-5D6E-409C-BE32-E72D297353CC}">
                <c16:uniqueId val="{00000009-19B2-4F6B-A101-59745005D5F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xmlns:c16r2="http://schemas.microsoft.com/office/drawing/2015/06/char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B9A-4780-A2EF-1B919D60E169}"/>
              </c:ext>
            </c:extLst>
          </c:dPt>
          <c:cat>
            <c:numRef>
              <c:f>'8.4'!$O$27:$O$34</c:f>
              <c:numCache>
                <c:formatCode>#,##0.0</c:formatCode>
                <c:ptCount val="8"/>
              </c:numCache>
            </c:numRef>
          </c:cat>
          <c:val>
            <c:numRef>
              <c:f>'8.4'!$J$27:$J$34</c:f>
              <c:numCache>
                <c:formatCode>0.0</c:formatCode>
                <c:ptCount val="8"/>
              </c:numCache>
            </c:numRef>
          </c:val>
          <c:extLst xmlns:c16r2="http://schemas.microsoft.com/office/drawing/2015/06/char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Říjen</c:v>
                </c:pt>
                <c:pt idx="1">
                  <c:v>Listopad</c:v>
                </c:pt>
                <c:pt idx="2">
                  <c:v>Prosinec</c:v>
                </c:pt>
              </c:strCache>
            </c:strRef>
          </c:cat>
          <c:val>
            <c:numRef>
              <c:f>'8.5'!$L$27:$N$27</c:f>
              <c:numCache>
                <c:formatCode>#,##0.0</c:formatCode>
                <c:ptCount val="3"/>
                <c:pt idx="0">
                  <c:v>6395.2309999999998</c:v>
                </c:pt>
                <c:pt idx="1">
                  <c:v>10637.308999999999</c:v>
                </c:pt>
                <c:pt idx="2">
                  <c:v>14331.194</c:v>
                </c:pt>
              </c:numCache>
            </c:numRef>
          </c:val>
          <c:extLst xmlns:c16r2="http://schemas.microsoft.com/office/drawing/2015/06/char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Říjen</c:v>
                </c:pt>
                <c:pt idx="1">
                  <c:v>Listopad</c:v>
                </c:pt>
                <c:pt idx="2">
                  <c:v>Prosinec</c:v>
                </c:pt>
              </c:strCache>
            </c:strRef>
          </c:cat>
          <c:val>
            <c:numRef>
              <c:f>'8.5'!$L$28:$N$28</c:f>
              <c:numCache>
                <c:formatCode>#,##0.0</c:formatCode>
                <c:ptCount val="3"/>
                <c:pt idx="0">
                  <c:v>3471.58</c:v>
                </c:pt>
                <c:pt idx="1">
                  <c:v>4982.46</c:v>
                </c:pt>
                <c:pt idx="2">
                  <c:v>5728.93</c:v>
                </c:pt>
              </c:numCache>
            </c:numRef>
          </c:val>
          <c:extLst xmlns:c16r2="http://schemas.microsoft.com/office/drawing/2015/06/char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Říjen</c:v>
                </c:pt>
                <c:pt idx="1">
                  <c:v>Listopad</c:v>
                </c:pt>
                <c:pt idx="2">
                  <c:v>Prosinec</c:v>
                </c:pt>
              </c:strCache>
            </c:strRef>
          </c:cat>
          <c:val>
            <c:numRef>
              <c:f>'8.5'!$L$29:$N$29</c:f>
              <c:numCache>
                <c:formatCode>#,##0.0</c:formatCode>
                <c:ptCount val="3"/>
                <c:pt idx="0">
                  <c:v>175.36</c:v>
                </c:pt>
                <c:pt idx="1">
                  <c:v>367.93</c:v>
                </c:pt>
                <c:pt idx="2">
                  <c:v>488.38</c:v>
                </c:pt>
              </c:numCache>
            </c:numRef>
          </c:val>
          <c:extLst xmlns:c16r2="http://schemas.microsoft.com/office/drawing/2015/06/char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Říjen</c:v>
                </c:pt>
                <c:pt idx="1">
                  <c:v>Listopad</c:v>
                </c:pt>
                <c:pt idx="2">
                  <c:v>Prosinec</c:v>
                </c:pt>
              </c:strCache>
            </c:strRef>
          </c:cat>
          <c:val>
            <c:numRef>
              <c:f>'8.5'!$L$30:$N$30</c:f>
              <c:numCache>
                <c:formatCode>#,##0.0</c:formatCode>
                <c:ptCount val="3"/>
                <c:pt idx="0">
                  <c:v>237.38</c:v>
                </c:pt>
                <c:pt idx="1">
                  <c:v>425.53999999999996</c:v>
                </c:pt>
                <c:pt idx="2">
                  <c:v>432.21000000000004</c:v>
                </c:pt>
              </c:numCache>
            </c:numRef>
          </c:val>
          <c:extLst xmlns:c16r2="http://schemas.microsoft.com/office/drawing/2015/06/char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Říjen</c:v>
                </c:pt>
                <c:pt idx="1">
                  <c:v>Listopad</c:v>
                </c:pt>
                <c:pt idx="2">
                  <c:v>Prosinec</c:v>
                </c:pt>
              </c:strCache>
            </c:strRef>
          </c:cat>
          <c:val>
            <c:numRef>
              <c:f>'8.5'!$L$31:$N$31</c:f>
              <c:numCache>
                <c:formatCode>#,##0.0</c:formatCode>
                <c:ptCount val="3"/>
                <c:pt idx="0">
                  <c:v>7143.299</c:v>
                </c:pt>
                <c:pt idx="1">
                  <c:v>8429.84</c:v>
                </c:pt>
                <c:pt idx="2">
                  <c:v>8910.5550000000003</c:v>
                </c:pt>
              </c:numCache>
            </c:numRef>
          </c:val>
          <c:extLst xmlns:c16r2="http://schemas.microsoft.com/office/drawing/2015/06/char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Říjen</c:v>
                </c:pt>
                <c:pt idx="1">
                  <c:v>Listopad</c:v>
                </c:pt>
                <c:pt idx="2">
                  <c:v>Prosinec</c:v>
                </c:pt>
              </c:strCache>
            </c:strRef>
          </c:cat>
          <c:val>
            <c:numRef>
              <c:f>'8.5'!$L$32:$N$32</c:f>
              <c:numCache>
                <c:formatCode>#,##0.0</c:formatCode>
                <c:ptCount val="3"/>
                <c:pt idx="0">
                  <c:v>75664.661999999997</c:v>
                </c:pt>
                <c:pt idx="1">
                  <c:v>101112.88299999999</c:v>
                </c:pt>
                <c:pt idx="2">
                  <c:v>128288.02899999999</c:v>
                </c:pt>
              </c:numCache>
            </c:numRef>
          </c:val>
          <c:extLst xmlns:c16r2="http://schemas.microsoft.com/office/drawing/2015/06/char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Říjen</c:v>
                </c:pt>
                <c:pt idx="1">
                  <c:v>Listopad</c:v>
                </c:pt>
                <c:pt idx="2">
                  <c:v>Prosinec</c:v>
                </c:pt>
              </c:strCache>
            </c:strRef>
          </c:cat>
          <c:val>
            <c:numRef>
              <c:f>'8.5'!$L$33:$N$33</c:f>
              <c:numCache>
                <c:formatCode>#,##0.0</c:formatCode>
                <c:ptCount val="3"/>
                <c:pt idx="0">
                  <c:v>23335.202000000001</c:v>
                </c:pt>
                <c:pt idx="1">
                  <c:v>34526.934999999998</c:v>
                </c:pt>
                <c:pt idx="2">
                  <c:v>47047.712</c:v>
                </c:pt>
              </c:numCache>
            </c:numRef>
          </c:val>
          <c:extLst xmlns:c16r2="http://schemas.microsoft.com/office/drawing/2015/06/char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Říjen</c:v>
                </c:pt>
                <c:pt idx="1">
                  <c:v>Listopad</c:v>
                </c:pt>
                <c:pt idx="2">
                  <c:v>Prosinec</c:v>
                </c:pt>
              </c:strCache>
            </c:strRef>
          </c:cat>
          <c:val>
            <c:numRef>
              <c:f>'8.5'!$L$34:$N$34</c:f>
              <c:numCache>
                <c:formatCode>#,##0.0</c:formatCode>
                <c:ptCount val="3"/>
                <c:pt idx="0">
                  <c:v>20.720000000000002</c:v>
                </c:pt>
                <c:pt idx="1">
                  <c:v>54.45</c:v>
                </c:pt>
                <c:pt idx="2">
                  <c:v>78.989999999999995</c:v>
                </c:pt>
              </c:numCache>
            </c:numRef>
          </c:val>
          <c:extLst xmlns:c16r2="http://schemas.microsoft.com/office/drawing/2015/06/char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202479488"/>
        <c:axId val="202481024"/>
      </c:barChart>
      <c:catAx>
        <c:axId val="202479488"/>
        <c:scaling>
          <c:orientation val="minMax"/>
        </c:scaling>
        <c:delete val="0"/>
        <c:axPos val="b"/>
        <c:numFmt formatCode="General" sourceLinked="1"/>
        <c:majorTickMark val="none"/>
        <c:minorTickMark val="none"/>
        <c:tickLblPos val="nextTo"/>
        <c:txPr>
          <a:bodyPr/>
          <a:lstStyle/>
          <a:p>
            <a:pPr>
              <a:defRPr sz="900"/>
            </a:pPr>
            <a:endParaRPr lang="cs-CZ"/>
          </a:p>
        </c:txPr>
        <c:crossAx val="202481024"/>
        <c:crosses val="autoZero"/>
        <c:auto val="1"/>
        <c:lblAlgn val="ctr"/>
        <c:lblOffset val="100"/>
        <c:noMultiLvlLbl val="0"/>
      </c:catAx>
      <c:valAx>
        <c:axId val="2024810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2479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1.5156786042725242E-2</c:v>
                </c:pt>
              </c:numCache>
            </c:numRef>
          </c:val>
          <c:extLst xmlns:c16r2="http://schemas.microsoft.com/office/drawing/2015/06/char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2.3169846090033714E-2</c:v>
                </c:pt>
              </c:numCache>
            </c:numRef>
          </c:val>
          <c:extLst xmlns:c16r2="http://schemas.microsoft.com/office/drawing/2015/06/char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1.8304171433578396E-2</c:v>
                </c:pt>
              </c:numCache>
            </c:numRef>
          </c:val>
          <c:extLst xmlns:c16r2="http://schemas.microsoft.com/office/drawing/2015/06/char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97371776"/>
        <c:axId val="197373312"/>
      </c:barChart>
      <c:catAx>
        <c:axId val="197371776"/>
        <c:scaling>
          <c:orientation val="maxMin"/>
        </c:scaling>
        <c:delete val="0"/>
        <c:axPos val="l"/>
        <c:numFmt formatCode="General" sourceLinked="1"/>
        <c:majorTickMark val="none"/>
        <c:minorTickMark val="none"/>
        <c:tickLblPos val="none"/>
        <c:crossAx val="197373312"/>
        <c:crosses val="autoZero"/>
        <c:auto val="1"/>
        <c:lblAlgn val="ctr"/>
        <c:lblOffset val="100"/>
        <c:noMultiLvlLbl val="0"/>
      </c:catAx>
      <c:valAx>
        <c:axId val="1973733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737177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Říjen</c:v>
                </c:pt>
                <c:pt idx="1">
                  <c:v>Listopad</c:v>
                </c:pt>
                <c:pt idx="2">
                  <c:v>Prosinec</c:v>
                </c:pt>
              </c:strCache>
            </c:strRef>
          </c:cat>
          <c:val>
            <c:numRef>
              <c:f>'8.5'!$L$10:$N$10</c:f>
              <c:numCache>
                <c:formatCode>#,##0.0</c:formatCode>
                <c:ptCount val="3"/>
                <c:pt idx="0">
                  <c:v>45623.949000000001</c:v>
                </c:pt>
                <c:pt idx="1">
                  <c:v>63918.837999999996</c:v>
                </c:pt>
                <c:pt idx="2">
                  <c:v>86401.689999999988</c:v>
                </c:pt>
              </c:numCache>
            </c:numRef>
          </c:val>
          <c:extLst xmlns:c16r2="http://schemas.microsoft.com/office/drawing/2015/06/char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Říjen</c:v>
                </c:pt>
                <c:pt idx="1">
                  <c:v>Listopad</c:v>
                </c:pt>
                <c:pt idx="2">
                  <c:v>Prosinec</c:v>
                </c:pt>
              </c:strCache>
            </c:strRef>
          </c:cat>
          <c:val>
            <c:numRef>
              <c:f>'8.5'!$L$11:$N$11</c:f>
              <c:numCache>
                <c:formatCode>#,##0.0</c:formatCode>
                <c:ptCount val="3"/>
                <c:pt idx="0">
                  <c:v>3858.5050000000001</c:v>
                </c:pt>
                <c:pt idx="1">
                  <c:v>4661.66</c:v>
                </c:pt>
                <c:pt idx="2">
                  <c:v>4986.9880000000003</c:v>
                </c:pt>
              </c:numCache>
            </c:numRef>
          </c:val>
          <c:extLst xmlns:c16r2="http://schemas.microsoft.com/office/drawing/2015/06/char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Říjen</c:v>
                </c:pt>
                <c:pt idx="1">
                  <c:v>Listopad</c:v>
                </c:pt>
                <c:pt idx="2">
                  <c:v>Prosinec</c:v>
                </c:pt>
              </c:strCache>
            </c:strRef>
          </c:cat>
          <c:val>
            <c:numRef>
              <c:f>'8.5'!$L$12:$N$12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Říjen</c:v>
                </c:pt>
                <c:pt idx="1">
                  <c:v>Listopad</c:v>
                </c:pt>
                <c:pt idx="2">
                  <c:v>Prosinec</c:v>
                </c:pt>
              </c:strCache>
            </c:strRef>
          </c:cat>
          <c:val>
            <c:numRef>
              <c:f>'8.5'!$L$13:$N$13</c:f>
              <c:numCache>
                <c:formatCode>#,##0.0</c:formatCode>
                <c:ptCount val="3"/>
                <c:pt idx="0">
                  <c:v>0</c:v>
                </c:pt>
                <c:pt idx="1">
                  <c:v>1</c:v>
                </c:pt>
                <c:pt idx="2">
                  <c:v>0</c:v>
                </c:pt>
              </c:numCache>
            </c:numRef>
          </c:val>
          <c:extLst xmlns:c16r2="http://schemas.microsoft.com/office/drawing/2015/06/char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Říjen</c:v>
                </c:pt>
                <c:pt idx="1">
                  <c:v>Listopad</c:v>
                </c:pt>
                <c:pt idx="2">
                  <c:v>Prosinec</c:v>
                </c:pt>
              </c:strCache>
            </c:strRef>
          </c:cat>
          <c:val>
            <c:numRef>
              <c:f>'8.5'!$L$14:$N$14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Říjen</c:v>
                </c:pt>
                <c:pt idx="1">
                  <c:v>Listopad</c:v>
                </c:pt>
                <c:pt idx="2">
                  <c:v>Prosinec</c:v>
                </c:pt>
              </c:strCache>
            </c:strRef>
          </c:cat>
          <c:val>
            <c:numRef>
              <c:f>'8.5'!$L$15:$N$15</c:f>
              <c:numCache>
                <c:formatCode>#,##0.0</c:formatCode>
                <c:ptCount val="3"/>
                <c:pt idx="0">
                  <c:v>7.3</c:v>
                </c:pt>
                <c:pt idx="1">
                  <c:v>3.6</c:v>
                </c:pt>
                <c:pt idx="2">
                  <c:v>1.8</c:v>
                </c:pt>
              </c:numCache>
            </c:numRef>
          </c:val>
          <c:extLst xmlns:c16r2="http://schemas.microsoft.com/office/drawing/2015/06/char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Říjen</c:v>
                </c:pt>
                <c:pt idx="1">
                  <c:v>Listopad</c:v>
                </c:pt>
                <c:pt idx="2">
                  <c:v>Prosinec</c:v>
                </c:pt>
              </c:strCache>
            </c:strRef>
          </c:cat>
          <c:val>
            <c:numRef>
              <c:f>'8.5'!$L$16:$N$16</c:f>
              <c:numCache>
                <c:formatCode>#,##0.0</c:formatCode>
                <c:ptCount val="3"/>
                <c:pt idx="0">
                  <c:v>22951.185000000001</c:v>
                </c:pt>
                <c:pt idx="1">
                  <c:v>33037.622000000003</c:v>
                </c:pt>
                <c:pt idx="2">
                  <c:v>39587.317999999999</c:v>
                </c:pt>
              </c:numCache>
            </c:numRef>
          </c:val>
          <c:extLst xmlns:c16r2="http://schemas.microsoft.com/office/drawing/2015/06/char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Říjen</c:v>
                </c:pt>
                <c:pt idx="1">
                  <c:v>Listopad</c:v>
                </c:pt>
                <c:pt idx="2">
                  <c:v>Prosinec</c:v>
                </c:pt>
              </c:strCache>
            </c:strRef>
          </c:cat>
          <c:val>
            <c:numRef>
              <c:f>'8.5'!$L$17:$N$17</c:f>
              <c:numCache>
                <c:formatCode>#,##0.0</c:formatCode>
                <c:ptCount val="3"/>
                <c:pt idx="0">
                  <c:v>3471.58</c:v>
                </c:pt>
                <c:pt idx="1">
                  <c:v>4982.46</c:v>
                </c:pt>
                <c:pt idx="2">
                  <c:v>5728.93</c:v>
                </c:pt>
              </c:numCache>
            </c:numRef>
          </c:val>
          <c:extLst xmlns:c16r2="http://schemas.microsoft.com/office/drawing/2015/06/char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Říjen</c:v>
                </c:pt>
                <c:pt idx="1">
                  <c:v>Listopad</c:v>
                </c:pt>
                <c:pt idx="2">
                  <c:v>Prosinec</c:v>
                </c:pt>
              </c:strCache>
            </c:strRef>
          </c:cat>
          <c:val>
            <c:numRef>
              <c:f>'8.5'!$L$18:$N$18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Říjen</c:v>
                </c:pt>
                <c:pt idx="1">
                  <c:v>Listopad</c:v>
                </c:pt>
                <c:pt idx="2">
                  <c:v>Prosinec</c:v>
                </c:pt>
              </c:strCache>
            </c:strRef>
          </c:cat>
          <c:val>
            <c:numRef>
              <c:f>'8.5'!$L$19:$N$19</c:f>
              <c:numCache>
                <c:formatCode>#,##0.0</c:formatCode>
                <c:ptCount val="3"/>
                <c:pt idx="0">
                  <c:v>2187.4969999999998</c:v>
                </c:pt>
                <c:pt idx="1">
                  <c:v>1770.5070000000001</c:v>
                </c:pt>
                <c:pt idx="2">
                  <c:v>1676.6210000000001</c:v>
                </c:pt>
              </c:numCache>
            </c:numRef>
          </c:val>
          <c:extLst xmlns:c16r2="http://schemas.microsoft.com/office/drawing/2015/06/char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Říjen</c:v>
                </c:pt>
                <c:pt idx="1">
                  <c:v>Listopad</c:v>
                </c:pt>
                <c:pt idx="2">
                  <c:v>Prosinec</c:v>
                </c:pt>
              </c:strCache>
            </c:strRef>
          </c:cat>
          <c:val>
            <c:numRef>
              <c:f>'8.5'!$L$20:$N$20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Říjen</c:v>
                </c:pt>
                <c:pt idx="1">
                  <c:v>Listopad</c:v>
                </c:pt>
                <c:pt idx="2">
                  <c:v>Prosinec</c:v>
                </c:pt>
              </c:strCache>
            </c:strRef>
          </c:cat>
          <c:val>
            <c:numRef>
              <c:f>'8.5'!$L$21:$N$21</c:f>
              <c:numCache>
                <c:formatCode>#,##0.0</c:formatCode>
                <c:ptCount val="3"/>
                <c:pt idx="0">
                  <c:v>694</c:v>
                </c:pt>
                <c:pt idx="1">
                  <c:v>1045</c:v>
                </c:pt>
                <c:pt idx="2">
                  <c:v>854</c:v>
                </c:pt>
              </c:numCache>
            </c:numRef>
          </c:val>
          <c:extLst xmlns:c16r2="http://schemas.microsoft.com/office/drawing/2015/06/char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Říjen</c:v>
                </c:pt>
                <c:pt idx="1">
                  <c:v>Listopad</c:v>
                </c:pt>
                <c:pt idx="2">
                  <c:v>Prosinec</c:v>
                </c:pt>
              </c:strCache>
            </c:strRef>
          </c:cat>
          <c:val>
            <c:numRef>
              <c:f>'8.5'!$L$22:$N$22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Říjen</c:v>
                </c:pt>
                <c:pt idx="1">
                  <c:v>Listopad</c:v>
                </c:pt>
                <c:pt idx="2">
                  <c:v>Prosinec</c:v>
                </c:pt>
              </c:strCache>
            </c:strRef>
          </c:cat>
          <c:val>
            <c:numRef>
              <c:f>'8.5'!$L$23:$N$23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Říjen</c:v>
                </c:pt>
                <c:pt idx="1">
                  <c:v>Listopad</c:v>
                </c:pt>
                <c:pt idx="2">
                  <c:v>Prosinec</c:v>
                </c:pt>
              </c:strCache>
            </c:strRef>
          </c:cat>
          <c:val>
            <c:numRef>
              <c:f>'8.5'!$L$24:$N$24</c:f>
              <c:numCache>
                <c:formatCode>#,##0.0</c:formatCode>
                <c:ptCount val="3"/>
                <c:pt idx="0">
                  <c:v>274</c:v>
                </c:pt>
                <c:pt idx="1">
                  <c:v>23</c:v>
                </c:pt>
                <c:pt idx="2">
                  <c:v>28</c:v>
                </c:pt>
              </c:numCache>
            </c:numRef>
          </c:val>
          <c:extLst xmlns:c16r2="http://schemas.microsoft.com/office/drawing/2015/06/char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Říjen</c:v>
                </c:pt>
                <c:pt idx="1">
                  <c:v>Listopad</c:v>
                </c:pt>
                <c:pt idx="2">
                  <c:v>Prosinec</c:v>
                </c:pt>
              </c:strCache>
            </c:strRef>
          </c:cat>
          <c:val>
            <c:numRef>
              <c:f>'8.5'!$L$25:$N$25</c:f>
              <c:numCache>
                <c:formatCode>#,##0.0</c:formatCode>
                <c:ptCount val="3"/>
                <c:pt idx="0">
                  <c:v>48255.087200000009</c:v>
                </c:pt>
                <c:pt idx="1">
                  <c:v>65075.701799999995</c:v>
                </c:pt>
                <c:pt idx="2">
                  <c:v>78641.071800000005</c:v>
                </c:pt>
              </c:numCache>
            </c:numRef>
          </c:val>
          <c:extLst xmlns:c16r2="http://schemas.microsoft.com/office/drawing/2015/06/char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202532736"/>
        <c:axId val="202534272"/>
      </c:barChart>
      <c:catAx>
        <c:axId val="202532736"/>
        <c:scaling>
          <c:orientation val="minMax"/>
        </c:scaling>
        <c:delete val="0"/>
        <c:axPos val="b"/>
        <c:numFmt formatCode="General" sourceLinked="1"/>
        <c:majorTickMark val="none"/>
        <c:minorTickMark val="none"/>
        <c:tickLblPos val="nextTo"/>
        <c:txPr>
          <a:bodyPr/>
          <a:lstStyle/>
          <a:p>
            <a:pPr>
              <a:defRPr sz="900"/>
            </a:pPr>
            <a:endParaRPr lang="cs-CZ"/>
          </a:p>
        </c:txPr>
        <c:crossAx val="202534272"/>
        <c:crosses val="autoZero"/>
        <c:auto val="1"/>
        <c:lblAlgn val="ctr"/>
        <c:lblOffset val="100"/>
        <c:noMultiLvlLbl val="0"/>
      </c:catAx>
      <c:valAx>
        <c:axId val="2025342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2532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9-42E1-9D99-EB5E0C79AA2A}"/>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9-42E1-9D99-EB5E0C79AA2A}"/>
              </c:ext>
            </c:extLst>
          </c:dPt>
          <c:dPt>
            <c:idx val="5"/>
            <c:bubble3D val="0"/>
            <c:extLst xmlns:c16r2="http://schemas.microsoft.com/office/drawing/2015/06/chart">
              <c:ext xmlns:c16="http://schemas.microsoft.com/office/drawing/2014/chart" uri="{C3380CC4-5D6E-409C-BE32-E72D297353CC}">
                <c16:uniqueId val="{00000006-C0D9-42E1-9D99-EB5E0C79AA2A}"/>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9-42E1-9D99-EB5E0C79AA2A}"/>
              </c:ext>
            </c:extLst>
          </c:dPt>
          <c:dPt>
            <c:idx val="7"/>
            <c:bubble3D val="0"/>
            <c:extLst xmlns:c16r2="http://schemas.microsoft.com/office/drawing/2015/06/chart">
              <c:ext xmlns:c16="http://schemas.microsoft.com/office/drawing/2014/chart" uri="{C3380CC4-5D6E-409C-BE32-E72D297353CC}">
                <c16:uniqueId val="{00000009-C0D9-42E1-9D99-EB5E0C79AA2A}"/>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xmlns:c16r2="http://schemas.microsoft.com/office/drawing/2015/06/char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B0B7-453B-94C7-666A5DD82E4E}"/>
              </c:ext>
            </c:extLst>
          </c:dPt>
          <c:dPt>
            <c:idx val="7"/>
            <c:bubble3D val="0"/>
            <c:extLst xmlns:c16r2="http://schemas.microsoft.com/office/drawing/2015/06/chart">
              <c:ext xmlns:c16="http://schemas.microsoft.com/office/drawing/2014/chart" uri="{C3380CC4-5D6E-409C-BE32-E72D297353CC}">
                <c16:uniqueId val="{00000001-B0B7-453B-94C7-666A5DD82E4E}"/>
              </c:ext>
            </c:extLst>
          </c:dPt>
          <c:dLbls>
            <c:dLbl>
              <c:idx val="7"/>
              <c:numFmt formatCode="0%" sourceLinked="0"/>
              <c:spPr/>
              <c:txPr>
                <a:bodyPr/>
                <a:lstStyle/>
                <a:p>
                  <a:pPr>
                    <a:defRPr sz="900"/>
                  </a:pPr>
                  <a:endParaRPr lang="cs-CZ"/>
                </a:p>
              </c:txPr>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dLbl>
              <c:idx val="11"/>
              <c:numFmt formatCode="0%" sourceLinked="0"/>
              <c:spPr/>
              <c:txPr>
                <a:bodyPr/>
                <a:lstStyle/>
                <a:p>
                  <a:pPr>
                    <a:defRPr sz="900"/>
                  </a:pPr>
                  <a:endParaRPr lang="cs-CZ"/>
                </a:p>
              </c:txPr>
              <c:showLegendKey val="0"/>
              <c:showVal val="0"/>
              <c:showCatName val="0"/>
              <c:showSerName val="0"/>
              <c:showPercent val="1"/>
              <c:showBubbleSize val="0"/>
            </c:dLbl>
            <c:dLbl>
              <c:idx val="12"/>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1750.3834389999997</c:v>
                </c:pt>
                <c:pt idx="1">
                  <c:v>2343.9654460000006</c:v>
                </c:pt>
                <c:pt idx="2">
                  <c:v>2728.5066189999998</c:v>
                </c:pt>
                <c:pt idx="3">
                  <c:v>2321.8959539999996</c:v>
                </c:pt>
                <c:pt idx="4">
                  <c:v>1093.4769858000004</c:v>
                </c:pt>
                <c:pt idx="5">
                  <c:v>1530.6236530000001</c:v>
                </c:pt>
                <c:pt idx="6">
                  <c:v>775.90223700000013</c:v>
                </c:pt>
                <c:pt idx="7">
                  <c:v>9077.220913000001</c:v>
                </c:pt>
                <c:pt idx="8">
                  <c:v>2229.9849979999995</c:v>
                </c:pt>
                <c:pt idx="9">
                  <c:v>2066.3154850000001</c:v>
                </c:pt>
                <c:pt idx="10">
                  <c:v>1863.3000919999999</c:v>
                </c:pt>
                <c:pt idx="11">
                  <c:v>8498.9814360000018</c:v>
                </c:pt>
                <c:pt idx="12">
                  <c:v>8703.388923999999</c:v>
                </c:pt>
                <c:pt idx="13">
                  <c:v>2210.0222870000002</c:v>
                </c:pt>
              </c:numCache>
            </c:numRef>
          </c:val>
          <c:extLst xmlns:c16r2="http://schemas.microsoft.com/office/drawing/2015/06/char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98EE-4BD9-BE2F-DFF497B15DD7}"/>
              </c:ext>
            </c:extLst>
          </c:dPt>
          <c:cat>
            <c:numRef>
              <c:f>'8.5'!$O$27:$O$34</c:f>
              <c:numCache>
                <c:formatCode>#,##0.0</c:formatCode>
                <c:ptCount val="8"/>
              </c:numCache>
            </c:numRef>
          </c:cat>
          <c:val>
            <c:numRef>
              <c:f>'8.5'!$J$27:$J$34</c:f>
              <c:numCache>
                <c:formatCode>0.0</c:formatCode>
                <c:ptCount val="8"/>
              </c:numCache>
            </c:numRef>
          </c:val>
          <c:extLst xmlns:c16r2="http://schemas.microsoft.com/office/drawing/2015/06/char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Říjen</c:v>
                </c:pt>
                <c:pt idx="1">
                  <c:v>Listopad</c:v>
                </c:pt>
                <c:pt idx="2">
                  <c:v>Prosinec</c:v>
                </c:pt>
              </c:strCache>
            </c:strRef>
          </c:cat>
          <c:val>
            <c:numRef>
              <c:f>'8.6'!$L$28:$N$28</c:f>
              <c:numCache>
                <c:formatCode>#,##0.0</c:formatCode>
                <c:ptCount val="3"/>
                <c:pt idx="0">
                  <c:v>51849.392</c:v>
                </c:pt>
                <c:pt idx="1">
                  <c:v>63389.220999999998</c:v>
                </c:pt>
                <c:pt idx="2">
                  <c:v>67743.217999999993</c:v>
                </c:pt>
              </c:numCache>
            </c:numRef>
          </c:val>
          <c:extLst xmlns:c16r2="http://schemas.microsoft.com/office/drawing/2015/06/char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Říjen</c:v>
                </c:pt>
                <c:pt idx="1">
                  <c:v>Listopad</c:v>
                </c:pt>
                <c:pt idx="2">
                  <c:v>Prosinec</c:v>
                </c:pt>
              </c:strCache>
            </c:strRef>
          </c:cat>
          <c:val>
            <c:numRef>
              <c:f>'8.6'!$L$29:$N$29</c:f>
              <c:numCache>
                <c:formatCode>#,##0.0</c:formatCode>
                <c:ptCount val="3"/>
                <c:pt idx="0">
                  <c:v>31931.629999999997</c:v>
                </c:pt>
                <c:pt idx="1">
                  <c:v>32327.359999999997</c:v>
                </c:pt>
                <c:pt idx="2">
                  <c:v>41235.440000000002</c:v>
                </c:pt>
              </c:numCache>
            </c:numRef>
          </c:val>
          <c:extLst xmlns:c16r2="http://schemas.microsoft.com/office/drawing/2015/06/char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Říjen</c:v>
                </c:pt>
                <c:pt idx="1">
                  <c:v>Listopad</c:v>
                </c:pt>
                <c:pt idx="2">
                  <c:v>Prosinec</c:v>
                </c:pt>
              </c:strCache>
            </c:strRef>
          </c:cat>
          <c:val>
            <c:numRef>
              <c:f>'8.6'!$L$30:$N$30</c:f>
              <c:numCache>
                <c:formatCode>#,##0.0</c:formatCode>
                <c:ptCount val="3"/>
                <c:pt idx="0">
                  <c:v>1201.3</c:v>
                </c:pt>
                <c:pt idx="1">
                  <c:v>2232.9</c:v>
                </c:pt>
                <c:pt idx="2">
                  <c:v>4188.2</c:v>
                </c:pt>
              </c:numCache>
            </c:numRef>
          </c:val>
          <c:extLst xmlns:c16r2="http://schemas.microsoft.com/office/drawing/2015/06/char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Říjen</c:v>
                </c:pt>
                <c:pt idx="1">
                  <c:v>Listopad</c:v>
                </c:pt>
                <c:pt idx="2">
                  <c:v>Prosinec</c:v>
                </c:pt>
              </c:strCache>
            </c:strRef>
          </c:cat>
          <c:val>
            <c:numRef>
              <c:f>'8.6'!$L$31:$N$31</c:f>
              <c:numCache>
                <c:formatCode>#,##0.0</c:formatCode>
                <c:ptCount val="3"/>
                <c:pt idx="0">
                  <c:v>625</c:v>
                </c:pt>
                <c:pt idx="1">
                  <c:v>983.8</c:v>
                </c:pt>
                <c:pt idx="2">
                  <c:v>1338.6</c:v>
                </c:pt>
              </c:numCache>
            </c:numRef>
          </c:val>
          <c:extLst xmlns:c16r2="http://schemas.microsoft.com/office/drawing/2015/06/char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Říjen</c:v>
                </c:pt>
                <c:pt idx="1">
                  <c:v>Listopad</c:v>
                </c:pt>
                <c:pt idx="2">
                  <c:v>Prosinec</c:v>
                </c:pt>
              </c:strCache>
            </c:strRef>
          </c:cat>
          <c:val>
            <c:numRef>
              <c:f>'8.6'!$L$32:$N$32</c:f>
              <c:numCache>
                <c:formatCode>#,##0.0</c:formatCode>
                <c:ptCount val="3"/>
                <c:pt idx="0">
                  <c:v>64</c:v>
                </c:pt>
                <c:pt idx="1">
                  <c:v>122</c:v>
                </c:pt>
                <c:pt idx="2">
                  <c:v>270</c:v>
                </c:pt>
              </c:numCache>
            </c:numRef>
          </c:val>
          <c:extLst xmlns:c16r2="http://schemas.microsoft.com/office/drawing/2015/06/char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Říjen</c:v>
                </c:pt>
                <c:pt idx="1">
                  <c:v>Listopad</c:v>
                </c:pt>
                <c:pt idx="2">
                  <c:v>Prosinec</c:v>
                </c:pt>
              </c:strCache>
            </c:strRef>
          </c:cat>
          <c:val>
            <c:numRef>
              <c:f>'8.6'!$L$33:$N$33</c:f>
              <c:numCache>
                <c:formatCode>#,##0.0</c:formatCode>
                <c:ptCount val="3"/>
                <c:pt idx="0">
                  <c:v>135990.26199999999</c:v>
                </c:pt>
                <c:pt idx="1">
                  <c:v>194056.14899999998</c:v>
                </c:pt>
                <c:pt idx="2">
                  <c:v>190237.73500000002</c:v>
                </c:pt>
              </c:numCache>
            </c:numRef>
          </c:val>
          <c:extLst xmlns:c16r2="http://schemas.microsoft.com/office/drawing/2015/06/char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Říjen</c:v>
                </c:pt>
                <c:pt idx="1">
                  <c:v>Listopad</c:v>
                </c:pt>
                <c:pt idx="2">
                  <c:v>Prosinec</c:v>
                </c:pt>
              </c:strCache>
            </c:strRef>
          </c:cat>
          <c:val>
            <c:numRef>
              <c:f>'8.6'!$L$34:$N$34</c:f>
              <c:numCache>
                <c:formatCode>#,##0.0</c:formatCode>
                <c:ptCount val="3"/>
                <c:pt idx="0">
                  <c:v>76265.485000000001</c:v>
                </c:pt>
                <c:pt idx="1">
                  <c:v>110343.28199999999</c:v>
                </c:pt>
                <c:pt idx="2">
                  <c:v>171673.67100000003</c:v>
                </c:pt>
              </c:numCache>
            </c:numRef>
          </c:val>
          <c:extLst xmlns:c16r2="http://schemas.microsoft.com/office/drawing/2015/06/char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Říjen</c:v>
                </c:pt>
                <c:pt idx="1">
                  <c:v>Listopad</c:v>
                </c:pt>
                <c:pt idx="2">
                  <c:v>Prosinec</c:v>
                </c:pt>
              </c:strCache>
            </c:strRef>
          </c:cat>
          <c:val>
            <c:numRef>
              <c:f>'8.6'!$L$35:$N$35</c:f>
              <c:numCache>
                <c:formatCode>#,##0.0</c:formatCode>
                <c:ptCount val="3"/>
                <c:pt idx="0">
                  <c:v>1501.9810000000002</c:v>
                </c:pt>
                <c:pt idx="1">
                  <c:v>2531.598</c:v>
                </c:pt>
                <c:pt idx="2">
                  <c:v>4123.8360000000002</c:v>
                </c:pt>
              </c:numCache>
            </c:numRef>
          </c:val>
          <c:extLst xmlns:c16r2="http://schemas.microsoft.com/office/drawing/2015/06/char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202746496"/>
        <c:axId val="202748288"/>
      </c:barChart>
      <c:catAx>
        <c:axId val="202746496"/>
        <c:scaling>
          <c:orientation val="minMax"/>
        </c:scaling>
        <c:delete val="0"/>
        <c:axPos val="b"/>
        <c:numFmt formatCode="General" sourceLinked="1"/>
        <c:majorTickMark val="none"/>
        <c:minorTickMark val="none"/>
        <c:tickLblPos val="nextTo"/>
        <c:txPr>
          <a:bodyPr/>
          <a:lstStyle/>
          <a:p>
            <a:pPr>
              <a:defRPr sz="900"/>
            </a:pPr>
            <a:endParaRPr lang="cs-CZ"/>
          </a:p>
        </c:txPr>
        <c:crossAx val="202748288"/>
        <c:crosses val="autoZero"/>
        <c:auto val="1"/>
        <c:lblAlgn val="ctr"/>
        <c:lblOffset val="100"/>
        <c:noMultiLvlLbl val="0"/>
      </c:catAx>
      <c:valAx>
        <c:axId val="202748288"/>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27464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2.7002054233869244E-2</c:v>
                </c:pt>
              </c:numCache>
            </c:numRef>
          </c:val>
          <c:extLst xmlns:c16r2="http://schemas.microsoft.com/office/drawing/2015/06/char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3.2432611680280651E-2</c:v>
                </c:pt>
              </c:numCache>
            </c:numRef>
          </c:val>
          <c:extLst xmlns:c16r2="http://schemas.microsoft.com/office/drawing/2015/06/char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3.1665711187246752E-2</c:v>
                </c:pt>
              </c:numCache>
            </c:numRef>
          </c:val>
          <c:extLst xmlns:c16r2="http://schemas.microsoft.com/office/drawing/2015/06/char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202861184"/>
        <c:axId val="188891520"/>
      </c:barChart>
      <c:catAx>
        <c:axId val="202861184"/>
        <c:scaling>
          <c:orientation val="maxMin"/>
        </c:scaling>
        <c:delete val="0"/>
        <c:axPos val="l"/>
        <c:numFmt formatCode="General" sourceLinked="1"/>
        <c:majorTickMark val="none"/>
        <c:minorTickMark val="none"/>
        <c:tickLblPos val="none"/>
        <c:crossAx val="188891520"/>
        <c:crosses val="autoZero"/>
        <c:auto val="1"/>
        <c:lblAlgn val="ctr"/>
        <c:lblOffset val="100"/>
        <c:noMultiLvlLbl val="0"/>
      </c:catAx>
      <c:valAx>
        <c:axId val="188891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28611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Říjen</c:v>
                </c:pt>
                <c:pt idx="1">
                  <c:v>Listopad</c:v>
                </c:pt>
                <c:pt idx="2">
                  <c:v>Prosinec</c:v>
                </c:pt>
              </c:strCache>
            </c:strRef>
          </c:cat>
          <c:val>
            <c:numRef>
              <c:f>'8.6'!$L$10:$N$10</c:f>
              <c:numCache>
                <c:formatCode>#,##0.0</c:formatCode>
                <c:ptCount val="3"/>
                <c:pt idx="0">
                  <c:v>58847.670000000006</c:v>
                </c:pt>
                <c:pt idx="1">
                  <c:v>68537.52</c:v>
                </c:pt>
                <c:pt idx="2">
                  <c:v>78162.58</c:v>
                </c:pt>
              </c:numCache>
            </c:numRef>
          </c:val>
          <c:extLst xmlns:c16r2="http://schemas.microsoft.com/office/drawing/2015/06/char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Říjen</c:v>
                </c:pt>
                <c:pt idx="1">
                  <c:v>Listopad</c:v>
                </c:pt>
                <c:pt idx="2">
                  <c:v>Prosinec</c:v>
                </c:pt>
              </c:strCache>
            </c:strRef>
          </c:cat>
          <c:val>
            <c:numRef>
              <c:f>'8.6'!$L$11:$N$11</c:f>
              <c:numCache>
                <c:formatCode>#,##0.0</c:formatCode>
                <c:ptCount val="3"/>
                <c:pt idx="0">
                  <c:v>5175.9570000000003</c:v>
                </c:pt>
                <c:pt idx="1">
                  <c:v>6136.88</c:v>
                </c:pt>
                <c:pt idx="2">
                  <c:v>6281.6209999999992</c:v>
                </c:pt>
              </c:numCache>
            </c:numRef>
          </c:val>
          <c:extLst xmlns:c16r2="http://schemas.microsoft.com/office/drawing/2015/06/char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Říjen</c:v>
                </c:pt>
                <c:pt idx="1">
                  <c:v>Listopad</c:v>
                </c:pt>
                <c:pt idx="2">
                  <c:v>Prosinec</c:v>
                </c:pt>
              </c:strCache>
            </c:strRef>
          </c:cat>
          <c:val>
            <c:numRef>
              <c:f>'8.6'!$L$12:$N$12</c:f>
              <c:numCache>
                <c:formatCode>#,##0.0</c:formatCode>
                <c:ptCount val="3"/>
                <c:pt idx="0">
                  <c:v>5975.71</c:v>
                </c:pt>
                <c:pt idx="1">
                  <c:v>5113.6499999999996</c:v>
                </c:pt>
                <c:pt idx="2">
                  <c:v>8166.88</c:v>
                </c:pt>
              </c:numCache>
            </c:numRef>
          </c:val>
          <c:extLst xmlns:c16r2="http://schemas.microsoft.com/office/drawing/2015/06/char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Říjen</c:v>
                </c:pt>
                <c:pt idx="1">
                  <c:v>Listopad</c:v>
                </c:pt>
                <c:pt idx="2">
                  <c:v>Prosinec</c:v>
                </c:pt>
              </c:strCache>
            </c:strRef>
          </c:cat>
          <c:val>
            <c:numRef>
              <c:f>'8.6'!$L$13:$N$13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Říjen</c:v>
                </c:pt>
                <c:pt idx="1">
                  <c:v>Listopad</c:v>
                </c:pt>
                <c:pt idx="2">
                  <c:v>Prosinec</c:v>
                </c:pt>
              </c:strCache>
            </c:strRef>
          </c:cat>
          <c:val>
            <c:numRef>
              <c:f>'8.6'!$L$14:$N$14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Říjen</c:v>
                </c:pt>
                <c:pt idx="1">
                  <c:v>Listopad</c:v>
                </c:pt>
                <c:pt idx="2">
                  <c:v>Prosinec</c:v>
                </c:pt>
              </c:strCache>
            </c:strRef>
          </c:cat>
          <c:val>
            <c:numRef>
              <c:f>'8.6'!$L$15:$N$15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Říjen</c:v>
                </c:pt>
                <c:pt idx="1">
                  <c:v>Listopad</c:v>
                </c:pt>
                <c:pt idx="2">
                  <c:v>Prosinec</c:v>
                </c:pt>
              </c:strCache>
            </c:strRef>
          </c:cat>
          <c:val>
            <c:numRef>
              <c:f>'8.6'!$L$16:$N$16</c:f>
              <c:numCache>
                <c:formatCode>#,##0.0</c:formatCode>
                <c:ptCount val="3"/>
                <c:pt idx="0">
                  <c:v>66737.38</c:v>
                </c:pt>
                <c:pt idx="1">
                  <c:v>106991.22</c:v>
                </c:pt>
                <c:pt idx="2">
                  <c:v>125123.95999999999</c:v>
                </c:pt>
              </c:numCache>
            </c:numRef>
          </c:val>
          <c:extLst xmlns:c16r2="http://schemas.microsoft.com/office/drawing/2015/06/char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Říjen</c:v>
                </c:pt>
                <c:pt idx="1">
                  <c:v>Listopad</c:v>
                </c:pt>
                <c:pt idx="2">
                  <c:v>Prosinec</c:v>
                </c:pt>
              </c:strCache>
            </c:strRef>
          </c:cat>
          <c:val>
            <c:numRef>
              <c:f>'8.6'!$L$17:$N$17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Říjen</c:v>
                </c:pt>
                <c:pt idx="1">
                  <c:v>Listopad</c:v>
                </c:pt>
                <c:pt idx="2">
                  <c:v>Prosinec</c:v>
                </c:pt>
              </c:strCache>
            </c:strRef>
          </c:cat>
          <c:val>
            <c:numRef>
              <c:f>'8.6'!$L$18:$N$18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Říjen</c:v>
                </c:pt>
                <c:pt idx="1">
                  <c:v>Listopad</c:v>
                </c:pt>
                <c:pt idx="2">
                  <c:v>Prosinec</c:v>
                </c:pt>
              </c:strCache>
            </c:strRef>
          </c:cat>
          <c:val>
            <c:numRef>
              <c:f>'8.6'!$L$19:$N$19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Říjen</c:v>
                </c:pt>
                <c:pt idx="1">
                  <c:v>Listopad</c:v>
                </c:pt>
                <c:pt idx="2">
                  <c:v>Prosinec</c:v>
                </c:pt>
              </c:strCache>
            </c:strRef>
          </c:cat>
          <c:val>
            <c:numRef>
              <c:f>'8.6'!$L$20:$N$20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Říjen</c:v>
                </c:pt>
                <c:pt idx="1">
                  <c:v>Listopad</c:v>
                </c:pt>
                <c:pt idx="2">
                  <c:v>Prosinec</c:v>
                </c:pt>
              </c:strCache>
            </c:strRef>
          </c:cat>
          <c:val>
            <c:numRef>
              <c:f>'8.6'!$L$21:$N$21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Říjen</c:v>
                </c:pt>
                <c:pt idx="1">
                  <c:v>Listopad</c:v>
                </c:pt>
                <c:pt idx="2">
                  <c:v>Prosinec</c:v>
                </c:pt>
              </c:strCache>
            </c:strRef>
          </c:cat>
          <c:val>
            <c:numRef>
              <c:f>'8.6'!$L$22:$N$22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Říjen</c:v>
                </c:pt>
                <c:pt idx="1">
                  <c:v>Listopad</c:v>
                </c:pt>
                <c:pt idx="2">
                  <c:v>Prosinec</c:v>
                </c:pt>
              </c:strCache>
            </c:strRef>
          </c:cat>
          <c:val>
            <c:numRef>
              <c:f>'8.6'!$L$23:$N$23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Říjen</c:v>
                </c:pt>
                <c:pt idx="1">
                  <c:v>Listopad</c:v>
                </c:pt>
                <c:pt idx="2">
                  <c:v>Prosinec</c:v>
                </c:pt>
              </c:strCache>
            </c:strRef>
          </c:cat>
          <c:val>
            <c:numRef>
              <c:f>'8.6'!$L$24:$N$24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Říjen</c:v>
                </c:pt>
                <c:pt idx="1">
                  <c:v>Listopad</c:v>
                </c:pt>
                <c:pt idx="2">
                  <c:v>Prosinec</c:v>
                </c:pt>
              </c:strCache>
            </c:strRef>
          </c:cat>
          <c:val>
            <c:numRef>
              <c:f>'8.6'!$L$25:$N$25</c:f>
              <c:numCache>
                <c:formatCode>#,##0.0</c:formatCode>
                <c:ptCount val="3"/>
                <c:pt idx="0">
                  <c:v>97925.653000000006</c:v>
                </c:pt>
                <c:pt idx="1">
                  <c:v>120311.17599999998</c:v>
                </c:pt>
                <c:pt idx="2">
                  <c:v>139663.408</c:v>
                </c:pt>
              </c:numCache>
            </c:numRef>
          </c:val>
          <c:extLst xmlns:c16r2="http://schemas.microsoft.com/office/drawing/2015/06/char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202820224"/>
        <c:axId val="202826112"/>
      </c:barChart>
      <c:catAx>
        <c:axId val="202820224"/>
        <c:scaling>
          <c:orientation val="minMax"/>
        </c:scaling>
        <c:delete val="0"/>
        <c:axPos val="b"/>
        <c:numFmt formatCode="General" sourceLinked="1"/>
        <c:majorTickMark val="none"/>
        <c:minorTickMark val="none"/>
        <c:tickLblPos val="nextTo"/>
        <c:txPr>
          <a:bodyPr/>
          <a:lstStyle/>
          <a:p>
            <a:pPr>
              <a:defRPr sz="900"/>
            </a:pPr>
            <a:endParaRPr lang="cs-CZ"/>
          </a:p>
        </c:txPr>
        <c:crossAx val="202826112"/>
        <c:crosses val="autoZero"/>
        <c:auto val="1"/>
        <c:lblAlgn val="ctr"/>
        <c:lblOffset val="100"/>
        <c:noMultiLvlLbl val="0"/>
      </c:catAx>
      <c:valAx>
        <c:axId val="202826112"/>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28202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F9E-4F40-9FA3-18A69888CC3E}"/>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F9E-4F40-9FA3-18A69888CC3E}"/>
              </c:ext>
            </c:extLst>
          </c:dPt>
          <c:dPt>
            <c:idx val="5"/>
            <c:bubble3D val="0"/>
            <c:extLst xmlns:c16r2="http://schemas.microsoft.com/office/drawing/2015/06/chart">
              <c:ext xmlns:c16="http://schemas.microsoft.com/office/drawing/2014/chart" uri="{C3380CC4-5D6E-409C-BE32-E72D297353CC}">
                <c16:uniqueId val="{00000006-5F9E-4F40-9FA3-18A69888CC3E}"/>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5F9E-4F40-9FA3-18A69888CC3E}"/>
              </c:ext>
            </c:extLst>
          </c:dPt>
          <c:dPt>
            <c:idx val="7"/>
            <c:bubble3D val="0"/>
            <c:extLst xmlns:c16r2="http://schemas.microsoft.com/office/drawing/2015/06/chart">
              <c:ext xmlns:c16="http://schemas.microsoft.com/office/drawing/2014/chart" uri="{C3380CC4-5D6E-409C-BE32-E72D297353CC}">
                <c16:uniqueId val="{00000009-5F9E-4F40-9FA3-18A69888CC3E}"/>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xmlns:c16r2="http://schemas.microsoft.com/office/drawing/2015/06/char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xmlns:c16r2="http://schemas.microsoft.com/office/drawing/2015/06/char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Říjen</c:v>
                </c:pt>
                <c:pt idx="1">
                  <c:v>Listopad</c:v>
                </c:pt>
                <c:pt idx="2">
                  <c:v>Prosinec</c:v>
                </c:pt>
              </c:strCache>
            </c:strRef>
          </c:cat>
          <c:val>
            <c:numRef>
              <c:f>'8.7'!$L$27:$N$27</c:f>
              <c:numCache>
                <c:formatCode>#,##0.0</c:formatCode>
                <c:ptCount val="3"/>
                <c:pt idx="0">
                  <c:v>17204.620999999999</c:v>
                </c:pt>
                <c:pt idx="1">
                  <c:v>17749.898000000001</c:v>
                </c:pt>
                <c:pt idx="2">
                  <c:v>21712.373</c:v>
                </c:pt>
              </c:numCache>
            </c:numRef>
          </c:val>
          <c:extLst xmlns:c16r2="http://schemas.microsoft.com/office/drawing/2015/06/char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Říjen</c:v>
                </c:pt>
                <c:pt idx="1">
                  <c:v>Listopad</c:v>
                </c:pt>
                <c:pt idx="2">
                  <c:v>Prosinec</c:v>
                </c:pt>
              </c:strCache>
            </c:strRef>
          </c:cat>
          <c:val>
            <c:numRef>
              <c:f>'8.7'!$L$28:$N$28</c:f>
              <c:numCache>
                <c:formatCode>#,##0.0</c:formatCode>
                <c:ptCount val="3"/>
                <c:pt idx="0">
                  <c:v>500</c:v>
                </c:pt>
                <c:pt idx="1">
                  <c:v>767</c:v>
                </c:pt>
                <c:pt idx="2">
                  <c:v>940</c:v>
                </c:pt>
              </c:numCache>
            </c:numRef>
          </c:val>
          <c:extLst xmlns:c16r2="http://schemas.microsoft.com/office/drawing/2015/06/char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Říjen</c:v>
                </c:pt>
                <c:pt idx="1">
                  <c:v>Listopad</c:v>
                </c:pt>
                <c:pt idx="2">
                  <c:v>Prosinec</c:v>
                </c:pt>
              </c:strCache>
            </c:strRef>
          </c:cat>
          <c:val>
            <c:numRef>
              <c:f>'8.7'!$L$29:$N$29</c:f>
              <c:numCache>
                <c:formatCode>#,##0.0</c:formatCode>
                <c:ptCount val="3"/>
                <c:pt idx="0">
                  <c:v>377</c:v>
                </c:pt>
                <c:pt idx="1">
                  <c:v>647</c:v>
                </c:pt>
                <c:pt idx="2">
                  <c:v>958</c:v>
                </c:pt>
              </c:numCache>
            </c:numRef>
          </c:val>
          <c:extLst xmlns:c16r2="http://schemas.microsoft.com/office/drawing/2015/06/char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Říjen</c:v>
                </c:pt>
                <c:pt idx="1">
                  <c:v>Listopad</c:v>
                </c:pt>
                <c:pt idx="2">
                  <c:v>Prosinec</c:v>
                </c:pt>
              </c:strCache>
            </c:strRef>
          </c:cat>
          <c:val>
            <c:numRef>
              <c:f>'8.7'!$L$30:$N$30</c:f>
              <c:numCache>
                <c:formatCode>#,##0.0</c:formatCode>
                <c:ptCount val="3"/>
                <c:pt idx="0">
                  <c:v>98</c:v>
                </c:pt>
                <c:pt idx="1">
                  <c:v>228.3</c:v>
                </c:pt>
                <c:pt idx="2">
                  <c:v>518.29999999999995</c:v>
                </c:pt>
              </c:numCache>
            </c:numRef>
          </c:val>
          <c:extLst xmlns:c16r2="http://schemas.microsoft.com/office/drawing/2015/06/char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Říjen</c:v>
                </c:pt>
                <c:pt idx="1">
                  <c:v>Listopad</c:v>
                </c:pt>
                <c:pt idx="2">
                  <c:v>Prosinec</c:v>
                </c:pt>
              </c:strCache>
            </c:strRef>
          </c:cat>
          <c:val>
            <c:numRef>
              <c:f>'8.7'!$L$31:$N$31</c:f>
              <c:numCache>
                <c:formatCode>#,##0.0</c:formatCode>
                <c:ptCount val="3"/>
                <c:pt idx="0">
                  <c:v>905.42</c:v>
                </c:pt>
                <c:pt idx="1">
                  <c:v>928.25</c:v>
                </c:pt>
                <c:pt idx="2">
                  <c:v>1115.3499999999999</c:v>
                </c:pt>
              </c:numCache>
            </c:numRef>
          </c:val>
          <c:extLst xmlns:c16r2="http://schemas.microsoft.com/office/drawing/2015/06/char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Říjen</c:v>
                </c:pt>
                <c:pt idx="1">
                  <c:v>Listopad</c:v>
                </c:pt>
                <c:pt idx="2">
                  <c:v>Prosinec</c:v>
                </c:pt>
              </c:strCache>
            </c:strRef>
          </c:cat>
          <c:val>
            <c:numRef>
              <c:f>'8.7'!$L$32:$N$32</c:f>
              <c:numCache>
                <c:formatCode>#,##0.0</c:formatCode>
                <c:ptCount val="3"/>
                <c:pt idx="0">
                  <c:v>90662.86099999999</c:v>
                </c:pt>
                <c:pt idx="1">
                  <c:v>120814.966</c:v>
                </c:pt>
                <c:pt idx="2">
                  <c:v>149478.71799999996</c:v>
                </c:pt>
              </c:numCache>
            </c:numRef>
          </c:val>
          <c:extLst xmlns:c16r2="http://schemas.microsoft.com/office/drawing/2015/06/char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Říjen</c:v>
                </c:pt>
                <c:pt idx="1">
                  <c:v>Listopad</c:v>
                </c:pt>
                <c:pt idx="2">
                  <c:v>Prosinec</c:v>
                </c:pt>
              </c:strCache>
            </c:strRef>
          </c:cat>
          <c:val>
            <c:numRef>
              <c:f>'8.7'!$L$33:$N$33</c:f>
              <c:numCache>
                <c:formatCode>#,##0.0</c:formatCode>
                <c:ptCount val="3"/>
                <c:pt idx="0">
                  <c:v>43216.018999999993</c:v>
                </c:pt>
                <c:pt idx="1">
                  <c:v>59411.060000000005</c:v>
                </c:pt>
                <c:pt idx="2">
                  <c:v>76399.151999999987</c:v>
                </c:pt>
              </c:numCache>
            </c:numRef>
          </c:val>
          <c:extLst xmlns:c16r2="http://schemas.microsoft.com/office/drawing/2015/06/char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Říjen</c:v>
                </c:pt>
                <c:pt idx="1">
                  <c:v>Listopad</c:v>
                </c:pt>
                <c:pt idx="2">
                  <c:v>Prosinec</c:v>
                </c:pt>
              </c:strCache>
            </c:strRef>
          </c:cat>
          <c:val>
            <c:numRef>
              <c:f>'8.7'!$L$34:$N$34</c:f>
              <c:numCache>
                <c:formatCode>#,##0.0</c:formatCode>
                <c:ptCount val="3"/>
                <c:pt idx="0">
                  <c:v>1257</c:v>
                </c:pt>
                <c:pt idx="1">
                  <c:v>1706.5</c:v>
                </c:pt>
                <c:pt idx="2">
                  <c:v>2101.7330000000002</c:v>
                </c:pt>
              </c:numCache>
            </c:numRef>
          </c:val>
          <c:extLst xmlns:c16r2="http://schemas.microsoft.com/office/drawing/2015/06/char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202272128"/>
        <c:axId val="202278016"/>
      </c:barChart>
      <c:catAx>
        <c:axId val="202272128"/>
        <c:scaling>
          <c:orientation val="minMax"/>
        </c:scaling>
        <c:delete val="0"/>
        <c:axPos val="b"/>
        <c:numFmt formatCode="General" sourceLinked="1"/>
        <c:majorTickMark val="none"/>
        <c:minorTickMark val="none"/>
        <c:tickLblPos val="nextTo"/>
        <c:txPr>
          <a:bodyPr/>
          <a:lstStyle/>
          <a:p>
            <a:pPr>
              <a:defRPr sz="900"/>
            </a:pPr>
            <a:endParaRPr lang="cs-CZ"/>
          </a:p>
        </c:txPr>
        <c:crossAx val="202278016"/>
        <c:crosses val="autoZero"/>
        <c:auto val="1"/>
        <c:lblAlgn val="ctr"/>
        <c:lblOffset val="100"/>
        <c:noMultiLvlLbl val="0"/>
      </c:catAx>
      <c:valAx>
        <c:axId val="202278016"/>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22721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1.445530313440831E-2</c:v>
                </c:pt>
              </c:numCache>
            </c:numRef>
          </c:val>
          <c:extLst xmlns:c16r2="http://schemas.microsoft.com/office/drawing/2015/06/char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1.6440707619511805E-2</c:v>
                </c:pt>
              </c:numCache>
            </c:numRef>
          </c:val>
          <c:extLst xmlns:c16r2="http://schemas.microsoft.com/office/drawing/2015/06/char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2.3879100768134126E-2</c:v>
                </c:pt>
              </c:numCache>
            </c:numRef>
          </c:val>
          <c:extLst xmlns:c16r2="http://schemas.microsoft.com/office/drawing/2015/06/char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202308992"/>
        <c:axId val="202376320"/>
      </c:barChart>
      <c:catAx>
        <c:axId val="202308992"/>
        <c:scaling>
          <c:orientation val="maxMin"/>
        </c:scaling>
        <c:delete val="0"/>
        <c:axPos val="l"/>
        <c:numFmt formatCode="General" sourceLinked="1"/>
        <c:majorTickMark val="none"/>
        <c:minorTickMark val="none"/>
        <c:tickLblPos val="none"/>
        <c:crossAx val="202376320"/>
        <c:crosses val="autoZero"/>
        <c:auto val="1"/>
        <c:lblAlgn val="ctr"/>
        <c:lblOffset val="100"/>
        <c:noMultiLvlLbl val="0"/>
      </c:catAx>
      <c:valAx>
        <c:axId val="2023763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2308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Říjen</c:v>
                </c:pt>
                <c:pt idx="1">
                  <c:v>Listopad</c:v>
                </c:pt>
                <c:pt idx="2">
                  <c:v>Prosinec</c:v>
                </c:pt>
              </c:strCache>
            </c:strRef>
          </c:cat>
          <c:val>
            <c:numRef>
              <c:f>'8.7'!$L$10:$N$10</c:f>
              <c:numCache>
                <c:formatCode>#,##0.0</c:formatCode>
                <c:ptCount val="3"/>
                <c:pt idx="0">
                  <c:v>1669.9770000000001</c:v>
                </c:pt>
                <c:pt idx="1">
                  <c:v>1856.9480000000001</c:v>
                </c:pt>
                <c:pt idx="2">
                  <c:v>2083.8359999999998</c:v>
                </c:pt>
              </c:numCache>
            </c:numRef>
          </c:val>
          <c:extLst xmlns:c16r2="http://schemas.microsoft.com/office/drawing/2015/06/char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Říjen</c:v>
                </c:pt>
                <c:pt idx="1">
                  <c:v>Listopad</c:v>
                </c:pt>
                <c:pt idx="2">
                  <c:v>Prosinec</c:v>
                </c:pt>
              </c:strCache>
            </c:strRef>
          </c:cat>
          <c:val>
            <c:numRef>
              <c:f>'8.7'!$L$11:$N$11</c:f>
              <c:numCache>
                <c:formatCode>#,##0.0</c:formatCode>
                <c:ptCount val="3"/>
                <c:pt idx="0">
                  <c:v>905.42</c:v>
                </c:pt>
                <c:pt idx="1">
                  <c:v>928.25</c:v>
                </c:pt>
                <c:pt idx="2">
                  <c:v>1115.3499999999999</c:v>
                </c:pt>
              </c:numCache>
            </c:numRef>
          </c:val>
          <c:extLst xmlns:c16r2="http://schemas.microsoft.com/office/drawing/2015/06/char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Říjen</c:v>
                </c:pt>
                <c:pt idx="1">
                  <c:v>Listopad</c:v>
                </c:pt>
                <c:pt idx="2">
                  <c:v>Prosinec</c:v>
                </c:pt>
              </c:strCache>
            </c:strRef>
          </c:cat>
          <c:val>
            <c:numRef>
              <c:f>'8.7'!$L$12:$N$12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Říjen</c:v>
                </c:pt>
                <c:pt idx="1">
                  <c:v>Listopad</c:v>
                </c:pt>
                <c:pt idx="2">
                  <c:v>Prosinec</c:v>
                </c:pt>
              </c:strCache>
            </c:strRef>
          </c:cat>
          <c:val>
            <c:numRef>
              <c:f>'8.7'!$L$13:$N$13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Říjen</c:v>
                </c:pt>
                <c:pt idx="1">
                  <c:v>Listopad</c:v>
                </c:pt>
                <c:pt idx="2">
                  <c:v>Prosinec</c:v>
                </c:pt>
              </c:strCache>
            </c:strRef>
          </c:cat>
          <c:val>
            <c:numRef>
              <c:f>'8.7'!$L$14:$N$14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Říjen</c:v>
                </c:pt>
                <c:pt idx="1">
                  <c:v>Listopad</c:v>
                </c:pt>
                <c:pt idx="2">
                  <c:v>Prosinec</c:v>
                </c:pt>
              </c:strCache>
            </c:strRef>
          </c:cat>
          <c:val>
            <c:numRef>
              <c:f>'8.7'!$L$15:$N$15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Říjen</c:v>
                </c:pt>
                <c:pt idx="1">
                  <c:v>Listopad</c:v>
                </c:pt>
                <c:pt idx="2">
                  <c:v>Prosinec</c:v>
                </c:pt>
              </c:strCache>
            </c:strRef>
          </c:cat>
          <c:val>
            <c:numRef>
              <c:f>'8.7'!$L$16:$N$16</c:f>
              <c:numCache>
                <c:formatCode>#,##0.0</c:formatCode>
                <c:ptCount val="3"/>
                <c:pt idx="0">
                  <c:v>8003.37</c:v>
                </c:pt>
                <c:pt idx="1">
                  <c:v>10336.6</c:v>
                </c:pt>
                <c:pt idx="2">
                  <c:v>12137.32</c:v>
                </c:pt>
              </c:numCache>
            </c:numRef>
          </c:val>
          <c:extLst xmlns:c16r2="http://schemas.microsoft.com/office/drawing/2015/06/char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Říjen</c:v>
                </c:pt>
                <c:pt idx="1">
                  <c:v>Listopad</c:v>
                </c:pt>
                <c:pt idx="2">
                  <c:v>Prosinec</c:v>
                </c:pt>
              </c:strCache>
            </c:strRef>
          </c:cat>
          <c:val>
            <c:numRef>
              <c:f>'8.7'!$L$17:$N$17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Říjen</c:v>
                </c:pt>
                <c:pt idx="1">
                  <c:v>Listopad</c:v>
                </c:pt>
                <c:pt idx="2">
                  <c:v>Prosinec</c:v>
                </c:pt>
              </c:strCache>
            </c:strRef>
          </c:cat>
          <c:val>
            <c:numRef>
              <c:f>'8.7'!$L$18:$N$18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Říjen</c:v>
                </c:pt>
                <c:pt idx="1">
                  <c:v>Listopad</c:v>
                </c:pt>
                <c:pt idx="2">
                  <c:v>Prosinec</c:v>
                </c:pt>
              </c:strCache>
            </c:strRef>
          </c:cat>
          <c:val>
            <c:numRef>
              <c:f>'8.7'!$L$19:$N$19</c:f>
              <c:numCache>
                <c:formatCode>#,##0.0</c:formatCode>
                <c:ptCount val="3"/>
                <c:pt idx="0">
                  <c:v>231.6</c:v>
                </c:pt>
                <c:pt idx="1">
                  <c:v>299.7</c:v>
                </c:pt>
                <c:pt idx="2">
                  <c:v>356.8</c:v>
                </c:pt>
              </c:numCache>
            </c:numRef>
          </c:val>
          <c:extLst xmlns:c16r2="http://schemas.microsoft.com/office/drawing/2015/06/char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Říjen</c:v>
                </c:pt>
                <c:pt idx="1">
                  <c:v>Listopad</c:v>
                </c:pt>
                <c:pt idx="2">
                  <c:v>Prosinec</c:v>
                </c:pt>
              </c:strCache>
            </c:strRef>
          </c:cat>
          <c:val>
            <c:numRef>
              <c:f>'8.7'!$L$20:$N$20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Říjen</c:v>
                </c:pt>
                <c:pt idx="1">
                  <c:v>Listopad</c:v>
                </c:pt>
                <c:pt idx="2">
                  <c:v>Prosinec</c:v>
                </c:pt>
              </c:strCache>
            </c:strRef>
          </c:cat>
          <c:val>
            <c:numRef>
              <c:f>'8.7'!$L$21:$N$21</c:f>
              <c:numCache>
                <c:formatCode>#,##0.0</c:formatCode>
                <c:ptCount val="3"/>
                <c:pt idx="0">
                  <c:v>63647</c:v>
                </c:pt>
                <c:pt idx="1">
                  <c:v>64882</c:v>
                </c:pt>
                <c:pt idx="2">
                  <c:v>68351</c:v>
                </c:pt>
              </c:numCache>
            </c:numRef>
          </c:val>
          <c:extLst xmlns:c16r2="http://schemas.microsoft.com/office/drawing/2015/06/char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Říjen</c:v>
                </c:pt>
                <c:pt idx="1">
                  <c:v>Listopad</c:v>
                </c:pt>
                <c:pt idx="2">
                  <c:v>Prosinec</c:v>
                </c:pt>
              </c:strCache>
            </c:strRef>
          </c:cat>
          <c:val>
            <c:numRef>
              <c:f>'8.7'!$L$22:$N$22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Říjen</c:v>
                </c:pt>
                <c:pt idx="1">
                  <c:v>Listopad</c:v>
                </c:pt>
                <c:pt idx="2">
                  <c:v>Prosinec</c:v>
                </c:pt>
              </c:strCache>
            </c:strRef>
          </c:cat>
          <c:val>
            <c:numRef>
              <c:f>'8.7'!$L$23:$N$23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Říjen</c:v>
                </c:pt>
                <c:pt idx="1">
                  <c:v>Listopad</c:v>
                </c:pt>
                <c:pt idx="2">
                  <c:v>Prosinec</c:v>
                </c:pt>
              </c:strCache>
            </c:strRef>
          </c:cat>
          <c:val>
            <c:numRef>
              <c:f>'8.7'!$L$24:$N$24</c:f>
              <c:numCache>
                <c:formatCode>#,##0.0</c:formatCode>
                <c:ptCount val="3"/>
                <c:pt idx="0">
                  <c:v>0</c:v>
                </c:pt>
                <c:pt idx="1">
                  <c:v>38.6</c:v>
                </c:pt>
                <c:pt idx="2">
                  <c:v>5045.49</c:v>
                </c:pt>
              </c:numCache>
            </c:numRef>
          </c:val>
          <c:extLst xmlns:c16r2="http://schemas.microsoft.com/office/drawing/2015/06/char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Říjen</c:v>
                </c:pt>
                <c:pt idx="1">
                  <c:v>Listopad</c:v>
                </c:pt>
                <c:pt idx="2">
                  <c:v>Prosinec</c:v>
                </c:pt>
              </c:strCache>
            </c:strRef>
          </c:cat>
          <c:val>
            <c:numRef>
              <c:f>'8.7'!$L$25:$N$25</c:f>
              <c:numCache>
                <c:formatCode>#,##0.0</c:formatCode>
                <c:ptCount val="3"/>
                <c:pt idx="0">
                  <c:v>104206.89252425285</c:v>
                </c:pt>
                <c:pt idx="1">
                  <c:v>151614.27453329458</c:v>
                </c:pt>
                <c:pt idx="2">
                  <c:v>180339.19905386269</c:v>
                </c:pt>
              </c:numCache>
            </c:numRef>
          </c:val>
          <c:extLst xmlns:c16r2="http://schemas.microsoft.com/office/drawing/2015/06/char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203664768"/>
        <c:axId val="203670656"/>
      </c:barChart>
      <c:catAx>
        <c:axId val="203664768"/>
        <c:scaling>
          <c:orientation val="minMax"/>
        </c:scaling>
        <c:delete val="0"/>
        <c:axPos val="b"/>
        <c:numFmt formatCode="General" sourceLinked="1"/>
        <c:majorTickMark val="none"/>
        <c:minorTickMark val="none"/>
        <c:tickLblPos val="nextTo"/>
        <c:txPr>
          <a:bodyPr/>
          <a:lstStyle/>
          <a:p>
            <a:pPr>
              <a:defRPr sz="900"/>
            </a:pPr>
            <a:endParaRPr lang="cs-CZ"/>
          </a:p>
        </c:txPr>
        <c:crossAx val="203670656"/>
        <c:crosses val="autoZero"/>
        <c:auto val="1"/>
        <c:lblAlgn val="ctr"/>
        <c:lblOffset val="100"/>
        <c:noMultiLvlLbl val="0"/>
      </c:catAx>
      <c:valAx>
        <c:axId val="2036706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36647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5D0-491E-9FFD-244AEE65EF6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5D0-491E-9FFD-244AEE65EF6D}"/>
              </c:ext>
            </c:extLst>
          </c:dPt>
          <c:dPt>
            <c:idx val="5"/>
            <c:bubble3D val="0"/>
            <c:extLst xmlns:c16r2="http://schemas.microsoft.com/office/drawing/2015/06/chart">
              <c:ext xmlns:c16="http://schemas.microsoft.com/office/drawing/2014/chart" uri="{C3380CC4-5D6E-409C-BE32-E72D297353CC}">
                <c16:uniqueId val="{00000006-85D0-491E-9FFD-244AEE65EF6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5D0-491E-9FFD-244AEE65EF6D}"/>
              </c:ext>
            </c:extLst>
          </c:dPt>
          <c:dPt>
            <c:idx val="7"/>
            <c:bubble3D val="0"/>
            <c:extLst xmlns:c16r2="http://schemas.microsoft.com/office/drawing/2015/06/chart">
              <c:ext xmlns:c16="http://schemas.microsoft.com/office/drawing/2014/chart" uri="{C3380CC4-5D6E-409C-BE32-E72D297353CC}">
                <c16:uniqueId val="{00000009-85D0-491E-9FFD-244AEE65EF6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xmlns:c16r2="http://schemas.microsoft.com/office/drawing/2015/06/char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0.0%</c:formatCode>
                <c:ptCount val="1"/>
              </c:numCache>
            </c:numRef>
          </c:val>
          <c:extLst xmlns:c16r2="http://schemas.microsoft.com/office/drawing/2015/06/char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0.0%</c:formatCode>
                <c:ptCount val="1"/>
              </c:numCache>
            </c:numRef>
          </c:val>
          <c:extLst xmlns:c16r2="http://schemas.microsoft.com/office/drawing/2015/06/char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0.0%</c:formatCode>
                <c:ptCount val="1"/>
              </c:numCache>
            </c:numRef>
          </c:val>
          <c:extLst xmlns:c16r2="http://schemas.microsoft.com/office/drawing/2015/06/char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0.0%</c:formatCode>
                <c:ptCount val="1"/>
              </c:numCache>
            </c:numRef>
          </c:val>
          <c:extLst xmlns:c16r2="http://schemas.microsoft.com/office/drawing/2015/06/char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0.0%</c:formatCode>
                <c:ptCount val="1"/>
              </c:numCache>
            </c:numRef>
          </c:val>
          <c:extLst xmlns:c16r2="http://schemas.microsoft.com/office/drawing/2015/06/char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0.0%</c:formatCode>
                <c:ptCount val="1"/>
              </c:numCache>
            </c:numRef>
          </c:val>
          <c:extLst xmlns:c16r2="http://schemas.microsoft.com/office/drawing/2015/06/char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0.0%</c:formatCode>
                <c:ptCount val="1"/>
              </c:numCache>
            </c:numRef>
          </c:val>
          <c:extLst xmlns:c16r2="http://schemas.microsoft.com/office/drawing/2015/06/char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0.0%</c:formatCode>
                <c:ptCount val="1"/>
              </c:numCache>
            </c:numRef>
          </c:val>
          <c:extLst xmlns:c16r2="http://schemas.microsoft.com/office/drawing/2015/06/char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0.0%</c:formatCode>
                <c:ptCount val="1"/>
              </c:numCache>
            </c:numRef>
          </c:val>
          <c:extLst xmlns:c16r2="http://schemas.microsoft.com/office/drawing/2015/06/char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0.0%</c:formatCode>
                <c:ptCount val="1"/>
              </c:numCache>
            </c:numRef>
          </c:val>
          <c:extLst xmlns:c16r2="http://schemas.microsoft.com/office/drawing/2015/06/char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0.0%</c:formatCode>
                <c:ptCount val="1"/>
              </c:numCache>
            </c:numRef>
          </c:val>
          <c:extLst xmlns:c16r2="http://schemas.microsoft.com/office/drawing/2015/06/char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0.0%</c:formatCode>
                <c:ptCount val="1"/>
              </c:numCache>
            </c:numRef>
          </c:val>
          <c:extLst xmlns:c16r2="http://schemas.microsoft.com/office/drawing/2015/06/char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0.0%</c:formatCode>
                <c:ptCount val="1"/>
              </c:numCache>
            </c:numRef>
          </c:val>
          <c:extLst xmlns:c16r2="http://schemas.microsoft.com/office/drawing/2015/06/char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0.0%</c:formatCode>
                <c:ptCount val="1"/>
              </c:numCache>
            </c:numRef>
          </c:val>
          <c:extLst xmlns:c16r2="http://schemas.microsoft.com/office/drawing/2015/06/char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85673600"/>
        <c:axId val="185675136"/>
      </c:barChart>
      <c:catAx>
        <c:axId val="185673600"/>
        <c:scaling>
          <c:orientation val="minMax"/>
        </c:scaling>
        <c:delete val="1"/>
        <c:axPos val="b"/>
        <c:numFmt formatCode="General" sourceLinked="1"/>
        <c:majorTickMark val="out"/>
        <c:minorTickMark val="none"/>
        <c:tickLblPos val="nextTo"/>
        <c:crossAx val="185675136"/>
        <c:crosses val="autoZero"/>
        <c:auto val="1"/>
        <c:lblAlgn val="ctr"/>
        <c:lblOffset val="100"/>
        <c:noMultiLvlLbl val="0"/>
      </c:catAx>
      <c:valAx>
        <c:axId val="185675136"/>
        <c:scaling>
          <c:orientation val="minMax"/>
        </c:scaling>
        <c:delete val="1"/>
        <c:axPos val="l"/>
        <c:numFmt formatCode="0.0%" sourceLinked="1"/>
        <c:majorTickMark val="out"/>
        <c:minorTickMark val="none"/>
        <c:tickLblPos val="nextTo"/>
        <c:crossAx val="185673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289-4285-8C27-2C689B7A2E8C}"/>
              </c:ext>
            </c:extLst>
          </c:dPt>
          <c:cat>
            <c:numRef>
              <c:f>'8.7'!$O$27:$O$34</c:f>
              <c:numCache>
                <c:formatCode>#,##0.0</c:formatCode>
                <c:ptCount val="8"/>
              </c:numCache>
            </c:numRef>
          </c:cat>
          <c:val>
            <c:numRef>
              <c:f>'8.7'!$J$27:$J$34</c:f>
              <c:numCache>
                <c:formatCode>0.0</c:formatCode>
                <c:ptCount val="8"/>
              </c:numCache>
            </c:numRef>
          </c:val>
          <c:extLst xmlns:c16r2="http://schemas.microsoft.com/office/drawing/2015/06/char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Říjen</c:v>
                </c:pt>
                <c:pt idx="1">
                  <c:v>Listopad</c:v>
                </c:pt>
                <c:pt idx="2">
                  <c:v>Prosinec</c:v>
                </c:pt>
              </c:strCache>
            </c:strRef>
          </c:cat>
          <c:val>
            <c:numRef>
              <c:f>'8.8'!$L$27:$N$27</c:f>
              <c:numCache>
                <c:formatCode>#,##0.0</c:formatCode>
                <c:ptCount val="3"/>
                <c:pt idx="0">
                  <c:v>403961.20000000007</c:v>
                </c:pt>
                <c:pt idx="1">
                  <c:v>496831.54200000002</c:v>
                </c:pt>
                <c:pt idx="2">
                  <c:v>546785.18400000001</c:v>
                </c:pt>
              </c:numCache>
            </c:numRef>
          </c:val>
          <c:extLst xmlns:c16r2="http://schemas.microsoft.com/office/drawing/2015/06/char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Říjen</c:v>
                </c:pt>
                <c:pt idx="1">
                  <c:v>Listopad</c:v>
                </c:pt>
                <c:pt idx="2">
                  <c:v>Prosinec</c:v>
                </c:pt>
              </c:strCache>
            </c:strRef>
          </c:cat>
          <c:val>
            <c:numRef>
              <c:f>'8.8'!$L$28:$N$28</c:f>
              <c:numCache>
                <c:formatCode>#,##0.0</c:formatCode>
                <c:ptCount val="3"/>
                <c:pt idx="0">
                  <c:v>60882.686000000002</c:v>
                </c:pt>
                <c:pt idx="1">
                  <c:v>86606.447</c:v>
                </c:pt>
                <c:pt idx="2">
                  <c:v>101475.42799999999</c:v>
                </c:pt>
              </c:numCache>
            </c:numRef>
          </c:val>
          <c:extLst xmlns:c16r2="http://schemas.microsoft.com/office/drawing/2015/06/char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Říjen</c:v>
                </c:pt>
                <c:pt idx="1">
                  <c:v>Listopad</c:v>
                </c:pt>
                <c:pt idx="2">
                  <c:v>Prosinec</c:v>
                </c:pt>
              </c:strCache>
            </c:strRef>
          </c:cat>
          <c:val>
            <c:numRef>
              <c:f>'8.8'!$L$29:$N$29</c:f>
              <c:numCache>
                <c:formatCode>#,##0.0</c:formatCode>
                <c:ptCount val="3"/>
                <c:pt idx="0">
                  <c:v>3150.3490000000002</c:v>
                </c:pt>
                <c:pt idx="1">
                  <c:v>5616.1720000000005</c:v>
                </c:pt>
                <c:pt idx="2">
                  <c:v>7415.49</c:v>
                </c:pt>
              </c:numCache>
            </c:numRef>
          </c:val>
          <c:extLst xmlns:c16r2="http://schemas.microsoft.com/office/drawing/2015/06/char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Říjen</c:v>
                </c:pt>
                <c:pt idx="1">
                  <c:v>Listopad</c:v>
                </c:pt>
                <c:pt idx="2">
                  <c:v>Prosinec</c:v>
                </c:pt>
              </c:strCache>
            </c:strRef>
          </c:cat>
          <c:val>
            <c:numRef>
              <c:f>'8.8'!$L$30:$N$30</c:f>
              <c:numCache>
                <c:formatCode>#,##0.0</c:formatCode>
                <c:ptCount val="3"/>
                <c:pt idx="0">
                  <c:v>8218.8250000000007</c:v>
                </c:pt>
                <c:pt idx="1">
                  <c:v>2794.5070000000001</c:v>
                </c:pt>
                <c:pt idx="2">
                  <c:v>9152.2690000000002</c:v>
                </c:pt>
              </c:numCache>
            </c:numRef>
          </c:val>
          <c:extLst xmlns:c16r2="http://schemas.microsoft.com/office/drawing/2015/06/char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Říjen</c:v>
                </c:pt>
                <c:pt idx="1">
                  <c:v>Listopad</c:v>
                </c:pt>
                <c:pt idx="2">
                  <c:v>Prosinec</c:v>
                </c:pt>
              </c:strCache>
            </c:strRef>
          </c:cat>
          <c:val>
            <c:numRef>
              <c:f>'8.8'!$L$31:$N$31</c:f>
              <c:numCache>
                <c:formatCode>#,##0.0</c:formatCode>
                <c:ptCount val="3"/>
                <c:pt idx="0">
                  <c:v>80.95</c:v>
                </c:pt>
                <c:pt idx="1">
                  <c:v>86.76</c:v>
                </c:pt>
                <c:pt idx="2">
                  <c:v>0</c:v>
                </c:pt>
              </c:numCache>
            </c:numRef>
          </c:val>
          <c:extLst xmlns:c16r2="http://schemas.microsoft.com/office/drawing/2015/06/char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Říjen</c:v>
                </c:pt>
                <c:pt idx="1">
                  <c:v>Listopad</c:v>
                </c:pt>
                <c:pt idx="2">
                  <c:v>Prosinec</c:v>
                </c:pt>
              </c:strCache>
            </c:strRef>
          </c:cat>
          <c:val>
            <c:numRef>
              <c:f>'8.8'!$L$32:$N$32</c:f>
              <c:numCache>
                <c:formatCode>#,##0.0</c:formatCode>
                <c:ptCount val="3"/>
                <c:pt idx="0">
                  <c:v>448202.39400000009</c:v>
                </c:pt>
                <c:pt idx="1">
                  <c:v>483792.31300000002</c:v>
                </c:pt>
                <c:pt idx="2">
                  <c:v>579324.06400000013</c:v>
                </c:pt>
              </c:numCache>
            </c:numRef>
          </c:val>
          <c:extLst xmlns:c16r2="http://schemas.microsoft.com/office/drawing/2015/06/char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Říjen</c:v>
                </c:pt>
                <c:pt idx="1">
                  <c:v>Listopad</c:v>
                </c:pt>
                <c:pt idx="2">
                  <c:v>Prosinec</c:v>
                </c:pt>
              </c:strCache>
            </c:strRef>
          </c:cat>
          <c:val>
            <c:numRef>
              <c:f>'8.8'!$L$33:$N$33</c:f>
              <c:numCache>
                <c:formatCode>#,##0.0</c:formatCode>
                <c:ptCount val="3"/>
                <c:pt idx="0">
                  <c:v>298344.49799999991</c:v>
                </c:pt>
                <c:pt idx="1">
                  <c:v>540191.22899999993</c:v>
                </c:pt>
                <c:pt idx="2">
                  <c:v>677149.37800000003</c:v>
                </c:pt>
              </c:numCache>
            </c:numRef>
          </c:val>
          <c:extLst xmlns:c16r2="http://schemas.microsoft.com/office/drawing/2015/06/char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Říjen</c:v>
                </c:pt>
                <c:pt idx="1">
                  <c:v>Listopad</c:v>
                </c:pt>
                <c:pt idx="2">
                  <c:v>Prosinec</c:v>
                </c:pt>
              </c:strCache>
            </c:strRef>
          </c:cat>
          <c:val>
            <c:numRef>
              <c:f>'8.8'!$L$34:$N$34</c:f>
              <c:numCache>
                <c:formatCode>#,##0.0</c:formatCode>
                <c:ptCount val="3"/>
                <c:pt idx="0">
                  <c:v>4540.8969999999999</c:v>
                </c:pt>
                <c:pt idx="1">
                  <c:v>6578.2710000000006</c:v>
                </c:pt>
                <c:pt idx="2">
                  <c:v>8183.125</c:v>
                </c:pt>
              </c:numCache>
            </c:numRef>
          </c:val>
          <c:extLst xmlns:c16r2="http://schemas.microsoft.com/office/drawing/2015/06/char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203567488"/>
        <c:axId val="203569024"/>
      </c:barChart>
      <c:catAx>
        <c:axId val="203567488"/>
        <c:scaling>
          <c:orientation val="minMax"/>
        </c:scaling>
        <c:delete val="0"/>
        <c:axPos val="b"/>
        <c:numFmt formatCode="General" sourceLinked="1"/>
        <c:majorTickMark val="none"/>
        <c:minorTickMark val="none"/>
        <c:tickLblPos val="nextTo"/>
        <c:txPr>
          <a:bodyPr/>
          <a:lstStyle/>
          <a:p>
            <a:pPr>
              <a:defRPr sz="900"/>
            </a:pPr>
            <a:endParaRPr lang="cs-CZ"/>
          </a:p>
        </c:txPr>
        <c:crossAx val="203569024"/>
        <c:crosses val="autoZero"/>
        <c:auto val="1"/>
        <c:lblAlgn val="ctr"/>
        <c:lblOffset val="100"/>
        <c:noMultiLvlLbl val="0"/>
      </c:catAx>
      <c:valAx>
        <c:axId val="203569024"/>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3567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0.16284094177568101</c:v>
                </c:pt>
              </c:numCache>
            </c:numRef>
          </c:val>
          <c:extLst xmlns:c16r2="http://schemas.microsoft.com/office/drawing/2015/06/char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0.19233858070234044</c:v>
                </c:pt>
              </c:numCache>
            </c:numRef>
          </c:val>
          <c:extLst xmlns:c16r2="http://schemas.microsoft.com/office/drawing/2015/06/char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0.17319196960216476</c:v>
                </c:pt>
              </c:numCache>
            </c:numRef>
          </c:val>
          <c:extLst xmlns:c16r2="http://schemas.microsoft.com/office/drawing/2015/06/char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203592064"/>
        <c:axId val="203593600"/>
      </c:barChart>
      <c:catAx>
        <c:axId val="203592064"/>
        <c:scaling>
          <c:orientation val="maxMin"/>
        </c:scaling>
        <c:delete val="0"/>
        <c:axPos val="l"/>
        <c:numFmt formatCode="General" sourceLinked="1"/>
        <c:majorTickMark val="none"/>
        <c:minorTickMark val="none"/>
        <c:tickLblPos val="none"/>
        <c:crossAx val="203593600"/>
        <c:crosses val="autoZero"/>
        <c:auto val="1"/>
        <c:lblAlgn val="ctr"/>
        <c:lblOffset val="100"/>
        <c:noMultiLvlLbl val="0"/>
      </c:catAx>
      <c:valAx>
        <c:axId val="20359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35920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Říjen</c:v>
                </c:pt>
                <c:pt idx="1">
                  <c:v>Listopad</c:v>
                </c:pt>
                <c:pt idx="2">
                  <c:v>Prosinec</c:v>
                </c:pt>
              </c:strCache>
            </c:strRef>
          </c:cat>
          <c:val>
            <c:numRef>
              <c:f>'8.8'!$L$10:$N$10</c:f>
              <c:numCache>
                <c:formatCode>#,##0.0</c:formatCode>
                <c:ptCount val="3"/>
                <c:pt idx="0">
                  <c:v>86216.491999999998</c:v>
                </c:pt>
                <c:pt idx="1">
                  <c:v>108199.35699999999</c:v>
                </c:pt>
                <c:pt idx="2">
                  <c:v>122766.039</c:v>
                </c:pt>
              </c:numCache>
            </c:numRef>
          </c:val>
          <c:extLst xmlns:c16r2="http://schemas.microsoft.com/office/drawing/2015/06/char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Říjen</c:v>
                </c:pt>
                <c:pt idx="1">
                  <c:v>Listopad</c:v>
                </c:pt>
                <c:pt idx="2">
                  <c:v>Prosinec</c:v>
                </c:pt>
              </c:strCache>
            </c:strRef>
          </c:cat>
          <c:val>
            <c:numRef>
              <c:f>'8.8'!$L$11:$N$11</c:f>
              <c:numCache>
                <c:formatCode>#,##0.0</c:formatCode>
                <c:ptCount val="3"/>
                <c:pt idx="0">
                  <c:v>80.95</c:v>
                </c:pt>
                <c:pt idx="1">
                  <c:v>86.76</c:v>
                </c:pt>
                <c:pt idx="2">
                  <c:v>0</c:v>
                </c:pt>
              </c:numCache>
            </c:numRef>
          </c:val>
          <c:extLst xmlns:c16r2="http://schemas.microsoft.com/office/drawing/2015/06/char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Říjen</c:v>
                </c:pt>
                <c:pt idx="1">
                  <c:v>Listopad</c:v>
                </c:pt>
                <c:pt idx="2">
                  <c:v>Prosinec</c:v>
                </c:pt>
              </c:strCache>
            </c:strRef>
          </c:cat>
          <c:val>
            <c:numRef>
              <c:f>'8.8'!$L$12:$N$12</c:f>
              <c:numCache>
                <c:formatCode>#,##0.0</c:formatCode>
                <c:ptCount val="3"/>
                <c:pt idx="0">
                  <c:v>669805.61800000002</c:v>
                </c:pt>
                <c:pt idx="1">
                  <c:v>990162.27299999993</c:v>
                </c:pt>
                <c:pt idx="2">
                  <c:v>1128231.2150000001</c:v>
                </c:pt>
              </c:numCache>
            </c:numRef>
          </c:val>
          <c:extLst xmlns:c16r2="http://schemas.microsoft.com/office/drawing/2015/06/char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Říjen</c:v>
                </c:pt>
                <c:pt idx="1">
                  <c:v>Listopad</c:v>
                </c:pt>
                <c:pt idx="2">
                  <c:v>Prosinec</c:v>
                </c:pt>
              </c:strCache>
            </c:strRef>
          </c:cat>
          <c:val>
            <c:numRef>
              <c:f>'8.8'!$L$13:$N$13</c:f>
              <c:numCache>
                <c:formatCode>#,##0.0</c:formatCode>
                <c:ptCount val="3"/>
                <c:pt idx="0">
                  <c:v>0</c:v>
                </c:pt>
                <c:pt idx="1">
                  <c:v>152</c:v>
                </c:pt>
                <c:pt idx="2">
                  <c:v>192</c:v>
                </c:pt>
              </c:numCache>
            </c:numRef>
          </c:val>
          <c:extLst xmlns:c16r2="http://schemas.microsoft.com/office/drawing/2015/06/char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Říjen</c:v>
                </c:pt>
                <c:pt idx="1">
                  <c:v>Listopad</c:v>
                </c:pt>
                <c:pt idx="2">
                  <c:v>Prosinec</c:v>
                </c:pt>
              </c:strCache>
            </c:strRef>
          </c:cat>
          <c:val>
            <c:numRef>
              <c:f>'8.8'!$L$14:$N$14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Říjen</c:v>
                </c:pt>
                <c:pt idx="1">
                  <c:v>Listopad</c:v>
                </c:pt>
                <c:pt idx="2">
                  <c:v>Prosinec</c:v>
                </c:pt>
              </c:strCache>
            </c:strRef>
          </c:cat>
          <c:val>
            <c:numRef>
              <c:f>'8.8'!$L$15:$N$15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Říjen</c:v>
                </c:pt>
                <c:pt idx="1">
                  <c:v>Listopad</c:v>
                </c:pt>
                <c:pt idx="2">
                  <c:v>Prosinec</c:v>
                </c:pt>
              </c:strCache>
            </c:strRef>
          </c:cat>
          <c:val>
            <c:numRef>
              <c:f>'8.8'!$L$16:$N$16</c:f>
              <c:numCache>
                <c:formatCode>#,##0.0</c:formatCode>
                <c:ptCount val="3"/>
                <c:pt idx="0">
                  <c:v>28879.501999999997</c:v>
                </c:pt>
                <c:pt idx="1">
                  <c:v>32734.724999999999</c:v>
                </c:pt>
                <c:pt idx="2">
                  <c:v>33235.521000000001</c:v>
                </c:pt>
              </c:numCache>
            </c:numRef>
          </c:val>
          <c:extLst xmlns:c16r2="http://schemas.microsoft.com/office/drawing/2015/06/char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Říjen</c:v>
                </c:pt>
                <c:pt idx="1">
                  <c:v>Listopad</c:v>
                </c:pt>
                <c:pt idx="2">
                  <c:v>Prosinec</c:v>
                </c:pt>
              </c:strCache>
            </c:strRef>
          </c:cat>
          <c:val>
            <c:numRef>
              <c:f>'8.8'!$L$17:$N$17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Říjen</c:v>
                </c:pt>
                <c:pt idx="1">
                  <c:v>Listopad</c:v>
                </c:pt>
                <c:pt idx="2">
                  <c:v>Prosinec</c:v>
                </c:pt>
              </c:strCache>
            </c:strRef>
          </c:cat>
          <c:val>
            <c:numRef>
              <c:f>'8.8'!$L$18:$N$18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Říjen</c:v>
                </c:pt>
                <c:pt idx="1">
                  <c:v>Listopad</c:v>
                </c:pt>
                <c:pt idx="2">
                  <c:v>Prosinec</c:v>
                </c:pt>
              </c:strCache>
            </c:strRef>
          </c:cat>
          <c:val>
            <c:numRef>
              <c:f>'8.8'!$L$19:$N$19</c:f>
              <c:numCache>
                <c:formatCode>#,##0.0</c:formatCode>
                <c:ptCount val="3"/>
                <c:pt idx="0">
                  <c:v>43012.229999999996</c:v>
                </c:pt>
                <c:pt idx="1">
                  <c:v>63114</c:v>
                </c:pt>
                <c:pt idx="2">
                  <c:v>62709.74</c:v>
                </c:pt>
              </c:numCache>
            </c:numRef>
          </c:val>
          <c:extLst xmlns:c16r2="http://schemas.microsoft.com/office/drawing/2015/06/char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Říjen</c:v>
                </c:pt>
                <c:pt idx="1">
                  <c:v>Listopad</c:v>
                </c:pt>
                <c:pt idx="2">
                  <c:v>Prosinec</c:v>
                </c:pt>
              </c:strCache>
            </c:strRef>
          </c:cat>
          <c:val>
            <c:numRef>
              <c:f>'8.8'!$L$20:$N$20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Říjen</c:v>
                </c:pt>
                <c:pt idx="1">
                  <c:v>Listopad</c:v>
                </c:pt>
                <c:pt idx="2">
                  <c:v>Prosinec</c:v>
                </c:pt>
              </c:strCache>
            </c:strRef>
          </c:cat>
          <c:val>
            <c:numRef>
              <c:f>'8.8'!$L$21:$N$21</c:f>
              <c:numCache>
                <c:formatCode>#,##0.0</c:formatCode>
                <c:ptCount val="3"/>
                <c:pt idx="0">
                  <c:v>6</c:v>
                </c:pt>
                <c:pt idx="1">
                  <c:v>0</c:v>
                </c:pt>
                <c:pt idx="2">
                  <c:v>507</c:v>
                </c:pt>
              </c:numCache>
            </c:numRef>
          </c:val>
          <c:extLst xmlns:c16r2="http://schemas.microsoft.com/office/drawing/2015/06/char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Říjen</c:v>
                </c:pt>
                <c:pt idx="1">
                  <c:v>Listopad</c:v>
                </c:pt>
                <c:pt idx="2">
                  <c:v>Prosinec</c:v>
                </c:pt>
              </c:strCache>
            </c:strRef>
          </c:cat>
          <c:val>
            <c:numRef>
              <c:f>'8.8'!$L$22:$N$22</c:f>
              <c:numCache>
                <c:formatCode>#,##0.0</c:formatCode>
                <c:ptCount val="3"/>
                <c:pt idx="0">
                  <c:v>225944.41099999999</c:v>
                </c:pt>
                <c:pt idx="1">
                  <c:v>261491.649</c:v>
                </c:pt>
                <c:pt idx="2">
                  <c:v>330933.50199999998</c:v>
                </c:pt>
              </c:numCache>
            </c:numRef>
          </c:val>
          <c:extLst xmlns:c16r2="http://schemas.microsoft.com/office/drawing/2015/06/char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Říjen</c:v>
                </c:pt>
                <c:pt idx="1">
                  <c:v>Listopad</c:v>
                </c:pt>
                <c:pt idx="2">
                  <c:v>Prosinec</c:v>
                </c:pt>
              </c:strCache>
            </c:strRef>
          </c:cat>
          <c:val>
            <c:numRef>
              <c:f>'8.8'!$L$23:$N$23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Říjen</c:v>
                </c:pt>
                <c:pt idx="1">
                  <c:v>Listopad</c:v>
                </c:pt>
                <c:pt idx="2">
                  <c:v>Prosinec</c:v>
                </c:pt>
              </c:strCache>
            </c:strRef>
          </c:cat>
          <c:val>
            <c:numRef>
              <c:f>'8.8'!$L$24:$N$24</c:f>
              <c:numCache>
                <c:formatCode>#,##0.0</c:formatCode>
                <c:ptCount val="3"/>
                <c:pt idx="0">
                  <c:v>235.46600000000001</c:v>
                </c:pt>
                <c:pt idx="1">
                  <c:v>413.92200000000003</c:v>
                </c:pt>
                <c:pt idx="2">
                  <c:v>465.52700000000004</c:v>
                </c:pt>
              </c:numCache>
            </c:numRef>
          </c:val>
          <c:extLst xmlns:c16r2="http://schemas.microsoft.com/office/drawing/2015/06/char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Říjen</c:v>
                </c:pt>
                <c:pt idx="1">
                  <c:v>Listopad</c:v>
                </c:pt>
                <c:pt idx="2">
                  <c:v>Prosinec</c:v>
                </c:pt>
              </c:strCache>
            </c:strRef>
          </c:cat>
          <c:val>
            <c:numRef>
              <c:f>'8.8'!$L$25:$N$25</c:f>
              <c:numCache>
                <c:formatCode>#,##0.0</c:formatCode>
                <c:ptCount val="3"/>
                <c:pt idx="0">
                  <c:v>197142.52700000003</c:v>
                </c:pt>
                <c:pt idx="1">
                  <c:v>234624.51400000002</c:v>
                </c:pt>
                <c:pt idx="2">
                  <c:v>296461.61</c:v>
                </c:pt>
              </c:numCache>
            </c:numRef>
          </c:val>
          <c:extLst xmlns:c16r2="http://schemas.microsoft.com/office/drawing/2015/06/char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203694464"/>
        <c:axId val="203696000"/>
      </c:barChart>
      <c:catAx>
        <c:axId val="203694464"/>
        <c:scaling>
          <c:orientation val="minMax"/>
        </c:scaling>
        <c:delete val="0"/>
        <c:axPos val="b"/>
        <c:numFmt formatCode="General" sourceLinked="1"/>
        <c:majorTickMark val="none"/>
        <c:minorTickMark val="none"/>
        <c:tickLblPos val="nextTo"/>
        <c:txPr>
          <a:bodyPr/>
          <a:lstStyle/>
          <a:p>
            <a:pPr>
              <a:defRPr sz="900"/>
            </a:pPr>
            <a:endParaRPr lang="cs-CZ"/>
          </a:p>
        </c:txPr>
        <c:crossAx val="203696000"/>
        <c:crosses val="autoZero"/>
        <c:auto val="1"/>
        <c:lblAlgn val="ctr"/>
        <c:lblOffset val="100"/>
        <c:noMultiLvlLbl val="0"/>
      </c:catAx>
      <c:valAx>
        <c:axId val="203696000"/>
        <c:scaling>
          <c:orientation val="minMax"/>
          <c:max val="2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36944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742-4CD7-8606-EB5EFAF64EC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742-4CD7-8606-EB5EFAF64ECB}"/>
              </c:ext>
            </c:extLst>
          </c:dPt>
          <c:dPt>
            <c:idx val="5"/>
            <c:bubble3D val="0"/>
            <c:extLst xmlns:c16r2="http://schemas.microsoft.com/office/drawing/2015/06/chart">
              <c:ext xmlns:c16="http://schemas.microsoft.com/office/drawing/2014/chart" uri="{C3380CC4-5D6E-409C-BE32-E72D297353CC}">
                <c16:uniqueId val="{00000006-8742-4CD7-8606-EB5EFAF64EC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742-4CD7-8606-EB5EFAF64ECB}"/>
              </c:ext>
            </c:extLst>
          </c:dPt>
          <c:dPt>
            <c:idx val="7"/>
            <c:bubble3D val="0"/>
            <c:extLst xmlns:c16r2="http://schemas.microsoft.com/office/drawing/2015/06/chart">
              <c:ext xmlns:c16="http://schemas.microsoft.com/office/drawing/2014/chart" uri="{C3380CC4-5D6E-409C-BE32-E72D297353CC}">
                <c16:uniqueId val="{00000009-8742-4CD7-8606-EB5EFAF64EC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xmlns:c16r2="http://schemas.microsoft.com/office/drawing/2015/06/char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99F-4AC2-808A-6108FA4CFA3E}"/>
              </c:ext>
            </c:extLst>
          </c:dPt>
          <c:cat>
            <c:numRef>
              <c:f>'8.8'!$O$27:$O$34</c:f>
              <c:numCache>
                <c:formatCode>#,##0.0</c:formatCode>
                <c:ptCount val="8"/>
              </c:numCache>
            </c:numRef>
          </c:cat>
          <c:val>
            <c:numRef>
              <c:f>'8.8'!$J$27:$J$34</c:f>
              <c:numCache>
                <c:formatCode>0.0</c:formatCode>
                <c:ptCount val="8"/>
              </c:numCache>
            </c:numRef>
          </c:val>
          <c:extLst xmlns:c16r2="http://schemas.microsoft.com/office/drawing/2015/06/char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Říjen</c:v>
                </c:pt>
                <c:pt idx="1">
                  <c:v>Listopad</c:v>
                </c:pt>
                <c:pt idx="2">
                  <c:v>Prosinec</c:v>
                </c:pt>
              </c:strCache>
            </c:strRef>
          </c:cat>
          <c:val>
            <c:numRef>
              <c:f>'8.9'!$L$27:$N$27</c:f>
              <c:numCache>
                <c:formatCode>#,##0.0</c:formatCode>
                <c:ptCount val="3"/>
                <c:pt idx="0">
                  <c:v>74432.414999999994</c:v>
                </c:pt>
                <c:pt idx="1">
                  <c:v>78999.045999999988</c:v>
                </c:pt>
                <c:pt idx="2">
                  <c:v>87819.019000000015</c:v>
                </c:pt>
              </c:numCache>
            </c:numRef>
          </c:val>
          <c:extLst xmlns:c16r2="http://schemas.microsoft.com/office/drawing/2015/06/char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Říjen</c:v>
                </c:pt>
                <c:pt idx="1">
                  <c:v>Listopad</c:v>
                </c:pt>
                <c:pt idx="2">
                  <c:v>Prosinec</c:v>
                </c:pt>
              </c:strCache>
            </c:strRef>
          </c:cat>
          <c:val>
            <c:numRef>
              <c:f>'8.9'!$L$28:$N$28</c:f>
              <c:numCache>
                <c:formatCode>#,##0.0</c:formatCode>
                <c:ptCount val="3"/>
                <c:pt idx="0">
                  <c:v>1240.365</c:v>
                </c:pt>
                <c:pt idx="1">
                  <c:v>4555.4809999999998</c:v>
                </c:pt>
                <c:pt idx="2">
                  <c:v>9072.8889999999992</c:v>
                </c:pt>
              </c:numCache>
            </c:numRef>
          </c:val>
          <c:extLst xmlns:c16r2="http://schemas.microsoft.com/office/drawing/2015/06/char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Říjen</c:v>
                </c:pt>
                <c:pt idx="1">
                  <c:v>Listopad</c:v>
                </c:pt>
                <c:pt idx="2">
                  <c:v>Prosinec</c:v>
                </c:pt>
              </c:strCache>
            </c:strRef>
          </c:cat>
          <c:val>
            <c:numRef>
              <c:f>'8.9'!$L$29:$N$29</c:f>
              <c:numCache>
                <c:formatCode>#,##0.0</c:formatCode>
                <c:ptCount val="3"/>
                <c:pt idx="0">
                  <c:v>108</c:v>
                </c:pt>
                <c:pt idx="1">
                  <c:v>148.85499999999999</c:v>
                </c:pt>
                <c:pt idx="2">
                  <c:v>167.61</c:v>
                </c:pt>
              </c:numCache>
            </c:numRef>
          </c:val>
          <c:extLst xmlns:c16r2="http://schemas.microsoft.com/office/drawing/2015/06/char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Říjen</c:v>
                </c:pt>
                <c:pt idx="1">
                  <c:v>Listopad</c:v>
                </c:pt>
                <c:pt idx="2">
                  <c:v>Prosinec</c:v>
                </c:pt>
              </c:strCache>
            </c:strRef>
          </c:cat>
          <c:val>
            <c:numRef>
              <c:f>'8.9'!$L$30:$N$30</c:f>
              <c:numCache>
                <c:formatCode>#,##0.0</c:formatCode>
                <c:ptCount val="3"/>
                <c:pt idx="0">
                  <c:v>1767.5889999999999</c:v>
                </c:pt>
                <c:pt idx="1">
                  <c:v>2792.3989999999999</c:v>
                </c:pt>
                <c:pt idx="2">
                  <c:v>4004.498</c:v>
                </c:pt>
              </c:numCache>
            </c:numRef>
          </c:val>
          <c:extLst xmlns:c16r2="http://schemas.microsoft.com/office/drawing/2015/06/char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Říjen</c:v>
                </c:pt>
                <c:pt idx="1">
                  <c:v>Listopad</c:v>
                </c:pt>
                <c:pt idx="2">
                  <c:v>Prosinec</c:v>
                </c:pt>
              </c:strCache>
            </c:strRef>
          </c:cat>
          <c:val>
            <c:numRef>
              <c:f>'8.9'!$L$31:$N$31</c:f>
              <c:numCache>
                <c:formatCode>#,##0.0</c:formatCode>
                <c:ptCount val="3"/>
                <c:pt idx="0">
                  <c:v>566.93399999999997</c:v>
                </c:pt>
                <c:pt idx="1">
                  <c:v>649.04200000000003</c:v>
                </c:pt>
                <c:pt idx="2">
                  <c:v>830.63599999999997</c:v>
                </c:pt>
              </c:numCache>
            </c:numRef>
          </c:val>
          <c:extLst xmlns:c16r2="http://schemas.microsoft.com/office/drawing/2015/06/char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Říjen</c:v>
                </c:pt>
                <c:pt idx="1">
                  <c:v>Listopad</c:v>
                </c:pt>
                <c:pt idx="2">
                  <c:v>Prosinec</c:v>
                </c:pt>
              </c:strCache>
            </c:strRef>
          </c:cat>
          <c:val>
            <c:numRef>
              <c:f>'8.9'!$L$32:$N$32</c:f>
              <c:numCache>
                <c:formatCode>#,##0.0</c:formatCode>
                <c:ptCount val="3"/>
                <c:pt idx="0">
                  <c:v>125933.52500000001</c:v>
                </c:pt>
                <c:pt idx="1">
                  <c:v>186442.49100000001</c:v>
                </c:pt>
                <c:pt idx="2">
                  <c:v>223632.62600000005</c:v>
                </c:pt>
              </c:numCache>
            </c:numRef>
          </c:val>
          <c:extLst xmlns:c16r2="http://schemas.microsoft.com/office/drawing/2015/06/char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Říjen</c:v>
                </c:pt>
                <c:pt idx="1">
                  <c:v>Listopad</c:v>
                </c:pt>
                <c:pt idx="2">
                  <c:v>Prosinec</c:v>
                </c:pt>
              </c:strCache>
            </c:strRef>
          </c:cat>
          <c:val>
            <c:numRef>
              <c:f>'8.9'!$L$33:$N$33</c:f>
              <c:numCache>
                <c:formatCode>#,##0.0</c:formatCode>
                <c:ptCount val="3"/>
                <c:pt idx="0">
                  <c:v>71845.669000000009</c:v>
                </c:pt>
                <c:pt idx="1">
                  <c:v>97717.406999999992</c:v>
                </c:pt>
                <c:pt idx="2">
                  <c:v>117230.76299999999</c:v>
                </c:pt>
              </c:numCache>
            </c:numRef>
          </c:val>
          <c:extLst xmlns:c16r2="http://schemas.microsoft.com/office/drawing/2015/06/char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Říjen</c:v>
                </c:pt>
                <c:pt idx="1">
                  <c:v>Listopad</c:v>
                </c:pt>
                <c:pt idx="2">
                  <c:v>Prosinec</c:v>
                </c:pt>
              </c:strCache>
            </c:strRef>
          </c:cat>
          <c:val>
            <c:numRef>
              <c:f>'8.9'!$L$34:$N$34</c:f>
              <c:numCache>
                <c:formatCode>#,##0.0</c:formatCode>
                <c:ptCount val="3"/>
                <c:pt idx="0">
                  <c:v>1306.0589999999997</c:v>
                </c:pt>
                <c:pt idx="1">
                  <c:v>1904.204</c:v>
                </c:pt>
                <c:pt idx="2">
                  <c:v>2612.02</c:v>
                </c:pt>
              </c:numCache>
            </c:numRef>
          </c:val>
          <c:extLst xmlns:c16r2="http://schemas.microsoft.com/office/drawing/2015/06/char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204117504"/>
        <c:axId val="204119040"/>
      </c:barChart>
      <c:catAx>
        <c:axId val="204117504"/>
        <c:scaling>
          <c:orientation val="minMax"/>
        </c:scaling>
        <c:delete val="0"/>
        <c:axPos val="b"/>
        <c:numFmt formatCode="General" sourceLinked="1"/>
        <c:majorTickMark val="none"/>
        <c:minorTickMark val="none"/>
        <c:tickLblPos val="nextTo"/>
        <c:txPr>
          <a:bodyPr/>
          <a:lstStyle/>
          <a:p>
            <a:pPr>
              <a:defRPr sz="900"/>
            </a:pPr>
            <a:endParaRPr lang="cs-CZ"/>
          </a:p>
        </c:txPr>
        <c:crossAx val="204119040"/>
        <c:crosses val="autoZero"/>
        <c:auto val="1"/>
        <c:lblAlgn val="ctr"/>
        <c:lblOffset val="100"/>
        <c:noMultiLvlLbl val="0"/>
      </c:catAx>
      <c:valAx>
        <c:axId val="2041190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117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3.1872300209283583E-2</c:v>
                </c:pt>
              </c:numCache>
            </c:numRef>
          </c:val>
          <c:extLst xmlns:c16r2="http://schemas.microsoft.com/office/drawing/2015/06/char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4.7251482982920701E-2</c:v>
                </c:pt>
              </c:numCache>
            </c:numRef>
          </c:val>
          <c:extLst xmlns:c16r2="http://schemas.microsoft.com/office/drawing/2015/06/char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4.0154798759999083E-2</c:v>
                </c:pt>
              </c:numCache>
            </c:numRef>
          </c:val>
          <c:extLst xmlns:c16r2="http://schemas.microsoft.com/office/drawing/2015/06/char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204486144"/>
        <c:axId val="204487680"/>
      </c:barChart>
      <c:catAx>
        <c:axId val="204486144"/>
        <c:scaling>
          <c:orientation val="maxMin"/>
        </c:scaling>
        <c:delete val="0"/>
        <c:axPos val="l"/>
        <c:numFmt formatCode="General" sourceLinked="1"/>
        <c:majorTickMark val="none"/>
        <c:minorTickMark val="none"/>
        <c:tickLblPos val="none"/>
        <c:crossAx val="204487680"/>
        <c:crosses val="autoZero"/>
        <c:auto val="1"/>
        <c:lblAlgn val="ctr"/>
        <c:lblOffset val="100"/>
        <c:noMultiLvlLbl val="0"/>
      </c:catAx>
      <c:valAx>
        <c:axId val="2044876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44861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Říjen</c:v>
                </c:pt>
                <c:pt idx="1">
                  <c:v>Listopad</c:v>
                </c:pt>
                <c:pt idx="2">
                  <c:v>Prosinec</c:v>
                </c:pt>
              </c:strCache>
            </c:strRef>
          </c:cat>
          <c:val>
            <c:numRef>
              <c:f>'8.9'!$L$10:$N$10</c:f>
              <c:numCache>
                <c:formatCode>#,##0.0</c:formatCode>
                <c:ptCount val="3"/>
                <c:pt idx="0">
                  <c:v>25356.423000000003</c:v>
                </c:pt>
                <c:pt idx="1">
                  <c:v>22602.423999999999</c:v>
                </c:pt>
                <c:pt idx="2">
                  <c:v>29982.934999999998</c:v>
                </c:pt>
              </c:numCache>
            </c:numRef>
          </c:val>
          <c:extLst xmlns:c16r2="http://schemas.microsoft.com/office/drawing/2015/06/char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Říjen</c:v>
                </c:pt>
                <c:pt idx="1">
                  <c:v>Listopad</c:v>
                </c:pt>
                <c:pt idx="2">
                  <c:v>Prosinec</c:v>
                </c:pt>
              </c:strCache>
            </c:strRef>
          </c:cat>
          <c:val>
            <c:numRef>
              <c:f>'8.9'!$L$11:$N$11</c:f>
              <c:numCache>
                <c:formatCode>#,##0.0</c:formatCode>
                <c:ptCount val="3"/>
                <c:pt idx="0">
                  <c:v>3822.902</c:v>
                </c:pt>
                <c:pt idx="1">
                  <c:v>4648.3130000000001</c:v>
                </c:pt>
                <c:pt idx="2">
                  <c:v>5820.6659999999993</c:v>
                </c:pt>
              </c:numCache>
            </c:numRef>
          </c:val>
          <c:extLst xmlns:c16r2="http://schemas.microsoft.com/office/drawing/2015/06/char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Říjen</c:v>
                </c:pt>
                <c:pt idx="1">
                  <c:v>Listopad</c:v>
                </c:pt>
                <c:pt idx="2">
                  <c:v>Prosinec</c:v>
                </c:pt>
              </c:strCache>
            </c:strRef>
          </c:cat>
          <c:val>
            <c:numRef>
              <c:f>'8.9'!$L$12:$N$12</c:f>
              <c:numCache>
                <c:formatCode>#,##0.0</c:formatCode>
                <c:ptCount val="3"/>
                <c:pt idx="0">
                  <c:v>73108.396999999997</c:v>
                </c:pt>
                <c:pt idx="1">
                  <c:v>53771.830999999998</c:v>
                </c:pt>
                <c:pt idx="2">
                  <c:v>56813.656000000003</c:v>
                </c:pt>
              </c:numCache>
            </c:numRef>
          </c:val>
          <c:extLst xmlns:c16r2="http://schemas.microsoft.com/office/drawing/2015/06/char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Říjen</c:v>
                </c:pt>
                <c:pt idx="1">
                  <c:v>Listopad</c:v>
                </c:pt>
                <c:pt idx="2">
                  <c:v>Prosinec</c:v>
                </c:pt>
              </c:strCache>
            </c:strRef>
          </c:cat>
          <c:val>
            <c:numRef>
              <c:f>'8.9'!$L$13:$N$13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Říjen</c:v>
                </c:pt>
                <c:pt idx="1">
                  <c:v>Listopad</c:v>
                </c:pt>
                <c:pt idx="2">
                  <c:v>Prosinec</c:v>
                </c:pt>
              </c:strCache>
            </c:strRef>
          </c:cat>
          <c:val>
            <c:numRef>
              <c:f>'8.9'!$L$14:$N$14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Říjen</c:v>
                </c:pt>
                <c:pt idx="1">
                  <c:v>Listopad</c:v>
                </c:pt>
                <c:pt idx="2">
                  <c:v>Prosinec</c:v>
                </c:pt>
              </c:strCache>
            </c:strRef>
          </c:cat>
          <c:val>
            <c:numRef>
              <c:f>'8.9'!$L$15:$N$15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Říjen</c:v>
                </c:pt>
                <c:pt idx="1">
                  <c:v>Listopad</c:v>
                </c:pt>
                <c:pt idx="2">
                  <c:v>Prosinec</c:v>
                </c:pt>
              </c:strCache>
            </c:strRef>
          </c:cat>
          <c:val>
            <c:numRef>
              <c:f>'8.9'!$L$16:$N$16</c:f>
              <c:numCache>
                <c:formatCode>#,##0.0</c:formatCode>
                <c:ptCount val="3"/>
                <c:pt idx="0">
                  <c:v>119790.06</c:v>
                </c:pt>
                <c:pt idx="1">
                  <c:v>156906.041</c:v>
                </c:pt>
                <c:pt idx="2">
                  <c:v>183028.43099999998</c:v>
                </c:pt>
              </c:numCache>
            </c:numRef>
          </c:val>
          <c:extLst xmlns:c16r2="http://schemas.microsoft.com/office/drawing/2015/06/char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Říjen</c:v>
                </c:pt>
                <c:pt idx="1">
                  <c:v>Listopad</c:v>
                </c:pt>
                <c:pt idx="2">
                  <c:v>Prosinec</c:v>
                </c:pt>
              </c:strCache>
            </c:strRef>
          </c:cat>
          <c:val>
            <c:numRef>
              <c:f>'8.9'!$L$17:$N$17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Říjen</c:v>
                </c:pt>
                <c:pt idx="1">
                  <c:v>Listopad</c:v>
                </c:pt>
                <c:pt idx="2">
                  <c:v>Prosinec</c:v>
                </c:pt>
              </c:strCache>
            </c:strRef>
          </c:cat>
          <c:val>
            <c:numRef>
              <c:f>'8.9'!$L$18:$N$18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Říjen</c:v>
                </c:pt>
                <c:pt idx="1">
                  <c:v>Listopad</c:v>
                </c:pt>
                <c:pt idx="2">
                  <c:v>Prosinec</c:v>
                </c:pt>
              </c:strCache>
            </c:strRef>
          </c:cat>
          <c:val>
            <c:numRef>
              <c:f>'8.9'!$L$19:$N$19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Říjen</c:v>
                </c:pt>
                <c:pt idx="1">
                  <c:v>Listopad</c:v>
                </c:pt>
                <c:pt idx="2">
                  <c:v>Prosinec</c:v>
                </c:pt>
              </c:strCache>
            </c:strRef>
          </c:cat>
          <c:val>
            <c:numRef>
              <c:f>'8.9'!$L$20:$N$20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Říjen</c:v>
                </c:pt>
                <c:pt idx="1">
                  <c:v>Listopad</c:v>
                </c:pt>
                <c:pt idx="2">
                  <c:v>Prosinec</c:v>
                </c:pt>
              </c:strCache>
            </c:strRef>
          </c:cat>
          <c:val>
            <c:numRef>
              <c:f>'8.9'!$L$21:$N$21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Říjen</c:v>
                </c:pt>
                <c:pt idx="1">
                  <c:v>Listopad</c:v>
                </c:pt>
                <c:pt idx="2">
                  <c:v>Prosinec</c:v>
                </c:pt>
              </c:strCache>
            </c:strRef>
          </c:cat>
          <c:val>
            <c:numRef>
              <c:f>'8.9'!$L$22:$N$22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Říjen</c:v>
                </c:pt>
                <c:pt idx="1">
                  <c:v>Listopad</c:v>
                </c:pt>
                <c:pt idx="2">
                  <c:v>Prosinec</c:v>
                </c:pt>
              </c:strCache>
            </c:strRef>
          </c:cat>
          <c:val>
            <c:numRef>
              <c:f>'8.9'!$L$23:$N$23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Říjen</c:v>
                </c:pt>
                <c:pt idx="1">
                  <c:v>Listopad</c:v>
                </c:pt>
                <c:pt idx="2">
                  <c:v>Prosinec</c:v>
                </c:pt>
              </c:strCache>
            </c:strRef>
          </c:cat>
          <c:val>
            <c:numRef>
              <c:f>'8.9'!$L$24:$N$24</c:f>
              <c:numCache>
                <c:formatCode>#,##0.0</c:formatCode>
                <c:ptCount val="3"/>
                <c:pt idx="0">
                  <c:v>1756.77</c:v>
                </c:pt>
                <c:pt idx="1">
                  <c:v>25239.511999999999</c:v>
                </c:pt>
                <c:pt idx="2">
                  <c:v>26931.593000000001</c:v>
                </c:pt>
              </c:numCache>
            </c:numRef>
          </c:val>
          <c:extLst xmlns:c16r2="http://schemas.microsoft.com/office/drawing/2015/06/char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Říjen</c:v>
                </c:pt>
                <c:pt idx="1">
                  <c:v>Listopad</c:v>
                </c:pt>
                <c:pt idx="2">
                  <c:v>Prosinec</c:v>
                </c:pt>
              </c:strCache>
            </c:strRef>
          </c:cat>
          <c:val>
            <c:numRef>
              <c:f>'8.9'!$L$25:$N$25</c:f>
              <c:numCache>
                <c:formatCode>#,##0.0</c:formatCode>
                <c:ptCount val="3"/>
                <c:pt idx="0">
                  <c:v>72092.45600000002</c:v>
                </c:pt>
                <c:pt idx="1">
                  <c:v>124808.735</c:v>
                </c:pt>
                <c:pt idx="2">
                  <c:v>153718.67200000002</c:v>
                </c:pt>
              </c:numCache>
            </c:numRef>
          </c:val>
          <c:extLst xmlns:c16r2="http://schemas.microsoft.com/office/drawing/2015/06/char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204592640"/>
        <c:axId val="204594176"/>
      </c:barChart>
      <c:catAx>
        <c:axId val="204592640"/>
        <c:scaling>
          <c:orientation val="minMax"/>
        </c:scaling>
        <c:delete val="0"/>
        <c:axPos val="b"/>
        <c:numFmt formatCode="General" sourceLinked="1"/>
        <c:majorTickMark val="none"/>
        <c:minorTickMark val="none"/>
        <c:tickLblPos val="nextTo"/>
        <c:txPr>
          <a:bodyPr/>
          <a:lstStyle/>
          <a:p>
            <a:pPr>
              <a:defRPr sz="900"/>
            </a:pPr>
            <a:endParaRPr lang="cs-CZ"/>
          </a:p>
        </c:txPr>
        <c:crossAx val="204594176"/>
        <c:crosses val="autoZero"/>
        <c:auto val="1"/>
        <c:lblAlgn val="ctr"/>
        <c:lblOffset val="100"/>
        <c:noMultiLvlLbl val="0"/>
      </c:catAx>
      <c:valAx>
        <c:axId val="204594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4592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D27-46DD-9E0F-EEA2C600ED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D27-46DD-9E0F-EEA2C600ED16}"/>
              </c:ext>
            </c:extLst>
          </c:dPt>
          <c:dPt>
            <c:idx val="5"/>
            <c:bubble3D val="0"/>
            <c:extLst xmlns:c16r2="http://schemas.microsoft.com/office/drawing/2015/06/chart">
              <c:ext xmlns:c16="http://schemas.microsoft.com/office/drawing/2014/chart" uri="{C3380CC4-5D6E-409C-BE32-E72D297353CC}">
                <c16:uniqueId val="{00000006-CD27-46DD-9E0F-EEA2C600ED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D27-46DD-9E0F-EEA2C600ED16}"/>
              </c:ext>
            </c:extLst>
          </c:dPt>
          <c:dPt>
            <c:idx val="7"/>
            <c:bubble3D val="0"/>
            <c:extLst xmlns:c16r2="http://schemas.microsoft.com/office/drawing/2015/06/chart">
              <c:ext xmlns:c16="http://schemas.microsoft.com/office/drawing/2014/chart" uri="{C3380CC4-5D6E-409C-BE32-E72D297353CC}">
                <c16:uniqueId val="{00000009-CD27-46DD-9E0F-EEA2C600ED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xmlns:c16r2="http://schemas.microsoft.com/office/drawing/2015/06/char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784.99310599999978</c:v>
                </c:pt>
                <c:pt idx="1">
                  <c:v>617.30178699999999</c:v>
                </c:pt>
                <c:pt idx="2">
                  <c:v>587.48519200000021</c:v>
                </c:pt>
                <c:pt idx="3">
                  <c:v>398.25873899999999</c:v>
                </c:pt>
                <c:pt idx="4">
                  <c:v>319.97885100000002</c:v>
                </c:pt>
                <c:pt idx="5">
                  <c:v>213.72769700000001</c:v>
                </c:pt>
                <c:pt idx="6">
                  <c:v>281.38414999999992</c:v>
                </c:pt>
                <c:pt idx="7">
                  <c:v>239.49545999999992</c:v>
                </c:pt>
                <c:pt idx="8">
                  <c:v>217.97968499999999</c:v>
                </c:pt>
                <c:pt idx="9">
                  <c:v>464.75706700000001</c:v>
                </c:pt>
                <c:pt idx="10">
                  <c:v>591.01867799999991</c:v>
                </c:pt>
                <c:pt idx="11">
                  <c:v>694.60769399999992</c:v>
                </c:pt>
              </c:numCache>
            </c:numRef>
          </c:val>
          <c:extLst xmlns:c16r2="http://schemas.microsoft.com/office/drawing/2015/06/char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#,##0.0</c:formatCode>
                <c:ptCount val="12"/>
                <c:pt idx="0">
                  <c:v>996.97672000000046</c:v>
                </c:pt>
                <c:pt idx="1">
                  <c:v>820.08596900000009</c:v>
                </c:pt>
                <c:pt idx="2">
                  <c:v>803.96327799999995</c:v>
                </c:pt>
                <c:pt idx="3">
                  <c:v>543.27905000000021</c:v>
                </c:pt>
                <c:pt idx="4">
                  <c:v>462.35254499999979</c:v>
                </c:pt>
                <c:pt idx="5">
                  <c:v>357.20233799999988</c:v>
                </c:pt>
                <c:pt idx="6">
                  <c:v>322.7711310000002</c:v>
                </c:pt>
                <c:pt idx="7">
                  <c:v>303.607282</c:v>
                </c:pt>
                <c:pt idx="8">
                  <c:v>369.79056799999961</c:v>
                </c:pt>
                <c:pt idx="9">
                  <c:v>634.77786000000026</c:v>
                </c:pt>
                <c:pt idx="10">
                  <c:v>789.62354700000026</c:v>
                </c:pt>
                <c:pt idx="11">
                  <c:v>919.56403899999998</c:v>
                </c:pt>
              </c:numCache>
            </c:numRef>
          </c:val>
          <c:extLst xmlns:c16r2="http://schemas.microsoft.com/office/drawing/2015/06/char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#,##0.0</c:formatCode>
                <c:ptCount val="12"/>
                <c:pt idx="0">
                  <c:v>1146.2055239999997</c:v>
                </c:pt>
                <c:pt idx="1">
                  <c:v>869.08496500000058</c:v>
                </c:pt>
                <c:pt idx="2">
                  <c:v>815.75395800000013</c:v>
                </c:pt>
                <c:pt idx="3">
                  <c:v>545.29323099999999</c:v>
                </c:pt>
                <c:pt idx="4">
                  <c:v>434.43156200000004</c:v>
                </c:pt>
                <c:pt idx="5">
                  <c:v>305.98222799999996</c:v>
                </c:pt>
                <c:pt idx="6">
                  <c:v>288.69485499999996</c:v>
                </c:pt>
                <c:pt idx="7">
                  <c:v>277.71763900000008</c:v>
                </c:pt>
                <c:pt idx="8">
                  <c:v>318.85526400000015</c:v>
                </c:pt>
                <c:pt idx="9">
                  <c:v>697.44113399999992</c:v>
                </c:pt>
                <c:pt idx="10">
                  <c:v>945.10579799999994</c:v>
                </c:pt>
                <c:pt idx="11">
                  <c:v>1085.959687</c:v>
                </c:pt>
              </c:numCache>
            </c:numRef>
          </c:val>
          <c:extLst xmlns:c16r2="http://schemas.microsoft.com/office/drawing/2015/06/char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#,##0.0</c:formatCode>
                <c:ptCount val="12"/>
                <c:pt idx="0">
                  <c:v>1650.7305350000001</c:v>
                </c:pt>
                <c:pt idx="1">
                  <c:v>1449.2398549999998</c:v>
                </c:pt>
                <c:pt idx="2">
                  <c:v>1572.739489</c:v>
                </c:pt>
                <c:pt idx="3">
                  <c:v>1345.0208860000005</c:v>
                </c:pt>
                <c:pt idx="4">
                  <c:v>1343.2348999999999</c:v>
                </c:pt>
                <c:pt idx="5">
                  <c:v>1130.4915499999997</c:v>
                </c:pt>
                <c:pt idx="6">
                  <c:v>898.86646600000017</c:v>
                </c:pt>
                <c:pt idx="7">
                  <c:v>770.363786</c:v>
                </c:pt>
                <c:pt idx="8">
                  <c:v>524.19275800000003</c:v>
                </c:pt>
                <c:pt idx="9">
                  <c:v>665.84294799999986</c:v>
                </c:pt>
                <c:pt idx="10">
                  <c:v>773.76983099999973</c:v>
                </c:pt>
                <c:pt idx="11">
                  <c:v>882.28317500000003</c:v>
                </c:pt>
              </c:numCache>
            </c:numRef>
          </c:val>
          <c:extLst xmlns:c16r2="http://schemas.microsoft.com/office/drawing/2015/06/char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#,##0.0</c:formatCode>
                <c:ptCount val="12"/>
                <c:pt idx="0">
                  <c:v>443.54570302692332</c:v>
                </c:pt>
                <c:pt idx="1">
                  <c:v>380.45692842371795</c:v>
                </c:pt>
                <c:pt idx="2">
                  <c:v>362.50722226867487</c:v>
                </c:pt>
                <c:pt idx="3">
                  <c:v>247.55294539999991</c:v>
                </c:pt>
                <c:pt idx="4">
                  <c:v>230.31986060000006</c:v>
                </c:pt>
                <c:pt idx="5">
                  <c:v>169.59422180000013</c:v>
                </c:pt>
                <c:pt idx="6">
                  <c:v>144.70665679999999</c:v>
                </c:pt>
                <c:pt idx="7">
                  <c:v>154.22353480000004</c:v>
                </c:pt>
                <c:pt idx="8">
                  <c:v>176.51784960000001</c:v>
                </c:pt>
                <c:pt idx="9">
                  <c:v>291.8877592</c:v>
                </c:pt>
                <c:pt idx="10">
                  <c:v>369.19734980000027</c:v>
                </c:pt>
                <c:pt idx="11">
                  <c:v>432.39187679999998</c:v>
                </c:pt>
              </c:numCache>
            </c:numRef>
          </c:val>
          <c:extLst xmlns:c16r2="http://schemas.microsoft.com/office/drawing/2015/06/char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#,##0.0</c:formatCode>
                <c:ptCount val="12"/>
                <c:pt idx="0">
                  <c:v>606.47255660458359</c:v>
                </c:pt>
                <c:pt idx="1">
                  <c:v>457.87554951178532</c:v>
                </c:pt>
                <c:pt idx="2">
                  <c:v>442.86297865029917</c:v>
                </c:pt>
                <c:pt idx="3">
                  <c:v>304.23369200000002</c:v>
                </c:pt>
                <c:pt idx="4">
                  <c:v>279.65079900000012</c:v>
                </c:pt>
                <c:pt idx="5">
                  <c:v>201.44327499999991</c:v>
                </c:pt>
                <c:pt idx="6">
                  <c:v>167.96600699999996</c:v>
                </c:pt>
                <c:pt idx="7">
                  <c:v>156.60598199999993</c:v>
                </c:pt>
                <c:pt idx="8">
                  <c:v>251.09924900000001</c:v>
                </c:pt>
                <c:pt idx="9">
                  <c:v>441.52099899999996</c:v>
                </c:pt>
                <c:pt idx="10">
                  <c:v>508.42728400000004</c:v>
                </c:pt>
                <c:pt idx="11">
                  <c:v>580.67537000000016</c:v>
                </c:pt>
              </c:numCache>
            </c:numRef>
          </c:val>
          <c:extLst xmlns:c16r2="http://schemas.microsoft.com/office/drawing/2015/06/char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#,##0.0</c:formatCode>
                <c:ptCount val="12"/>
                <c:pt idx="0">
                  <c:v>345.963482</c:v>
                </c:pt>
                <c:pt idx="1">
                  <c:v>287.59410700000012</c:v>
                </c:pt>
                <c:pt idx="2">
                  <c:v>274.40295999999995</c:v>
                </c:pt>
                <c:pt idx="3">
                  <c:v>181.16022800000007</c:v>
                </c:pt>
                <c:pt idx="4">
                  <c:v>155.95202399999994</c:v>
                </c:pt>
                <c:pt idx="5">
                  <c:v>115.05865299999998</c:v>
                </c:pt>
                <c:pt idx="6">
                  <c:v>113.379642</c:v>
                </c:pt>
                <c:pt idx="7">
                  <c:v>109.07175900000001</c:v>
                </c:pt>
                <c:pt idx="8">
                  <c:v>125.87803800000002</c:v>
                </c:pt>
                <c:pt idx="9">
                  <c:v>205.09991700000006</c:v>
                </c:pt>
                <c:pt idx="10">
                  <c:v>263.66870799999998</c:v>
                </c:pt>
                <c:pt idx="11">
                  <c:v>307.13361200000008</c:v>
                </c:pt>
              </c:numCache>
            </c:numRef>
          </c:val>
          <c:extLst xmlns:c16r2="http://schemas.microsoft.com/office/drawing/2015/06/char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#,##0.0</c:formatCode>
                <c:ptCount val="12"/>
                <c:pt idx="0">
                  <c:v>3842.856943302163</c:v>
                </c:pt>
                <c:pt idx="1">
                  <c:v>2993.6590609772334</c:v>
                </c:pt>
                <c:pt idx="2">
                  <c:v>2994.9410124629499</c:v>
                </c:pt>
                <c:pt idx="3">
                  <c:v>2347.7960140000009</c:v>
                </c:pt>
                <c:pt idx="4">
                  <c:v>2231.7849159999992</c:v>
                </c:pt>
                <c:pt idx="5">
                  <c:v>1667.6066669999998</c:v>
                </c:pt>
                <c:pt idx="6">
                  <c:v>1610.4851799999999</c:v>
                </c:pt>
                <c:pt idx="7">
                  <c:v>1587.1969309999993</c:v>
                </c:pt>
                <c:pt idx="8">
                  <c:v>1870.4222409999995</c:v>
                </c:pt>
                <c:pt idx="9">
                  <c:v>2507.2848740000004</c:v>
                </c:pt>
                <c:pt idx="10">
                  <c:v>3140.8818269999997</c:v>
                </c:pt>
                <c:pt idx="11">
                  <c:v>3429.0542120000014</c:v>
                </c:pt>
              </c:numCache>
            </c:numRef>
          </c:val>
          <c:extLst xmlns:c16r2="http://schemas.microsoft.com/office/drawing/2015/06/char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#,##0.0</c:formatCode>
                <c:ptCount val="12"/>
                <c:pt idx="0">
                  <c:v>798.30989999999952</c:v>
                </c:pt>
                <c:pt idx="1">
                  <c:v>631.96845999999994</c:v>
                </c:pt>
                <c:pt idx="2">
                  <c:v>613.09862199999975</c:v>
                </c:pt>
                <c:pt idx="3">
                  <c:v>460.78275800000017</c:v>
                </c:pt>
                <c:pt idx="4">
                  <c:v>392.11275999999987</c:v>
                </c:pt>
                <c:pt idx="5">
                  <c:v>285.26491399999998</c:v>
                </c:pt>
                <c:pt idx="6">
                  <c:v>293.79961099999986</c:v>
                </c:pt>
                <c:pt idx="7">
                  <c:v>267.75305800000007</c:v>
                </c:pt>
                <c:pt idx="8">
                  <c:v>387.75585199999983</c:v>
                </c:pt>
                <c:pt idx="9">
                  <c:v>628.25242299999979</c:v>
                </c:pt>
                <c:pt idx="10">
                  <c:v>760.27242999999987</c:v>
                </c:pt>
                <c:pt idx="11">
                  <c:v>841.4601449999999</c:v>
                </c:pt>
              </c:numCache>
            </c:numRef>
          </c:val>
          <c:extLst xmlns:c16r2="http://schemas.microsoft.com/office/drawing/2015/06/char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#,##0.0</c:formatCode>
                <c:ptCount val="12"/>
                <c:pt idx="0">
                  <c:v>941.31416821002745</c:v>
                </c:pt>
                <c:pt idx="1">
                  <c:v>769.68628637336622</c:v>
                </c:pt>
                <c:pt idx="2">
                  <c:v>741.07484182273197</c:v>
                </c:pt>
                <c:pt idx="3">
                  <c:v>492.23314399999998</c:v>
                </c:pt>
                <c:pt idx="4">
                  <c:v>399.57978299999979</c:v>
                </c:pt>
                <c:pt idx="5">
                  <c:v>270.80391899999995</c:v>
                </c:pt>
                <c:pt idx="6">
                  <c:v>247.88640399999994</c:v>
                </c:pt>
                <c:pt idx="7">
                  <c:v>213.86553300000003</c:v>
                </c:pt>
                <c:pt idx="8">
                  <c:v>290.33489600000001</c:v>
                </c:pt>
                <c:pt idx="9">
                  <c:v>540.06647699999996</c:v>
                </c:pt>
                <c:pt idx="10">
                  <c:v>708.77460900000005</c:v>
                </c:pt>
                <c:pt idx="11">
                  <c:v>817.47439900000006</c:v>
                </c:pt>
              </c:numCache>
            </c:numRef>
          </c:val>
          <c:extLst xmlns:c16r2="http://schemas.microsoft.com/office/drawing/2015/06/char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#,##0.0</c:formatCode>
                <c:ptCount val="12"/>
                <c:pt idx="0">
                  <c:v>785.76184899943894</c:v>
                </c:pt>
                <c:pt idx="1">
                  <c:v>659.66799129693607</c:v>
                </c:pt>
                <c:pt idx="2">
                  <c:v>641.81386705984937</c:v>
                </c:pt>
                <c:pt idx="3">
                  <c:v>419.67404800000008</c:v>
                </c:pt>
                <c:pt idx="4">
                  <c:v>356.69538799999987</c:v>
                </c:pt>
                <c:pt idx="5">
                  <c:v>234.06082400000003</c:v>
                </c:pt>
                <c:pt idx="6">
                  <c:v>229.643664</c:v>
                </c:pt>
                <c:pt idx="7">
                  <c:v>188.57209300000002</c:v>
                </c:pt>
                <c:pt idx="8">
                  <c:v>256.36895099999992</c:v>
                </c:pt>
                <c:pt idx="9">
                  <c:v>495.05553900000024</c:v>
                </c:pt>
                <c:pt idx="10">
                  <c:v>638.92127599999969</c:v>
                </c:pt>
                <c:pt idx="11">
                  <c:v>729.32327699999996</c:v>
                </c:pt>
              </c:numCache>
            </c:numRef>
          </c:val>
          <c:extLst xmlns:c16r2="http://schemas.microsoft.com/office/drawing/2015/06/char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#,##0.0</c:formatCode>
                <c:ptCount val="12"/>
                <c:pt idx="0">
                  <c:v>3461.7972790000017</c:v>
                </c:pt>
                <c:pt idx="1">
                  <c:v>2828.4411276309365</c:v>
                </c:pt>
                <c:pt idx="2">
                  <c:v>2630.2843003869189</c:v>
                </c:pt>
                <c:pt idx="3">
                  <c:v>1776.8083475786216</c:v>
                </c:pt>
                <c:pt idx="4">
                  <c:v>1684.4661779999997</c:v>
                </c:pt>
                <c:pt idx="5">
                  <c:v>1207.7991420000003</c:v>
                </c:pt>
                <c:pt idx="6">
                  <c:v>1140.1437909999997</c:v>
                </c:pt>
                <c:pt idx="7">
                  <c:v>1181.8120059999999</c:v>
                </c:pt>
                <c:pt idx="8">
                  <c:v>1484.1183799999994</c:v>
                </c:pt>
                <c:pt idx="9">
                  <c:v>2440.8752990000016</c:v>
                </c:pt>
                <c:pt idx="10">
                  <c:v>2865.4914469999999</c:v>
                </c:pt>
                <c:pt idx="11">
                  <c:v>3192.6146900000008</c:v>
                </c:pt>
              </c:numCache>
            </c:numRef>
          </c:val>
          <c:extLst xmlns:c16r2="http://schemas.microsoft.com/office/drawing/2015/06/char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#,##0.0</c:formatCode>
                <c:ptCount val="12"/>
                <c:pt idx="0">
                  <c:v>3489.0140610000008</c:v>
                </c:pt>
                <c:pt idx="1">
                  <c:v>3022.0864069999993</c:v>
                </c:pt>
                <c:pt idx="2">
                  <c:v>3069.2644399999995</c:v>
                </c:pt>
                <c:pt idx="3">
                  <c:v>2379.177920000001</c:v>
                </c:pt>
                <c:pt idx="4">
                  <c:v>2025.6961489999994</c:v>
                </c:pt>
                <c:pt idx="5">
                  <c:v>1935.4105359999996</c:v>
                </c:pt>
                <c:pt idx="6">
                  <c:v>1948.8432699999994</c:v>
                </c:pt>
                <c:pt idx="7">
                  <c:v>1846.4316980000001</c:v>
                </c:pt>
                <c:pt idx="8">
                  <c:v>2043.9170270000009</c:v>
                </c:pt>
                <c:pt idx="9">
                  <c:v>2425.1395619999989</c:v>
                </c:pt>
                <c:pt idx="10">
                  <c:v>2968.0113479999991</c:v>
                </c:pt>
                <c:pt idx="11">
                  <c:v>3310.238014</c:v>
                </c:pt>
              </c:numCache>
            </c:numRef>
          </c:val>
          <c:extLst xmlns:c16r2="http://schemas.microsoft.com/office/drawing/2015/06/char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#,##0.0</c:formatCode>
                <c:ptCount val="12"/>
                <c:pt idx="0">
                  <c:v>999.40075799999966</c:v>
                </c:pt>
                <c:pt idx="1">
                  <c:v>817.25259000000017</c:v>
                </c:pt>
                <c:pt idx="2">
                  <c:v>810.02123099999983</c:v>
                </c:pt>
                <c:pt idx="3">
                  <c:v>565.01606800000025</c:v>
                </c:pt>
                <c:pt idx="4">
                  <c:v>480.89381699999996</c:v>
                </c:pt>
                <c:pt idx="5">
                  <c:v>458.22884900000008</c:v>
                </c:pt>
                <c:pt idx="6">
                  <c:v>347.19656500000008</c:v>
                </c:pt>
                <c:pt idx="7">
                  <c:v>390.34893900000003</c:v>
                </c:pt>
                <c:pt idx="8">
                  <c:v>453.11578399999991</c:v>
                </c:pt>
                <c:pt idx="9">
                  <c:v>615.34680500000013</c:v>
                </c:pt>
                <c:pt idx="10">
                  <c:v>755.05472499999996</c:v>
                </c:pt>
                <c:pt idx="11">
                  <c:v>839.62075700000014</c:v>
                </c:pt>
              </c:numCache>
            </c:numRef>
          </c:val>
          <c:extLst xmlns:c16r2="http://schemas.microsoft.com/office/drawing/2015/06/char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85752576"/>
        <c:axId val="185758464"/>
      </c:barChart>
      <c:catAx>
        <c:axId val="185752576"/>
        <c:scaling>
          <c:orientation val="minMax"/>
        </c:scaling>
        <c:delete val="0"/>
        <c:axPos val="b"/>
        <c:majorTickMark val="none"/>
        <c:minorTickMark val="none"/>
        <c:tickLblPos val="nextTo"/>
        <c:txPr>
          <a:bodyPr/>
          <a:lstStyle/>
          <a:p>
            <a:pPr>
              <a:defRPr sz="900"/>
            </a:pPr>
            <a:endParaRPr lang="cs-CZ"/>
          </a:p>
        </c:txPr>
        <c:crossAx val="185758464"/>
        <c:crosses val="autoZero"/>
        <c:auto val="1"/>
        <c:lblAlgn val="ctr"/>
        <c:lblOffset val="100"/>
        <c:noMultiLvlLbl val="0"/>
      </c:catAx>
      <c:valAx>
        <c:axId val="18575846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857525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1BC-4051-8BDE-986C4B912E9A}"/>
              </c:ext>
            </c:extLst>
          </c:dPt>
          <c:cat>
            <c:numRef>
              <c:f>'8.9'!$O$27:$O$34</c:f>
              <c:numCache>
                <c:formatCode>#,##0.0</c:formatCode>
                <c:ptCount val="8"/>
              </c:numCache>
            </c:numRef>
          </c:cat>
          <c:val>
            <c:numRef>
              <c:f>'8.9'!$J$27:$J$34</c:f>
              <c:numCache>
                <c:formatCode>0.0</c:formatCode>
                <c:ptCount val="8"/>
              </c:numCache>
            </c:numRef>
          </c:val>
          <c:extLst xmlns:c16r2="http://schemas.microsoft.com/office/drawing/2015/06/char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Říjen</c:v>
                </c:pt>
                <c:pt idx="1">
                  <c:v>Listopad</c:v>
                </c:pt>
                <c:pt idx="2">
                  <c:v>Prosinec</c:v>
                </c:pt>
              </c:strCache>
            </c:strRef>
          </c:cat>
          <c:val>
            <c:numRef>
              <c:f>'8.10'!$L$28:$N$28</c:f>
              <c:numCache>
                <c:formatCode>#,##0.0</c:formatCode>
                <c:ptCount val="3"/>
                <c:pt idx="0">
                  <c:v>31981.08</c:v>
                </c:pt>
                <c:pt idx="1">
                  <c:v>49448.256000000001</c:v>
                </c:pt>
                <c:pt idx="2">
                  <c:v>68480.138999999996</c:v>
                </c:pt>
              </c:numCache>
            </c:numRef>
          </c:val>
          <c:extLst xmlns:c16r2="http://schemas.microsoft.com/office/drawing/2015/06/char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Říjen</c:v>
                </c:pt>
                <c:pt idx="1">
                  <c:v>Listopad</c:v>
                </c:pt>
                <c:pt idx="2">
                  <c:v>Prosinec</c:v>
                </c:pt>
              </c:strCache>
            </c:strRef>
          </c:cat>
          <c:val>
            <c:numRef>
              <c:f>'8.10'!$L$29:$N$29</c:f>
              <c:numCache>
                <c:formatCode>#,##0.0</c:formatCode>
                <c:ptCount val="3"/>
                <c:pt idx="0">
                  <c:v>463.8</c:v>
                </c:pt>
                <c:pt idx="1">
                  <c:v>831</c:v>
                </c:pt>
                <c:pt idx="2">
                  <c:v>996.7</c:v>
                </c:pt>
              </c:numCache>
            </c:numRef>
          </c:val>
          <c:extLst xmlns:c16r2="http://schemas.microsoft.com/office/drawing/2015/06/char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Říjen</c:v>
                </c:pt>
                <c:pt idx="1">
                  <c:v>Listopad</c:v>
                </c:pt>
                <c:pt idx="2">
                  <c:v>Prosinec</c:v>
                </c:pt>
              </c:strCache>
            </c:strRef>
          </c:cat>
          <c:val>
            <c:numRef>
              <c:f>'8.10'!$L$30:$N$30</c:f>
              <c:numCache>
                <c:formatCode>#,##0.0</c:formatCode>
                <c:ptCount val="3"/>
                <c:pt idx="0">
                  <c:v>5091.8999999999996</c:v>
                </c:pt>
                <c:pt idx="1">
                  <c:v>7629.6</c:v>
                </c:pt>
                <c:pt idx="2">
                  <c:v>9422.2000000000007</c:v>
                </c:pt>
              </c:numCache>
            </c:numRef>
          </c:val>
          <c:extLst xmlns:c16r2="http://schemas.microsoft.com/office/drawing/2015/06/char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Říjen</c:v>
                </c:pt>
                <c:pt idx="1">
                  <c:v>Listopad</c:v>
                </c:pt>
                <c:pt idx="2">
                  <c:v>Prosinec</c:v>
                </c:pt>
              </c:strCache>
            </c:strRef>
          </c:cat>
          <c:val>
            <c:numRef>
              <c:f>'8.10'!$L$31:$N$31</c:f>
              <c:numCache>
                <c:formatCode>#,##0.0</c:formatCode>
                <c:ptCount val="3"/>
                <c:pt idx="0">
                  <c:v>1985.36</c:v>
                </c:pt>
                <c:pt idx="1">
                  <c:v>3214.413</c:v>
                </c:pt>
                <c:pt idx="2">
                  <c:v>3902.6120000000001</c:v>
                </c:pt>
              </c:numCache>
            </c:numRef>
          </c:val>
          <c:extLst xmlns:c16r2="http://schemas.microsoft.com/office/drawing/2015/06/char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Říjen</c:v>
                </c:pt>
                <c:pt idx="1">
                  <c:v>Listopad</c:v>
                </c:pt>
                <c:pt idx="2">
                  <c:v>Prosinec</c:v>
                </c:pt>
              </c:strCache>
            </c:strRef>
          </c:cat>
          <c:val>
            <c:numRef>
              <c:f>'8.10'!$L$32:$N$32</c:f>
              <c:numCache>
                <c:formatCode>#,##0.0</c:formatCode>
                <c:ptCount val="3"/>
                <c:pt idx="0">
                  <c:v>4414.99</c:v>
                </c:pt>
                <c:pt idx="1">
                  <c:v>4078.63</c:v>
                </c:pt>
                <c:pt idx="2">
                  <c:v>5573.06</c:v>
                </c:pt>
              </c:numCache>
            </c:numRef>
          </c:val>
          <c:extLst xmlns:c16r2="http://schemas.microsoft.com/office/drawing/2015/06/char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Říjen</c:v>
                </c:pt>
                <c:pt idx="1">
                  <c:v>Listopad</c:v>
                </c:pt>
                <c:pt idx="2">
                  <c:v>Prosinec</c:v>
                </c:pt>
              </c:strCache>
            </c:strRef>
          </c:cat>
          <c:val>
            <c:numRef>
              <c:f>'8.10'!$L$33:$N$33</c:f>
              <c:numCache>
                <c:formatCode>#,##0.0</c:formatCode>
                <c:ptCount val="3"/>
                <c:pt idx="0">
                  <c:v>101320.78700000001</c:v>
                </c:pt>
                <c:pt idx="1">
                  <c:v>144282.01499999996</c:v>
                </c:pt>
                <c:pt idx="2">
                  <c:v>169270.18099999995</c:v>
                </c:pt>
              </c:numCache>
            </c:numRef>
          </c:val>
          <c:extLst xmlns:c16r2="http://schemas.microsoft.com/office/drawing/2015/06/char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Říjen</c:v>
                </c:pt>
                <c:pt idx="1">
                  <c:v>Listopad</c:v>
                </c:pt>
                <c:pt idx="2">
                  <c:v>Prosinec</c:v>
                </c:pt>
              </c:strCache>
            </c:strRef>
          </c:cat>
          <c:val>
            <c:numRef>
              <c:f>'8.10'!$L$34:$N$34</c:f>
              <c:numCache>
                <c:formatCode>#,##0.0</c:formatCode>
                <c:ptCount val="3"/>
                <c:pt idx="0">
                  <c:v>60451.63</c:v>
                </c:pt>
                <c:pt idx="1">
                  <c:v>93288.408999999985</c:v>
                </c:pt>
                <c:pt idx="2">
                  <c:v>118783.57599999999</c:v>
                </c:pt>
              </c:numCache>
            </c:numRef>
          </c:val>
          <c:extLst xmlns:c16r2="http://schemas.microsoft.com/office/drawing/2015/06/char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Říjen</c:v>
                </c:pt>
                <c:pt idx="1">
                  <c:v>Listopad</c:v>
                </c:pt>
                <c:pt idx="2">
                  <c:v>Prosinec</c:v>
                </c:pt>
              </c:strCache>
            </c:strRef>
          </c:cat>
          <c:val>
            <c:numRef>
              <c:f>'8.10'!$L$35:$N$35</c:f>
              <c:numCache>
                <c:formatCode>#,##0.0</c:formatCode>
                <c:ptCount val="3"/>
                <c:pt idx="0">
                  <c:v>15306.072</c:v>
                </c:pt>
                <c:pt idx="1">
                  <c:v>23541.675999999999</c:v>
                </c:pt>
                <c:pt idx="2">
                  <c:v>31470.683000000005</c:v>
                </c:pt>
              </c:numCache>
            </c:numRef>
          </c:val>
          <c:extLst xmlns:c16r2="http://schemas.microsoft.com/office/drawing/2015/06/char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204335360"/>
        <c:axId val="204615680"/>
      </c:barChart>
      <c:catAx>
        <c:axId val="204335360"/>
        <c:scaling>
          <c:orientation val="minMax"/>
        </c:scaling>
        <c:delete val="0"/>
        <c:axPos val="b"/>
        <c:numFmt formatCode="General" sourceLinked="1"/>
        <c:majorTickMark val="none"/>
        <c:minorTickMark val="none"/>
        <c:tickLblPos val="nextTo"/>
        <c:txPr>
          <a:bodyPr/>
          <a:lstStyle/>
          <a:p>
            <a:pPr>
              <a:defRPr sz="900"/>
            </a:pPr>
            <a:endParaRPr lang="cs-CZ"/>
          </a:p>
        </c:txPr>
        <c:crossAx val="204615680"/>
        <c:crosses val="autoZero"/>
        <c:auto val="1"/>
        <c:lblAlgn val="ctr"/>
        <c:lblOffset val="100"/>
        <c:noMultiLvlLbl val="0"/>
      </c:catAx>
      <c:valAx>
        <c:axId val="204615680"/>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43353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9.2838395281218622E-2</c:v>
                </c:pt>
              </c:numCache>
            </c:numRef>
          </c:val>
          <c:extLst xmlns:c16r2="http://schemas.microsoft.com/office/drawing/2015/06/char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4.3783465388507088E-2</c:v>
                </c:pt>
              </c:numCache>
            </c:numRef>
          </c:val>
          <c:extLst xmlns:c16r2="http://schemas.microsoft.com/office/drawing/2015/06/char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4.8193105150919291E-2</c:v>
                </c:pt>
              </c:numCache>
            </c:numRef>
          </c:val>
          <c:extLst xmlns:c16r2="http://schemas.microsoft.com/office/drawing/2015/06/char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204646656"/>
        <c:axId val="204652544"/>
      </c:barChart>
      <c:catAx>
        <c:axId val="204646656"/>
        <c:scaling>
          <c:orientation val="maxMin"/>
        </c:scaling>
        <c:delete val="0"/>
        <c:axPos val="l"/>
        <c:numFmt formatCode="General" sourceLinked="1"/>
        <c:majorTickMark val="none"/>
        <c:minorTickMark val="none"/>
        <c:tickLblPos val="none"/>
        <c:crossAx val="204652544"/>
        <c:crosses val="autoZero"/>
        <c:auto val="1"/>
        <c:lblAlgn val="ctr"/>
        <c:lblOffset val="100"/>
        <c:noMultiLvlLbl val="0"/>
      </c:catAx>
      <c:valAx>
        <c:axId val="2046525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46466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Říjen</c:v>
                </c:pt>
                <c:pt idx="1">
                  <c:v>Listopad</c:v>
                </c:pt>
                <c:pt idx="2">
                  <c:v>Prosinec</c:v>
                </c:pt>
              </c:strCache>
            </c:strRef>
          </c:cat>
          <c:val>
            <c:numRef>
              <c:f>'8.10'!$L$10:$N$10</c:f>
              <c:numCache>
                <c:formatCode>#,##0.0</c:formatCode>
                <c:ptCount val="3"/>
                <c:pt idx="0">
                  <c:v>3009.5940000000001</c:v>
                </c:pt>
                <c:pt idx="1">
                  <c:v>4173.1939999999995</c:v>
                </c:pt>
                <c:pt idx="2">
                  <c:v>5570.57</c:v>
                </c:pt>
              </c:numCache>
            </c:numRef>
          </c:val>
          <c:extLst xmlns:c16r2="http://schemas.microsoft.com/office/drawing/2015/06/char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Říjen</c:v>
                </c:pt>
                <c:pt idx="1">
                  <c:v>Listopad</c:v>
                </c:pt>
                <c:pt idx="2">
                  <c:v>Prosinec</c:v>
                </c:pt>
              </c:strCache>
            </c:strRef>
          </c:cat>
          <c:val>
            <c:numRef>
              <c:f>'8.10'!$L$11:$N$11</c:f>
              <c:numCache>
                <c:formatCode>#,##0.0</c:formatCode>
                <c:ptCount val="3"/>
                <c:pt idx="0">
                  <c:v>4686.3180000000002</c:v>
                </c:pt>
                <c:pt idx="1">
                  <c:v>4402.2220000000007</c:v>
                </c:pt>
                <c:pt idx="2">
                  <c:v>5921.6840000000002</c:v>
                </c:pt>
              </c:numCache>
            </c:numRef>
          </c:val>
          <c:extLst xmlns:c16r2="http://schemas.microsoft.com/office/drawing/2015/06/char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Říjen</c:v>
                </c:pt>
                <c:pt idx="1">
                  <c:v>Listopad</c:v>
                </c:pt>
                <c:pt idx="2">
                  <c:v>Prosinec</c:v>
                </c:pt>
              </c:strCache>
            </c:strRef>
          </c:cat>
          <c:val>
            <c:numRef>
              <c:f>'8.10'!$L$12:$N$12</c:f>
              <c:numCache>
                <c:formatCode>#,##0.0</c:formatCode>
                <c:ptCount val="3"/>
                <c:pt idx="0">
                  <c:v>1617</c:v>
                </c:pt>
                <c:pt idx="1">
                  <c:v>2118</c:v>
                </c:pt>
                <c:pt idx="2">
                  <c:v>1493</c:v>
                </c:pt>
              </c:numCache>
            </c:numRef>
          </c:val>
          <c:extLst xmlns:c16r2="http://schemas.microsoft.com/office/drawing/2015/06/char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Říjen</c:v>
                </c:pt>
                <c:pt idx="1">
                  <c:v>Listopad</c:v>
                </c:pt>
                <c:pt idx="2">
                  <c:v>Prosinec</c:v>
                </c:pt>
              </c:strCache>
            </c:strRef>
          </c:cat>
          <c:val>
            <c:numRef>
              <c:f>'8.10'!$L$13:$N$13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Říjen</c:v>
                </c:pt>
                <c:pt idx="1">
                  <c:v>Listopad</c:v>
                </c:pt>
                <c:pt idx="2">
                  <c:v>Prosinec</c:v>
                </c:pt>
              </c:strCache>
            </c:strRef>
          </c:cat>
          <c:val>
            <c:numRef>
              <c:f>'8.10'!$L$14:$N$14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Říjen</c:v>
                </c:pt>
                <c:pt idx="1">
                  <c:v>Listopad</c:v>
                </c:pt>
                <c:pt idx="2">
                  <c:v>Prosinec</c:v>
                </c:pt>
              </c:strCache>
            </c:strRef>
          </c:cat>
          <c:val>
            <c:numRef>
              <c:f>'8.10'!$L$15:$N$15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Říjen</c:v>
                </c:pt>
                <c:pt idx="1">
                  <c:v>Listopad</c:v>
                </c:pt>
                <c:pt idx="2">
                  <c:v>Prosinec</c:v>
                </c:pt>
              </c:strCache>
            </c:strRef>
          </c:cat>
          <c:val>
            <c:numRef>
              <c:f>'8.10'!$L$16:$N$16</c:f>
              <c:numCache>
                <c:formatCode>#,##0.0</c:formatCode>
                <c:ptCount val="3"/>
                <c:pt idx="0">
                  <c:v>280555.51</c:v>
                </c:pt>
                <c:pt idx="1">
                  <c:v>412890.13699999999</c:v>
                </c:pt>
                <c:pt idx="2">
                  <c:v>505010.74300000002</c:v>
                </c:pt>
              </c:numCache>
            </c:numRef>
          </c:val>
          <c:extLst xmlns:c16r2="http://schemas.microsoft.com/office/drawing/2015/06/char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Říjen</c:v>
                </c:pt>
                <c:pt idx="1">
                  <c:v>Listopad</c:v>
                </c:pt>
                <c:pt idx="2">
                  <c:v>Prosinec</c:v>
                </c:pt>
              </c:strCache>
            </c:strRef>
          </c:cat>
          <c:val>
            <c:numRef>
              <c:f>'8.10'!$L$17:$N$17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Říjen</c:v>
                </c:pt>
                <c:pt idx="1">
                  <c:v>Listopad</c:v>
                </c:pt>
                <c:pt idx="2">
                  <c:v>Prosinec</c:v>
                </c:pt>
              </c:strCache>
            </c:strRef>
          </c:cat>
          <c:val>
            <c:numRef>
              <c:f>'8.10'!$L$18:$N$18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Říjen</c:v>
                </c:pt>
                <c:pt idx="1">
                  <c:v>Listopad</c:v>
                </c:pt>
                <c:pt idx="2">
                  <c:v>Prosinec</c:v>
                </c:pt>
              </c:strCache>
            </c:strRef>
          </c:cat>
          <c:val>
            <c:numRef>
              <c:f>'8.10'!$L$19:$N$19</c:f>
              <c:numCache>
                <c:formatCode>#,##0.0</c:formatCode>
                <c:ptCount val="3"/>
                <c:pt idx="0">
                  <c:v>2665</c:v>
                </c:pt>
                <c:pt idx="1">
                  <c:v>3261</c:v>
                </c:pt>
                <c:pt idx="2">
                  <c:v>5594</c:v>
                </c:pt>
              </c:numCache>
            </c:numRef>
          </c:val>
          <c:extLst xmlns:c16r2="http://schemas.microsoft.com/office/drawing/2015/06/char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Říjen</c:v>
                </c:pt>
                <c:pt idx="1">
                  <c:v>Listopad</c:v>
                </c:pt>
                <c:pt idx="2">
                  <c:v>Prosinec</c:v>
                </c:pt>
              </c:strCache>
            </c:strRef>
          </c:cat>
          <c:val>
            <c:numRef>
              <c:f>'8.10'!$L$20:$N$20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Říjen</c:v>
                </c:pt>
                <c:pt idx="1">
                  <c:v>Listopad</c:v>
                </c:pt>
                <c:pt idx="2">
                  <c:v>Prosinec</c:v>
                </c:pt>
              </c:strCache>
            </c:strRef>
          </c:cat>
          <c:val>
            <c:numRef>
              <c:f>'8.10'!$L$21:$N$21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Říjen</c:v>
                </c:pt>
                <c:pt idx="1">
                  <c:v>Listopad</c:v>
                </c:pt>
                <c:pt idx="2">
                  <c:v>Prosinec</c:v>
                </c:pt>
              </c:strCache>
            </c:strRef>
          </c:cat>
          <c:val>
            <c:numRef>
              <c:f>'8.10'!$L$22:$N$22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Říjen</c:v>
                </c:pt>
                <c:pt idx="1">
                  <c:v>Listopad</c:v>
                </c:pt>
                <c:pt idx="2">
                  <c:v>Prosinec</c:v>
                </c:pt>
              </c:strCache>
            </c:strRef>
          </c:cat>
          <c:val>
            <c:numRef>
              <c:f>'8.10'!$L$23:$N$23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Říjen</c:v>
                </c:pt>
                <c:pt idx="1">
                  <c:v>Listopad</c:v>
                </c:pt>
                <c:pt idx="2">
                  <c:v>Prosinec</c:v>
                </c:pt>
              </c:strCache>
            </c:strRef>
          </c:cat>
          <c:val>
            <c:numRef>
              <c:f>'8.10'!$L$24:$N$24</c:f>
              <c:numCache>
                <c:formatCode>#,##0.0</c:formatCode>
                <c:ptCount val="3"/>
                <c:pt idx="0">
                  <c:v>57</c:v>
                </c:pt>
                <c:pt idx="1">
                  <c:v>76</c:v>
                </c:pt>
                <c:pt idx="2">
                  <c:v>91</c:v>
                </c:pt>
              </c:numCache>
            </c:numRef>
          </c:val>
          <c:extLst xmlns:c16r2="http://schemas.microsoft.com/office/drawing/2015/06/char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Říjen</c:v>
                </c:pt>
                <c:pt idx="1">
                  <c:v>Listopad</c:v>
                </c:pt>
                <c:pt idx="2">
                  <c:v>Prosinec</c:v>
                </c:pt>
              </c:strCache>
            </c:strRef>
          </c:cat>
          <c:val>
            <c:numRef>
              <c:f>'8.10'!$L$25:$N$25</c:f>
              <c:numCache>
                <c:formatCode>#,##0.0</c:formatCode>
                <c:ptCount val="3"/>
                <c:pt idx="0">
                  <c:v>32339.155000000002</c:v>
                </c:pt>
                <c:pt idx="1">
                  <c:v>41507.682000000001</c:v>
                </c:pt>
                <c:pt idx="2">
                  <c:v>51409.58</c:v>
                </c:pt>
              </c:numCache>
            </c:numRef>
          </c:val>
          <c:extLst xmlns:c16r2="http://schemas.microsoft.com/office/drawing/2015/06/char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204740864"/>
        <c:axId val="204750848"/>
      </c:barChart>
      <c:catAx>
        <c:axId val="204740864"/>
        <c:scaling>
          <c:orientation val="minMax"/>
        </c:scaling>
        <c:delete val="0"/>
        <c:axPos val="b"/>
        <c:numFmt formatCode="General" sourceLinked="1"/>
        <c:majorTickMark val="none"/>
        <c:minorTickMark val="none"/>
        <c:tickLblPos val="nextTo"/>
        <c:txPr>
          <a:bodyPr/>
          <a:lstStyle/>
          <a:p>
            <a:pPr>
              <a:defRPr sz="900"/>
            </a:pPr>
            <a:endParaRPr lang="cs-CZ"/>
          </a:p>
        </c:txPr>
        <c:crossAx val="204750848"/>
        <c:crosses val="autoZero"/>
        <c:auto val="1"/>
        <c:lblAlgn val="ctr"/>
        <c:lblOffset val="100"/>
        <c:noMultiLvlLbl val="0"/>
      </c:catAx>
      <c:valAx>
        <c:axId val="204750848"/>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474086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AF6-4E31-8F67-0E7731A8B3C6}"/>
              </c:ext>
            </c:extLst>
          </c:dPt>
          <c:cat>
            <c:numRef>
              <c:f>'8.10'!$O$28:$O$35</c:f>
              <c:numCache>
                <c:formatCode>#,##0.0</c:formatCode>
                <c:ptCount val="8"/>
              </c:numCache>
            </c:numRef>
          </c:cat>
          <c:val>
            <c:numRef>
              <c:f>'8.10'!$J$28:$J$35</c:f>
              <c:numCache>
                <c:formatCode>0.0</c:formatCode>
                <c:ptCount val="8"/>
              </c:numCache>
            </c:numRef>
          </c:val>
          <c:extLst xmlns:c16r2="http://schemas.microsoft.com/office/drawing/2015/06/char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5-433C-8B6A-A1598AA9F7D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5-433C-8B6A-A1598AA9F7D0}"/>
              </c:ext>
            </c:extLst>
          </c:dPt>
          <c:dPt>
            <c:idx val="5"/>
            <c:bubble3D val="0"/>
            <c:extLst xmlns:c16r2="http://schemas.microsoft.com/office/drawing/2015/06/chart">
              <c:ext xmlns:c16="http://schemas.microsoft.com/office/drawing/2014/chart" uri="{C3380CC4-5D6E-409C-BE32-E72D297353CC}">
                <c16:uniqueId val="{00000006-C0D5-433C-8B6A-A1598AA9F7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5-433C-8B6A-A1598AA9F7D0}"/>
              </c:ext>
            </c:extLst>
          </c:dPt>
          <c:dPt>
            <c:idx val="7"/>
            <c:bubble3D val="0"/>
            <c:extLst xmlns:c16r2="http://schemas.microsoft.com/office/drawing/2015/06/chart">
              <c:ext xmlns:c16="http://schemas.microsoft.com/office/drawing/2014/chart" uri="{C3380CC4-5D6E-409C-BE32-E72D297353CC}">
                <c16:uniqueId val="{00000009-C0D5-433C-8B6A-A1598AA9F7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Říjen</c:v>
                </c:pt>
                <c:pt idx="1">
                  <c:v>Listopad</c:v>
                </c:pt>
                <c:pt idx="2">
                  <c:v>Prosinec</c:v>
                </c:pt>
              </c:strCache>
            </c:strRef>
          </c:cat>
          <c:val>
            <c:numRef>
              <c:f>'8.11'!$L$27:$N$27</c:f>
              <c:numCache>
                <c:formatCode>#,##0.0</c:formatCode>
                <c:ptCount val="3"/>
                <c:pt idx="0">
                  <c:v>75025.83</c:v>
                </c:pt>
                <c:pt idx="1">
                  <c:v>91677.270999999993</c:v>
                </c:pt>
                <c:pt idx="2">
                  <c:v>102670.91200000001</c:v>
                </c:pt>
              </c:numCache>
            </c:numRef>
          </c:val>
          <c:extLst xmlns:c16r2="http://schemas.microsoft.com/office/drawing/2015/06/char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Říjen</c:v>
                </c:pt>
                <c:pt idx="1">
                  <c:v>Listopad</c:v>
                </c:pt>
                <c:pt idx="2">
                  <c:v>Prosinec</c:v>
                </c:pt>
              </c:strCache>
            </c:strRef>
          </c:cat>
          <c:val>
            <c:numRef>
              <c:f>'8.11'!$L$28:$N$28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Říjen</c:v>
                </c:pt>
                <c:pt idx="1">
                  <c:v>Listopad</c:v>
                </c:pt>
                <c:pt idx="2">
                  <c:v>Prosinec</c:v>
                </c:pt>
              </c:strCache>
            </c:strRef>
          </c:cat>
          <c:val>
            <c:numRef>
              <c:f>'8.11'!$L$29:$N$29</c:f>
              <c:numCache>
                <c:formatCode>#,##0.0</c:formatCode>
                <c:ptCount val="3"/>
                <c:pt idx="0">
                  <c:v>3342.4700000000003</c:v>
                </c:pt>
                <c:pt idx="1">
                  <c:v>4413.76</c:v>
                </c:pt>
                <c:pt idx="2">
                  <c:v>5364.07</c:v>
                </c:pt>
              </c:numCache>
            </c:numRef>
          </c:val>
          <c:extLst xmlns:c16r2="http://schemas.microsoft.com/office/drawing/2015/06/char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Říjen</c:v>
                </c:pt>
                <c:pt idx="1">
                  <c:v>Listopad</c:v>
                </c:pt>
                <c:pt idx="2">
                  <c:v>Prosinec</c:v>
                </c:pt>
              </c:strCache>
            </c:strRef>
          </c:cat>
          <c:val>
            <c:numRef>
              <c:f>'8.11'!$L$30:$N$30</c:f>
              <c:numCache>
                <c:formatCode>#,##0.0</c:formatCode>
                <c:ptCount val="3"/>
                <c:pt idx="0">
                  <c:v>249.39599999999999</c:v>
                </c:pt>
                <c:pt idx="1">
                  <c:v>429.08800000000002</c:v>
                </c:pt>
                <c:pt idx="2">
                  <c:v>563.45000000000005</c:v>
                </c:pt>
              </c:numCache>
            </c:numRef>
          </c:val>
          <c:extLst xmlns:c16r2="http://schemas.microsoft.com/office/drawing/2015/06/char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Říjen</c:v>
                </c:pt>
                <c:pt idx="1">
                  <c:v>Listopad</c:v>
                </c:pt>
                <c:pt idx="2">
                  <c:v>Prosinec</c:v>
                </c:pt>
              </c:strCache>
            </c:strRef>
          </c:cat>
          <c:val>
            <c:numRef>
              <c:f>'8.11'!$L$31:$N$31</c:f>
              <c:numCache>
                <c:formatCode>#,##0.0</c:formatCode>
                <c:ptCount val="3"/>
                <c:pt idx="0">
                  <c:v>2763.3599999999997</c:v>
                </c:pt>
                <c:pt idx="1">
                  <c:v>4210.2699999999995</c:v>
                </c:pt>
                <c:pt idx="2">
                  <c:v>4598.68</c:v>
                </c:pt>
              </c:numCache>
            </c:numRef>
          </c:val>
          <c:extLst xmlns:c16r2="http://schemas.microsoft.com/office/drawing/2015/06/char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Říjen</c:v>
                </c:pt>
                <c:pt idx="1">
                  <c:v>Listopad</c:v>
                </c:pt>
                <c:pt idx="2">
                  <c:v>Prosinec</c:v>
                </c:pt>
              </c:strCache>
            </c:strRef>
          </c:cat>
          <c:val>
            <c:numRef>
              <c:f>'8.11'!$L$32:$N$32</c:f>
              <c:numCache>
                <c:formatCode>#,##0.0</c:formatCode>
                <c:ptCount val="3"/>
                <c:pt idx="0">
                  <c:v>163979.18500000006</c:v>
                </c:pt>
                <c:pt idx="1">
                  <c:v>221789.70699999999</c:v>
                </c:pt>
                <c:pt idx="2">
                  <c:v>290226.59200000006</c:v>
                </c:pt>
              </c:numCache>
            </c:numRef>
          </c:val>
          <c:extLst xmlns:c16r2="http://schemas.microsoft.com/office/drawing/2015/06/char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Říjen</c:v>
                </c:pt>
                <c:pt idx="1">
                  <c:v>Listopad</c:v>
                </c:pt>
                <c:pt idx="2">
                  <c:v>Prosinec</c:v>
                </c:pt>
              </c:strCache>
            </c:strRef>
          </c:cat>
          <c:val>
            <c:numRef>
              <c:f>'8.11'!$L$33:$N$33</c:f>
              <c:numCache>
                <c:formatCode>#,##0.0</c:formatCode>
                <c:ptCount val="3"/>
                <c:pt idx="0">
                  <c:v>83313.759000000005</c:v>
                </c:pt>
                <c:pt idx="1">
                  <c:v>123406.11399999999</c:v>
                </c:pt>
                <c:pt idx="2">
                  <c:v>163552.03099999999</c:v>
                </c:pt>
              </c:numCache>
            </c:numRef>
          </c:val>
          <c:extLst xmlns:c16r2="http://schemas.microsoft.com/office/drawing/2015/06/char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Říjen</c:v>
                </c:pt>
                <c:pt idx="1">
                  <c:v>Listopad</c:v>
                </c:pt>
                <c:pt idx="2">
                  <c:v>Prosinec</c:v>
                </c:pt>
              </c:strCache>
            </c:strRef>
          </c:cat>
          <c:val>
            <c:numRef>
              <c:f>'8.11'!$L$34:$N$34</c:f>
              <c:numCache>
                <c:formatCode>#,##0.0</c:formatCode>
                <c:ptCount val="3"/>
                <c:pt idx="0">
                  <c:v>4982.33</c:v>
                </c:pt>
                <c:pt idx="1">
                  <c:v>6735.9</c:v>
                </c:pt>
                <c:pt idx="2">
                  <c:v>8353.89</c:v>
                </c:pt>
              </c:numCache>
            </c:numRef>
          </c:val>
          <c:extLst xmlns:c16r2="http://schemas.microsoft.com/office/drawing/2015/06/char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205118848"/>
        <c:axId val="189338752"/>
      </c:barChart>
      <c:catAx>
        <c:axId val="205118848"/>
        <c:scaling>
          <c:orientation val="minMax"/>
        </c:scaling>
        <c:delete val="0"/>
        <c:axPos val="b"/>
        <c:numFmt formatCode="General" sourceLinked="1"/>
        <c:majorTickMark val="none"/>
        <c:minorTickMark val="none"/>
        <c:tickLblPos val="nextTo"/>
        <c:txPr>
          <a:bodyPr/>
          <a:lstStyle/>
          <a:p>
            <a:pPr>
              <a:defRPr sz="900"/>
            </a:pPr>
            <a:endParaRPr lang="cs-CZ"/>
          </a:p>
        </c:txPr>
        <c:crossAx val="189338752"/>
        <c:crosses val="autoZero"/>
        <c:auto val="1"/>
        <c:lblAlgn val="ctr"/>
        <c:lblOffset val="100"/>
        <c:noMultiLvlLbl val="0"/>
      </c:catAx>
      <c:valAx>
        <c:axId val="189338752"/>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511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2.863426830511185E-2</c:v>
                </c:pt>
              </c:numCache>
            </c:numRef>
          </c:val>
          <c:extLst xmlns:c16r2="http://schemas.microsoft.com/office/drawing/2015/06/char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3.9481742105070688E-2</c:v>
                </c:pt>
              </c:numCache>
            </c:numRef>
          </c:val>
          <c:extLst xmlns:c16r2="http://schemas.microsoft.com/office/drawing/2015/06/char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4.8342184601973537E-2</c:v>
                </c:pt>
              </c:numCache>
            </c:numRef>
          </c:val>
          <c:extLst xmlns:c16r2="http://schemas.microsoft.com/office/drawing/2015/06/char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89377920"/>
        <c:axId val="189392000"/>
      </c:barChart>
      <c:catAx>
        <c:axId val="189377920"/>
        <c:scaling>
          <c:orientation val="maxMin"/>
        </c:scaling>
        <c:delete val="0"/>
        <c:axPos val="l"/>
        <c:numFmt formatCode="General" sourceLinked="1"/>
        <c:majorTickMark val="none"/>
        <c:minorTickMark val="none"/>
        <c:tickLblPos val="none"/>
        <c:crossAx val="189392000"/>
        <c:crosses val="autoZero"/>
        <c:auto val="1"/>
        <c:lblAlgn val="ctr"/>
        <c:lblOffset val="100"/>
        <c:noMultiLvlLbl val="0"/>
      </c:catAx>
      <c:valAx>
        <c:axId val="189392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93779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Říjen</c:v>
                </c:pt>
                <c:pt idx="1">
                  <c:v>Listopad</c:v>
                </c:pt>
                <c:pt idx="2">
                  <c:v>Prosinec</c:v>
                </c:pt>
              </c:strCache>
            </c:strRef>
          </c:cat>
          <c:val>
            <c:numRef>
              <c:f>'8.11'!$L$10:$N$10</c:f>
              <c:numCache>
                <c:formatCode>#,##0.0</c:formatCode>
                <c:ptCount val="3"/>
                <c:pt idx="0">
                  <c:v>57801.49</c:v>
                </c:pt>
                <c:pt idx="1">
                  <c:v>75411.938999999998</c:v>
                </c:pt>
                <c:pt idx="2">
                  <c:v>77700.532000000007</c:v>
                </c:pt>
              </c:numCache>
            </c:numRef>
          </c:val>
          <c:extLst xmlns:c16r2="http://schemas.microsoft.com/office/drawing/2015/06/char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Říjen</c:v>
                </c:pt>
                <c:pt idx="1">
                  <c:v>Listopad</c:v>
                </c:pt>
                <c:pt idx="2">
                  <c:v>Prosinec</c:v>
                </c:pt>
              </c:strCache>
            </c:strRef>
          </c:cat>
          <c:val>
            <c:numRef>
              <c:f>'8.11'!$L$11:$N$11</c:f>
              <c:numCache>
                <c:formatCode>#,##0.0</c:formatCode>
                <c:ptCount val="3"/>
                <c:pt idx="0">
                  <c:v>5535.3859999999995</c:v>
                </c:pt>
                <c:pt idx="1">
                  <c:v>7299.1119999999992</c:v>
                </c:pt>
                <c:pt idx="2">
                  <c:v>7784.808</c:v>
                </c:pt>
              </c:numCache>
            </c:numRef>
          </c:val>
          <c:extLst xmlns:c16r2="http://schemas.microsoft.com/office/drawing/2015/06/char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Říjen</c:v>
                </c:pt>
                <c:pt idx="1">
                  <c:v>Listopad</c:v>
                </c:pt>
                <c:pt idx="2">
                  <c:v>Prosinec</c:v>
                </c:pt>
              </c:strCache>
            </c:strRef>
          </c:cat>
          <c:val>
            <c:numRef>
              <c:f>'8.11'!$L$12:$N$12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Říjen</c:v>
                </c:pt>
                <c:pt idx="1">
                  <c:v>Listopad</c:v>
                </c:pt>
                <c:pt idx="2">
                  <c:v>Prosinec</c:v>
                </c:pt>
              </c:strCache>
            </c:strRef>
          </c:cat>
          <c:val>
            <c:numRef>
              <c:f>'8.11'!$L$13:$N$13</c:f>
              <c:numCache>
                <c:formatCode>#,##0.0</c:formatCode>
                <c:ptCount val="3"/>
                <c:pt idx="0">
                  <c:v>180.05</c:v>
                </c:pt>
                <c:pt idx="1">
                  <c:v>150.66999999999999</c:v>
                </c:pt>
                <c:pt idx="2">
                  <c:v>165.8</c:v>
                </c:pt>
              </c:numCache>
            </c:numRef>
          </c:val>
          <c:extLst xmlns:c16r2="http://schemas.microsoft.com/office/drawing/2015/06/char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Říjen</c:v>
                </c:pt>
                <c:pt idx="1">
                  <c:v>Listopad</c:v>
                </c:pt>
                <c:pt idx="2">
                  <c:v>Prosinec</c:v>
                </c:pt>
              </c:strCache>
            </c:strRef>
          </c:cat>
          <c:val>
            <c:numRef>
              <c:f>'8.11'!$L$14:$N$14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Říjen</c:v>
                </c:pt>
                <c:pt idx="1">
                  <c:v>Listopad</c:v>
                </c:pt>
                <c:pt idx="2">
                  <c:v>Prosinec</c:v>
                </c:pt>
              </c:strCache>
            </c:strRef>
          </c:cat>
          <c:val>
            <c:numRef>
              <c:f>'8.11'!$L$15:$N$15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Říjen</c:v>
                </c:pt>
                <c:pt idx="1">
                  <c:v>Listopad</c:v>
                </c:pt>
                <c:pt idx="2">
                  <c:v>Prosinec</c:v>
                </c:pt>
              </c:strCache>
            </c:strRef>
          </c:cat>
          <c:val>
            <c:numRef>
              <c:f>'8.11'!$L$16:$N$16</c:f>
              <c:numCache>
                <c:formatCode>#,##0.0</c:formatCode>
                <c:ptCount val="3"/>
                <c:pt idx="0">
                  <c:v>181768.31099999999</c:v>
                </c:pt>
                <c:pt idx="1">
                  <c:v>270604.52500000002</c:v>
                </c:pt>
                <c:pt idx="2">
                  <c:v>366063.60299999994</c:v>
                </c:pt>
              </c:numCache>
            </c:numRef>
          </c:val>
          <c:extLst xmlns:c16r2="http://schemas.microsoft.com/office/drawing/2015/06/char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Říjen</c:v>
                </c:pt>
                <c:pt idx="1">
                  <c:v>Listopad</c:v>
                </c:pt>
                <c:pt idx="2">
                  <c:v>Prosinec</c:v>
                </c:pt>
              </c:strCache>
            </c:strRef>
          </c:cat>
          <c:val>
            <c:numRef>
              <c:f>'8.11'!$L$17:$N$17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Říjen</c:v>
                </c:pt>
                <c:pt idx="1">
                  <c:v>Listopad</c:v>
                </c:pt>
                <c:pt idx="2">
                  <c:v>Prosinec</c:v>
                </c:pt>
              </c:strCache>
            </c:strRef>
          </c:cat>
          <c:val>
            <c:numRef>
              <c:f>'8.11'!$L$18:$N$18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Říjen</c:v>
                </c:pt>
                <c:pt idx="1">
                  <c:v>Listopad</c:v>
                </c:pt>
                <c:pt idx="2">
                  <c:v>Prosinec</c:v>
                </c:pt>
              </c:strCache>
            </c:strRef>
          </c:cat>
          <c:val>
            <c:numRef>
              <c:f>'8.11'!$L$19:$N$19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Říjen</c:v>
                </c:pt>
                <c:pt idx="1">
                  <c:v>Listopad</c:v>
                </c:pt>
                <c:pt idx="2">
                  <c:v>Prosinec</c:v>
                </c:pt>
              </c:strCache>
            </c:strRef>
          </c:cat>
          <c:val>
            <c:numRef>
              <c:f>'8.11'!$L$20:$N$20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Říjen</c:v>
                </c:pt>
                <c:pt idx="1">
                  <c:v>Listopad</c:v>
                </c:pt>
                <c:pt idx="2">
                  <c:v>Prosinec</c:v>
                </c:pt>
              </c:strCache>
            </c:strRef>
          </c:cat>
          <c:val>
            <c:numRef>
              <c:f>'8.11'!$L$21:$N$21</c:f>
              <c:numCache>
                <c:formatCode>#,##0.0</c:formatCode>
                <c:ptCount val="3"/>
                <c:pt idx="0">
                  <c:v>29527.599999999999</c:v>
                </c:pt>
                <c:pt idx="1">
                  <c:v>27334.415000000001</c:v>
                </c:pt>
                <c:pt idx="2">
                  <c:v>31283.787</c:v>
                </c:pt>
              </c:numCache>
            </c:numRef>
          </c:val>
          <c:extLst xmlns:c16r2="http://schemas.microsoft.com/office/drawing/2015/06/char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Říjen</c:v>
                </c:pt>
                <c:pt idx="1">
                  <c:v>Listopad</c:v>
                </c:pt>
                <c:pt idx="2">
                  <c:v>Prosinec</c:v>
                </c:pt>
              </c:strCache>
            </c:strRef>
          </c:cat>
          <c:val>
            <c:numRef>
              <c:f>'8.11'!$L$22:$N$22</c:f>
              <c:numCache>
                <c:formatCode>#,##0.0</c:formatCode>
                <c:ptCount val="3"/>
                <c:pt idx="0">
                  <c:v>12</c:v>
                </c:pt>
                <c:pt idx="1">
                  <c:v>50</c:v>
                </c:pt>
                <c:pt idx="2">
                  <c:v>35</c:v>
                </c:pt>
              </c:numCache>
            </c:numRef>
          </c:val>
          <c:extLst xmlns:c16r2="http://schemas.microsoft.com/office/drawing/2015/06/char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Říjen</c:v>
                </c:pt>
                <c:pt idx="1">
                  <c:v>Listopad</c:v>
                </c:pt>
                <c:pt idx="2">
                  <c:v>Prosinec</c:v>
                </c:pt>
              </c:strCache>
            </c:strRef>
          </c:cat>
          <c:val>
            <c:numRef>
              <c:f>'8.11'!$L$23:$N$23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Říjen</c:v>
                </c:pt>
                <c:pt idx="1">
                  <c:v>Listopad</c:v>
                </c:pt>
                <c:pt idx="2">
                  <c:v>Prosinec</c:v>
                </c:pt>
              </c:strCache>
            </c:strRef>
          </c:cat>
          <c:val>
            <c:numRef>
              <c:f>'8.11'!$L$24:$N$24</c:f>
              <c:numCache>
                <c:formatCode>#,##0.0</c:formatCode>
                <c:ptCount val="3"/>
                <c:pt idx="0">
                  <c:v>62.4</c:v>
                </c:pt>
                <c:pt idx="1">
                  <c:v>41.859000000000002</c:v>
                </c:pt>
                <c:pt idx="2">
                  <c:v>186.685</c:v>
                </c:pt>
              </c:numCache>
            </c:numRef>
          </c:val>
          <c:extLst xmlns:c16r2="http://schemas.microsoft.com/office/drawing/2015/06/char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Říjen</c:v>
                </c:pt>
                <c:pt idx="1">
                  <c:v>Listopad</c:v>
                </c:pt>
                <c:pt idx="2">
                  <c:v>Prosinec</c:v>
                </c:pt>
              </c:strCache>
            </c:strRef>
          </c:cat>
          <c:val>
            <c:numRef>
              <c:f>'8.11'!$L$25:$N$25</c:f>
              <c:numCache>
                <c:formatCode>#,##0.0</c:formatCode>
                <c:ptCount val="3"/>
                <c:pt idx="0">
                  <c:v>61858.794000000016</c:v>
                </c:pt>
                <c:pt idx="1">
                  <c:v>75886.502999999982</c:v>
                </c:pt>
                <c:pt idx="2">
                  <c:v>95936.247000000003</c:v>
                </c:pt>
              </c:numCache>
            </c:numRef>
          </c:val>
          <c:extLst xmlns:c16r2="http://schemas.microsoft.com/office/drawing/2015/06/char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203017600"/>
        <c:axId val="203027584"/>
      </c:barChart>
      <c:catAx>
        <c:axId val="203017600"/>
        <c:scaling>
          <c:orientation val="minMax"/>
        </c:scaling>
        <c:delete val="0"/>
        <c:axPos val="b"/>
        <c:numFmt formatCode="General" sourceLinked="1"/>
        <c:majorTickMark val="none"/>
        <c:minorTickMark val="none"/>
        <c:tickLblPos val="nextTo"/>
        <c:txPr>
          <a:bodyPr/>
          <a:lstStyle/>
          <a:p>
            <a:pPr>
              <a:defRPr sz="900"/>
            </a:pPr>
            <a:endParaRPr lang="cs-CZ"/>
          </a:p>
        </c:txPr>
        <c:crossAx val="203027584"/>
        <c:crosses val="autoZero"/>
        <c:auto val="1"/>
        <c:lblAlgn val="ctr"/>
        <c:lblOffset val="100"/>
        <c:noMultiLvlLbl val="0"/>
      </c:catAx>
      <c:valAx>
        <c:axId val="20302758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30176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3E27-49A3-973F-5AE82D86D262}"/>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3E27-49A3-973F-5AE82D86D262}"/>
              </c:ext>
            </c:extLst>
          </c:dPt>
          <c:dPt>
            <c:idx val="5"/>
            <c:bubble3D val="0"/>
            <c:extLst xmlns:c16r2="http://schemas.microsoft.com/office/drawing/2015/06/chart">
              <c:ext xmlns:c16="http://schemas.microsoft.com/office/drawing/2014/chart" uri="{C3380CC4-5D6E-409C-BE32-E72D297353CC}">
                <c16:uniqueId val="{00000006-3E27-49A3-973F-5AE82D86D262}"/>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3E27-49A3-973F-5AE82D86D262}"/>
              </c:ext>
            </c:extLst>
          </c:dPt>
          <c:dPt>
            <c:idx val="7"/>
            <c:bubble3D val="0"/>
            <c:extLst xmlns:c16r2="http://schemas.microsoft.com/office/drawing/2015/06/chart">
              <c:ext xmlns:c16="http://schemas.microsoft.com/office/drawing/2014/chart" uri="{C3380CC4-5D6E-409C-BE32-E72D297353CC}">
                <c16:uniqueId val="{00000009-3E27-49A3-973F-5AE82D86D262}"/>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xmlns:c16r2="http://schemas.microsoft.com/office/drawing/2015/06/char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599.69134300000007</c:v>
                </c:pt>
                <c:pt idx="2">
                  <c:v>175.03354000000002</c:v>
                </c:pt>
                <c:pt idx="3">
                  <c:v>136.70112700000001</c:v>
                </c:pt>
                <c:pt idx="4">
                  <c:v>361.17246</c:v>
                </c:pt>
                <c:pt idx="5">
                  <c:v>252.11048000000002</c:v>
                </c:pt>
                <c:pt idx="6">
                  <c:v>6.6203100000000008</c:v>
                </c:pt>
                <c:pt idx="7">
                  <c:v>1611.8543879999997</c:v>
                </c:pt>
                <c:pt idx="8">
                  <c:v>92.279537000000019</c:v>
                </c:pt>
                <c:pt idx="9">
                  <c:v>15.102282000000001</c:v>
                </c:pt>
                <c:pt idx="10">
                  <c:v>338.00555899999995</c:v>
                </c:pt>
                <c:pt idx="11">
                  <c:v>442.47691099999997</c:v>
                </c:pt>
                <c:pt idx="12">
                  <c:v>1930.8175659999999</c:v>
                </c:pt>
                <c:pt idx="13">
                  <c:v>101.39583999999999</c:v>
                </c:pt>
              </c:numCache>
            </c:numRef>
          </c:val>
          <c:extLst xmlns:c16r2="http://schemas.microsoft.com/office/drawing/2015/06/char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37.917999999999999</c:v>
                </c:pt>
                <c:pt idx="1">
                  <c:v>108.11560800000001</c:v>
                </c:pt>
                <c:pt idx="2">
                  <c:v>95.275675000000007</c:v>
                </c:pt>
                <c:pt idx="3">
                  <c:v>22.205128999999999</c:v>
                </c:pt>
                <c:pt idx="4">
                  <c:v>177.38048499999991</c:v>
                </c:pt>
                <c:pt idx="5">
                  <c:v>111.33262200000001</c:v>
                </c:pt>
                <c:pt idx="6">
                  <c:v>10.146229000000002</c:v>
                </c:pt>
                <c:pt idx="7">
                  <c:v>95.705754999999996</c:v>
                </c:pt>
                <c:pt idx="8">
                  <c:v>101.29555299999998</c:v>
                </c:pt>
                <c:pt idx="9">
                  <c:v>105.834433</c:v>
                </c:pt>
                <c:pt idx="10">
                  <c:v>106.84437400000002</c:v>
                </c:pt>
                <c:pt idx="11">
                  <c:v>131.32447400000001</c:v>
                </c:pt>
                <c:pt idx="12">
                  <c:v>29.482635000000002</c:v>
                </c:pt>
                <c:pt idx="13">
                  <c:v>30.535079</c:v>
                </c:pt>
              </c:numCache>
            </c:numRef>
          </c:val>
          <c:extLst xmlns:c16r2="http://schemas.microsoft.com/office/drawing/2015/06/char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19.924580000000002</c:v>
                </c:pt>
                <c:pt idx="6">
                  <c:v>0</c:v>
                </c:pt>
                <c:pt idx="7">
                  <c:v>4157.4464479999997</c:v>
                </c:pt>
                <c:pt idx="8">
                  <c:v>227.66537500000001</c:v>
                </c:pt>
                <c:pt idx="9">
                  <c:v>35.993000000000002</c:v>
                </c:pt>
                <c:pt idx="10">
                  <c:v>0</c:v>
                </c:pt>
                <c:pt idx="11">
                  <c:v>4.1000000000000002E-2</c:v>
                </c:pt>
                <c:pt idx="12">
                  <c:v>0</c:v>
                </c:pt>
                <c:pt idx="13">
                  <c:v>39.077510000000004</c:v>
                </c:pt>
              </c:numCache>
            </c:numRef>
          </c:val>
          <c:extLst xmlns:c16r2="http://schemas.microsoft.com/office/drawing/2015/06/char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2.3200000000000002E-2</c:v>
                </c:pt>
                <c:pt idx="2">
                  <c:v>0.93600000000000005</c:v>
                </c:pt>
                <c:pt idx="3">
                  <c:v>0</c:v>
                </c:pt>
                <c:pt idx="4">
                  <c:v>1E-3</c:v>
                </c:pt>
                <c:pt idx="5">
                  <c:v>0</c:v>
                </c:pt>
                <c:pt idx="6">
                  <c:v>0</c:v>
                </c:pt>
                <c:pt idx="7">
                  <c:v>0.436</c:v>
                </c:pt>
                <c:pt idx="8">
                  <c:v>0</c:v>
                </c:pt>
                <c:pt idx="9">
                  <c:v>0</c:v>
                </c:pt>
                <c:pt idx="10">
                  <c:v>1.2845</c:v>
                </c:pt>
                <c:pt idx="11">
                  <c:v>0</c:v>
                </c:pt>
                <c:pt idx="12">
                  <c:v>0</c:v>
                </c:pt>
                <c:pt idx="13">
                  <c:v>1.4500000000000001E-2</c:v>
                </c:pt>
              </c:numCache>
            </c:numRef>
          </c:val>
          <c:extLst xmlns:c16r2="http://schemas.microsoft.com/office/drawing/2015/06/char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2.29</c:v>
                </c:pt>
                <c:pt idx="1">
                  <c:v>0</c:v>
                </c:pt>
                <c:pt idx="2">
                  <c:v>0.20799999999999999</c:v>
                </c:pt>
                <c:pt idx="3">
                  <c:v>1.37812</c:v>
                </c:pt>
                <c:pt idx="4">
                  <c:v>0</c:v>
                </c:pt>
                <c:pt idx="5">
                  <c:v>0</c:v>
                </c:pt>
                <c:pt idx="6">
                  <c:v>0</c:v>
                </c:pt>
                <c:pt idx="7">
                  <c:v>0</c:v>
                </c:pt>
                <c:pt idx="8">
                  <c:v>0</c:v>
                </c:pt>
                <c:pt idx="9">
                  <c:v>0</c:v>
                </c:pt>
                <c:pt idx="10">
                  <c:v>0</c:v>
                </c:pt>
                <c:pt idx="11">
                  <c:v>0</c:v>
                </c:pt>
                <c:pt idx="12">
                  <c:v>0.42199999999999999</c:v>
                </c:pt>
                <c:pt idx="13">
                  <c:v>0</c:v>
                </c:pt>
              </c:numCache>
            </c:numRef>
          </c:val>
          <c:extLst xmlns:c16r2="http://schemas.microsoft.com/office/drawing/2015/06/char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8.9999999999999993E-3</c:v>
                </c:pt>
                <c:pt idx="3">
                  <c:v>1.1707999999999998E-2</c:v>
                </c:pt>
                <c:pt idx="4">
                  <c:v>1.2700000000000001E-2</c:v>
                </c:pt>
                <c:pt idx="5">
                  <c:v>0</c:v>
                </c:pt>
                <c:pt idx="6">
                  <c:v>0</c:v>
                </c:pt>
                <c:pt idx="7">
                  <c:v>0</c:v>
                </c:pt>
                <c:pt idx="8">
                  <c:v>0</c:v>
                </c:pt>
                <c:pt idx="9">
                  <c:v>0</c:v>
                </c:pt>
                <c:pt idx="10">
                  <c:v>0</c:v>
                </c:pt>
                <c:pt idx="11">
                  <c:v>0</c:v>
                </c:pt>
                <c:pt idx="12">
                  <c:v>4.0000000000000001E-3</c:v>
                </c:pt>
                <c:pt idx="13">
                  <c:v>0</c:v>
                </c:pt>
              </c:numCache>
            </c:numRef>
          </c:val>
          <c:extLst xmlns:c16r2="http://schemas.microsoft.com/office/drawing/2015/06/char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1185.8098860000002</c:v>
                </c:pt>
                <c:pt idx="2">
                  <c:v>3.7257600000000002</c:v>
                </c:pt>
                <c:pt idx="3">
                  <c:v>1711.0820430000001</c:v>
                </c:pt>
                <c:pt idx="4">
                  <c:v>162.36929800000001</c:v>
                </c:pt>
                <c:pt idx="5">
                  <c:v>686.14184</c:v>
                </c:pt>
                <c:pt idx="6">
                  <c:v>32.624589</c:v>
                </c:pt>
                <c:pt idx="7">
                  <c:v>178.31072999999998</c:v>
                </c:pt>
                <c:pt idx="8">
                  <c:v>804.57682899999998</c:v>
                </c:pt>
                <c:pt idx="9">
                  <c:v>1660.9997809999998</c:v>
                </c:pt>
                <c:pt idx="10">
                  <c:v>987.64784099999997</c:v>
                </c:pt>
                <c:pt idx="11">
                  <c:v>4672.2101619999994</c:v>
                </c:pt>
                <c:pt idx="12">
                  <c:v>5706.3793729999998</c:v>
                </c:pt>
                <c:pt idx="13">
                  <c:v>928.25306699999999</c:v>
                </c:pt>
              </c:numCache>
            </c:numRef>
          </c:val>
          <c:extLst xmlns:c16r2="http://schemas.microsoft.com/office/drawing/2015/06/char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176.63800000000001</c:v>
                </c:pt>
                <c:pt idx="2">
                  <c:v>0</c:v>
                </c:pt>
                <c:pt idx="3">
                  <c:v>0</c:v>
                </c:pt>
                <c:pt idx="4">
                  <c:v>144.709</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28.117010000000001</c:v>
                </c:pt>
                <c:pt idx="3">
                  <c:v>2.5006999999999997</c:v>
                </c:pt>
                <c:pt idx="4">
                  <c:v>9.798</c:v>
                </c:pt>
                <c:pt idx="5">
                  <c:v>0.98064999999999991</c:v>
                </c:pt>
                <c:pt idx="6">
                  <c:v>0.88809999999999989</c:v>
                </c:pt>
                <c:pt idx="7">
                  <c:v>454.80157000000003</c:v>
                </c:pt>
                <c:pt idx="8">
                  <c:v>147.16841200000002</c:v>
                </c:pt>
                <c:pt idx="9">
                  <c:v>72.066000000000003</c:v>
                </c:pt>
                <c:pt idx="10">
                  <c:v>0</c:v>
                </c:pt>
                <c:pt idx="11">
                  <c:v>710.46400000000006</c:v>
                </c:pt>
                <c:pt idx="12">
                  <c:v>345.25599999999997</c:v>
                </c:pt>
                <c:pt idx="13">
                  <c:v>52.127000000000002</c:v>
                </c:pt>
              </c:numCache>
            </c:numRef>
          </c:val>
          <c:extLst xmlns:c16r2="http://schemas.microsoft.com/office/drawing/2015/06/char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0.71</c:v>
                </c:pt>
                <c:pt idx="2">
                  <c:v>0</c:v>
                </c:pt>
                <c:pt idx="3">
                  <c:v>1.3177699999999999</c:v>
                </c:pt>
                <c:pt idx="4">
                  <c:v>0</c:v>
                </c:pt>
                <c:pt idx="5">
                  <c:v>0</c:v>
                </c:pt>
                <c:pt idx="6">
                  <c:v>0</c:v>
                </c:pt>
                <c:pt idx="7">
                  <c:v>0</c:v>
                </c:pt>
                <c:pt idx="8">
                  <c:v>0</c:v>
                </c:pt>
                <c:pt idx="9">
                  <c:v>0</c:v>
                </c:pt>
                <c:pt idx="10">
                  <c:v>0</c:v>
                </c:pt>
                <c:pt idx="11">
                  <c:v>11.190095000000001</c:v>
                </c:pt>
                <c:pt idx="12">
                  <c:v>0</c:v>
                </c:pt>
                <c:pt idx="13">
                  <c:v>142.441</c:v>
                </c:pt>
              </c:numCache>
            </c:numRef>
          </c:val>
          <c:extLst xmlns:c16r2="http://schemas.microsoft.com/office/drawing/2015/06/char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366.11183</c:v>
                </c:pt>
                <c:pt idx="1">
                  <c:v>2.5329999999999999</c:v>
                </c:pt>
                <c:pt idx="2">
                  <c:v>431.80700000000002</c:v>
                </c:pt>
                <c:pt idx="3">
                  <c:v>0</c:v>
                </c:pt>
                <c:pt idx="4">
                  <c:v>2.593</c:v>
                </c:pt>
                <c:pt idx="5">
                  <c:v>0</c:v>
                </c:pt>
                <c:pt idx="6">
                  <c:v>225.25899999999999</c:v>
                </c:pt>
                <c:pt idx="7">
                  <c:v>15.995627999999998</c:v>
                </c:pt>
                <c:pt idx="8">
                  <c:v>0</c:v>
                </c:pt>
                <c:pt idx="9">
                  <c:v>1.2655399999999999</c:v>
                </c:pt>
                <c:pt idx="10">
                  <c:v>93.081682999999998</c:v>
                </c:pt>
                <c:pt idx="11">
                  <c:v>28.912400174922272</c:v>
                </c:pt>
                <c:pt idx="12">
                  <c:v>14.87068</c:v>
                </c:pt>
                <c:pt idx="13">
                  <c:v>20.552199999999999</c:v>
                </c:pt>
              </c:numCache>
            </c:numRef>
          </c:val>
          <c:extLst xmlns:c16r2="http://schemas.microsoft.com/office/drawing/2015/06/char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0.34971000000000002</c:v>
                </c:pt>
                <c:pt idx="2">
                  <c:v>0</c:v>
                </c:pt>
                <c:pt idx="3">
                  <c:v>0</c:v>
                </c:pt>
                <c:pt idx="4">
                  <c:v>0</c:v>
                </c:pt>
                <c:pt idx="5">
                  <c:v>0</c:v>
                </c:pt>
                <c:pt idx="6">
                  <c:v>0</c:v>
                </c:pt>
                <c:pt idx="7">
                  <c:v>1637.5311620000004</c:v>
                </c:pt>
                <c:pt idx="8">
                  <c:v>0</c:v>
                </c:pt>
                <c:pt idx="9">
                  <c:v>0</c:v>
                </c:pt>
                <c:pt idx="10">
                  <c:v>0.19600000000000001</c:v>
                </c:pt>
                <c:pt idx="11">
                  <c:v>187.70564000000002</c:v>
                </c:pt>
                <c:pt idx="12">
                  <c:v>142.16900000000001</c:v>
                </c:pt>
                <c:pt idx="13">
                  <c:v>295.78699999999998</c:v>
                </c:pt>
              </c:numCache>
            </c:numRef>
          </c:val>
          <c:extLst xmlns:c16r2="http://schemas.microsoft.com/office/drawing/2015/06/char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c:v>
                </c:pt>
                <c:pt idx="1">
                  <c:v>1.7170169999999998</c:v>
                </c:pt>
                <c:pt idx="2">
                  <c:v>0.1057</c:v>
                </c:pt>
                <c:pt idx="3">
                  <c:v>0</c:v>
                </c:pt>
                <c:pt idx="4">
                  <c:v>1.0928389999999999</c:v>
                </c:pt>
                <c:pt idx="5">
                  <c:v>0.14312899999999998</c:v>
                </c:pt>
                <c:pt idx="6">
                  <c:v>5.6447000000000012</c:v>
                </c:pt>
                <c:pt idx="7">
                  <c:v>1.487336</c:v>
                </c:pt>
                <c:pt idx="8">
                  <c:v>64.896872000000002</c:v>
                </c:pt>
                <c:pt idx="9">
                  <c:v>0.55008899999999994</c:v>
                </c:pt>
                <c:pt idx="10">
                  <c:v>0.30749400000000005</c:v>
                </c:pt>
                <c:pt idx="11">
                  <c:v>7.3663859999999994</c:v>
                </c:pt>
                <c:pt idx="12">
                  <c:v>7.042713</c:v>
                </c:pt>
                <c:pt idx="13">
                  <c:v>0.90006200000000003</c:v>
                </c:pt>
              </c:numCache>
            </c:numRef>
          </c:val>
          <c:extLst xmlns:c16r2="http://schemas.microsoft.com/office/drawing/2015/06/char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1344.0636090000003</c:v>
                </c:pt>
                <c:pt idx="1">
                  <c:v>268.37768199999988</c:v>
                </c:pt>
                <c:pt idx="2">
                  <c:v>1993.2889339999992</c:v>
                </c:pt>
                <c:pt idx="3">
                  <c:v>446.69935699999985</c:v>
                </c:pt>
                <c:pt idx="4">
                  <c:v>234.34820380000002</c:v>
                </c:pt>
                <c:pt idx="5">
                  <c:v>459.99035200000014</c:v>
                </c:pt>
                <c:pt idx="6">
                  <c:v>494.7193089999999</c:v>
                </c:pt>
                <c:pt idx="7">
                  <c:v>923.65189600000008</c:v>
                </c:pt>
                <c:pt idx="8">
                  <c:v>792.10241999999994</c:v>
                </c:pt>
                <c:pt idx="9">
                  <c:v>174.50435999999993</c:v>
                </c:pt>
                <c:pt idx="10">
                  <c:v>335.93264100000005</c:v>
                </c:pt>
                <c:pt idx="11">
                  <c:v>2307.2903678250773</c:v>
                </c:pt>
                <c:pt idx="12">
                  <c:v>526.94495700000016</c:v>
                </c:pt>
                <c:pt idx="13">
                  <c:v>598.93902900000023</c:v>
                </c:pt>
              </c:numCache>
            </c:numRef>
          </c:val>
          <c:extLst xmlns:c16r2="http://schemas.microsoft.com/office/drawing/2015/06/char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86101120"/>
        <c:axId val="186111104"/>
      </c:barChart>
      <c:catAx>
        <c:axId val="186101120"/>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86111104"/>
        <c:crosses val="autoZero"/>
        <c:auto val="1"/>
        <c:lblAlgn val="ctr"/>
        <c:lblOffset val="100"/>
        <c:noMultiLvlLbl val="0"/>
      </c:catAx>
      <c:valAx>
        <c:axId val="186111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61011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FE86-428C-84A4-A56B8EED7FEE}"/>
              </c:ext>
            </c:extLst>
          </c:dPt>
          <c:cat>
            <c:numRef>
              <c:f>'8.11'!$O$27:$O$34</c:f>
              <c:numCache>
                <c:formatCode>#,##0.0</c:formatCode>
                <c:ptCount val="8"/>
              </c:numCache>
            </c:numRef>
          </c:cat>
          <c:val>
            <c:numRef>
              <c:f>'8.11'!$J$27:$J$34</c:f>
              <c:numCache>
                <c:formatCode>0.0</c:formatCode>
                <c:ptCount val="8"/>
              </c:numCache>
            </c:numRef>
          </c:val>
          <c:extLst xmlns:c16r2="http://schemas.microsoft.com/office/drawing/2015/06/char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Říjen</c:v>
                </c:pt>
                <c:pt idx="1">
                  <c:v>Listopad</c:v>
                </c:pt>
                <c:pt idx="2">
                  <c:v>Prosinec</c:v>
                </c:pt>
              </c:strCache>
            </c:strRef>
          </c:cat>
          <c:val>
            <c:numRef>
              <c:f>'8.12'!$L$28:$N$28</c:f>
              <c:numCache>
                <c:formatCode>#,##0.0</c:formatCode>
                <c:ptCount val="3"/>
                <c:pt idx="0">
                  <c:v>424853.82799999998</c:v>
                </c:pt>
                <c:pt idx="1">
                  <c:v>519656.87400000007</c:v>
                </c:pt>
                <c:pt idx="2">
                  <c:v>560401.24100000004</c:v>
                </c:pt>
              </c:numCache>
            </c:numRef>
          </c:val>
          <c:extLst xmlns:c16r2="http://schemas.microsoft.com/office/drawing/2015/06/char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Říjen</c:v>
                </c:pt>
                <c:pt idx="1">
                  <c:v>Listopad</c:v>
                </c:pt>
                <c:pt idx="2">
                  <c:v>Prosinec</c:v>
                </c:pt>
              </c:strCache>
            </c:strRef>
          </c:cat>
          <c:val>
            <c:numRef>
              <c:f>'8.12'!$L$29:$N$29</c:f>
              <c:numCache>
                <c:formatCode>#,##0.0</c:formatCode>
                <c:ptCount val="3"/>
                <c:pt idx="0">
                  <c:v>20910.440000000002</c:v>
                </c:pt>
                <c:pt idx="1">
                  <c:v>41408.530999999995</c:v>
                </c:pt>
                <c:pt idx="2">
                  <c:v>78064.45</c:v>
                </c:pt>
              </c:numCache>
            </c:numRef>
          </c:val>
          <c:extLst xmlns:c16r2="http://schemas.microsoft.com/office/drawing/2015/06/char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Říjen</c:v>
                </c:pt>
                <c:pt idx="1">
                  <c:v>Listopad</c:v>
                </c:pt>
                <c:pt idx="2">
                  <c:v>Prosinec</c:v>
                </c:pt>
              </c:strCache>
            </c:strRef>
          </c:cat>
          <c:val>
            <c:numRef>
              <c:f>'8.12'!$L$30:$N$30</c:f>
              <c:numCache>
                <c:formatCode>#,##0.0</c:formatCode>
                <c:ptCount val="3"/>
                <c:pt idx="0">
                  <c:v>2451.34</c:v>
                </c:pt>
                <c:pt idx="1">
                  <c:v>3528.7000000000003</c:v>
                </c:pt>
                <c:pt idx="2">
                  <c:v>4075.9</c:v>
                </c:pt>
              </c:numCache>
            </c:numRef>
          </c:val>
          <c:extLst xmlns:c16r2="http://schemas.microsoft.com/office/drawing/2015/06/char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Říjen</c:v>
                </c:pt>
                <c:pt idx="1">
                  <c:v>Listopad</c:v>
                </c:pt>
                <c:pt idx="2">
                  <c:v>Prosinec</c:v>
                </c:pt>
              </c:strCache>
            </c:strRef>
          </c:cat>
          <c:val>
            <c:numRef>
              <c:f>'8.12'!$L$31:$N$31</c:f>
              <c:numCache>
                <c:formatCode>#,##0.0</c:formatCode>
                <c:ptCount val="3"/>
                <c:pt idx="0">
                  <c:v>122.64500000000001</c:v>
                </c:pt>
                <c:pt idx="1">
                  <c:v>165.52600000000001</c:v>
                </c:pt>
                <c:pt idx="2">
                  <c:v>90.540999999999997</c:v>
                </c:pt>
              </c:numCache>
            </c:numRef>
          </c:val>
          <c:extLst xmlns:c16r2="http://schemas.microsoft.com/office/drawing/2015/06/char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Říjen</c:v>
                </c:pt>
                <c:pt idx="1">
                  <c:v>Listopad</c:v>
                </c:pt>
                <c:pt idx="2">
                  <c:v>Prosinec</c:v>
                </c:pt>
              </c:strCache>
            </c:strRef>
          </c:cat>
          <c:val>
            <c:numRef>
              <c:f>'8.12'!$L$32:$N$32</c:f>
              <c:numCache>
                <c:formatCode>#,##0.0</c:formatCode>
                <c:ptCount val="3"/>
                <c:pt idx="0">
                  <c:v>2142.7560000000003</c:v>
                </c:pt>
                <c:pt idx="1">
                  <c:v>1897.8809999999999</c:v>
                </c:pt>
                <c:pt idx="2">
                  <c:v>1251.9190000000001</c:v>
                </c:pt>
              </c:numCache>
            </c:numRef>
          </c:val>
          <c:extLst xmlns:c16r2="http://schemas.microsoft.com/office/drawing/2015/06/char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Říjen</c:v>
                </c:pt>
                <c:pt idx="1">
                  <c:v>Listopad</c:v>
                </c:pt>
                <c:pt idx="2">
                  <c:v>Prosinec</c:v>
                </c:pt>
              </c:strCache>
            </c:strRef>
          </c:cat>
          <c:val>
            <c:numRef>
              <c:f>'8.12'!$L$33:$N$33</c:f>
              <c:numCache>
                <c:formatCode>#,##0.0</c:formatCode>
                <c:ptCount val="3"/>
                <c:pt idx="0">
                  <c:v>217115.22800000006</c:v>
                </c:pt>
                <c:pt idx="1">
                  <c:v>300506.58000000007</c:v>
                </c:pt>
                <c:pt idx="2">
                  <c:v>357677.67800000007</c:v>
                </c:pt>
              </c:numCache>
            </c:numRef>
          </c:val>
          <c:extLst xmlns:c16r2="http://schemas.microsoft.com/office/drawing/2015/06/char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Říjen</c:v>
                </c:pt>
                <c:pt idx="1">
                  <c:v>Listopad</c:v>
                </c:pt>
                <c:pt idx="2">
                  <c:v>Prosinec</c:v>
                </c:pt>
              </c:strCache>
            </c:strRef>
          </c:cat>
          <c:val>
            <c:numRef>
              <c:f>'8.12'!$L$34:$N$34</c:f>
              <c:numCache>
                <c:formatCode>#,##0.0</c:formatCode>
                <c:ptCount val="3"/>
                <c:pt idx="0">
                  <c:v>91070.612999999983</c:v>
                </c:pt>
                <c:pt idx="1">
                  <c:v>133953.951</c:v>
                </c:pt>
                <c:pt idx="2">
                  <c:v>171948.78</c:v>
                </c:pt>
              </c:numCache>
            </c:numRef>
          </c:val>
          <c:extLst xmlns:c16r2="http://schemas.microsoft.com/office/drawing/2015/06/char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Říjen</c:v>
                </c:pt>
                <c:pt idx="1">
                  <c:v>Listopad</c:v>
                </c:pt>
                <c:pt idx="2">
                  <c:v>Prosinec</c:v>
                </c:pt>
              </c:strCache>
            </c:strRef>
          </c:cat>
          <c:val>
            <c:numRef>
              <c:f>'8.12'!$L$35:$N$35</c:f>
              <c:numCache>
                <c:formatCode>#,##0.0</c:formatCode>
                <c:ptCount val="3"/>
                <c:pt idx="0">
                  <c:v>1524.932</c:v>
                </c:pt>
                <c:pt idx="1">
                  <c:v>2020.2660000000001</c:v>
                </c:pt>
                <c:pt idx="2">
                  <c:v>2243.6310000000003</c:v>
                </c:pt>
              </c:numCache>
            </c:numRef>
          </c:val>
          <c:extLst xmlns:c16r2="http://schemas.microsoft.com/office/drawing/2015/06/char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205484800"/>
        <c:axId val="205486336"/>
      </c:barChart>
      <c:catAx>
        <c:axId val="205484800"/>
        <c:scaling>
          <c:orientation val="minMax"/>
        </c:scaling>
        <c:delete val="0"/>
        <c:axPos val="b"/>
        <c:numFmt formatCode="General" sourceLinked="1"/>
        <c:majorTickMark val="none"/>
        <c:minorTickMark val="none"/>
        <c:tickLblPos val="nextTo"/>
        <c:txPr>
          <a:bodyPr/>
          <a:lstStyle/>
          <a:p>
            <a:pPr>
              <a:defRPr sz="900"/>
            </a:pPr>
            <a:endParaRPr lang="cs-CZ"/>
          </a:p>
        </c:txPr>
        <c:crossAx val="205486336"/>
        <c:crossesAt val="0"/>
        <c:auto val="1"/>
        <c:lblAlgn val="ctr"/>
        <c:lblOffset val="100"/>
        <c:noMultiLvlLbl val="0"/>
      </c:catAx>
      <c:valAx>
        <c:axId val="205486336"/>
        <c:scaling>
          <c:orientation val="minMax"/>
          <c:max val="3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5484800"/>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0.10920883825962491</c:v>
                </c:pt>
              </c:numCache>
            </c:numRef>
          </c:val>
          <c:extLst xmlns:c16r2="http://schemas.microsoft.com/office/drawing/2015/06/char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0.18008617863146409</c:v>
                </c:pt>
              </c:numCache>
            </c:numRef>
          </c:val>
          <c:extLst xmlns:c16r2="http://schemas.microsoft.com/office/drawing/2015/06/char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0.22817977457117999</c:v>
                </c:pt>
              </c:numCache>
            </c:numRef>
          </c:val>
          <c:extLst xmlns:c16r2="http://schemas.microsoft.com/office/drawing/2015/06/char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205587200"/>
        <c:axId val="205588736"/>
      </c:barChart>
      <c:catAx>
        <c:axId val="205587200"/>
        <c:scaling>
          <c:orientation val="maxMin"/>
        </c:scaling>
        <c:delete val="0"/>
        <c:axPos val="l"/>
        <c:numFmt formatCode="General" sourceLinked="1"/>
        <c:majorTickMark val="none"/>
        <c:minorTickMark val="none"/>
        <c:tickLblPos val="none"/>
        <c:crossAx val="205588736"/>
        <c:crosses val="autoZero"/>
        <c:auto val="1"/>
        <c:lblAlgn val="ctr"/>
        <c:lblOffset val="100"/>
        <c:noMultiLvlLbl val="0"/>
      </c:catAx>
      <c:valAx>
        <c:axId val="205588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55872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Říjen</c:v>
                </c:pt>
                <c:pt idx="1">
                  <c:v>Listopad</c:v>
                </c:pt>
                <c:pt idx="2">
                  <c:v>Prosinec</c:v>
                </c:pt>
              </c:strCache>
            </c:strRef>
          </c:cat>
          <c:val>
            <c:numRef>
              <c:f>'8.12'!$L$10:$N$10</c:f>
              <c:numCache>
                <c:formatCode>#,##0.0</c:formatCode>
                <c:ptCount val="3"/>
                <c:pt idx="0">
                  <c:v>90961.116000000009</c:v>
                </c:pt>
                <c:pt idx="1">
                  <c:v>142791.43799999999</c:v>
                </c:pt>
                <c:pt idx="2">
                  <c:v>169808.55300000001</c:v>
                </c:pt>
              </c:numCache>
            </c:numRef>
          </c:val>
          <c:extLst xmlns:c16r2="http://schemas.microsoft.com/office/drawing/2015/06/char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Říjen</c:v>
                </c:pt>
                <c:pt idx="1">
                  <c:v>Listopad</c:v>
                </c:pt>
                <c:pt idx="2">
                  <c:v>Prosinec</c:v>
                </c:pt>
              </c:strCache>
            </c:strRef>
          </c:cat>
          <c:val>
            <c:numRef>
              <c:f>'8.12'!$L$11:$N$11</c:f>
              <c:numCache>
                <c:formatCode>#,##0.0</c:formatCode>
                <c:ptCount val="3"/>
                <c:pt idx="0">
                  <c:v>4251.8519999999999</c:v>
                </c:pt>
                <c:pt idx="1">
                  <c:v>4371.0389999999998</c:v>
                </c:pt>
                <c:pt idx="2">
                  <c:v>4236.1490000000003</c:v>
                </c:pt>
              </c:numCache>
            </c:numRef>
          </c:val>
          <c:extLst xmlns:c16r2="http://schemas.microsoft.com/office/drawing/2015/06/char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Říjen</c:v>
                </c:pt>
                <c:pt idx="1">
                  <c:v>Listopad</c:v>
                </c:pt>
                <c:pt idx="2">
                  <c:v>Prosinec</c:v>
                </c:pt>
              </c:strCache>
            </c:strRef>
          </c:cat>
          <c:val>
            <c:numRef>
              <c:f>'8.12'!$L$12:$N$12</c:f>
              <c:numCache>
                <c:formatCode>#,##0.0</c:formatCode>
                <c:ptCount val="3"/>
                <c:pt idx="0">
                  <c:v>0</c:v>
                </c:pt>
                <c:pt idx="1">
                  <c:v>41</c:v>
                </c:pt>
                <c:pt idx="2">
                  <c:v>0</c:v>
                </c:pt>
              </c:numCache>
            </c:numRef>
          </c:val>
          <c:extLst xmlns:c16r2="http://schemas.microsoft.com/office/drawing/2015/06/char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Říjen</c:v>
                </c:pt>
                <c:pt idx="1">
                  <c:v>Listopad</c:v>
                </c:pt>
                <c:pt idx="2">
                  <c:v>Prosinec</c:v>
                </c:pt>
              </c:strCache>
            </c:strRef>
          </c:cat>
          <c:val>
            <c:numRef>
              <c:f>'8.12'!$L$13:$N$13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Říjen</c:v>
                </c:pt>
                <c:pt idx="1">
                  <c:v>Listopad</c:v>
                </c:pt>
                <c:pt idx="2">
                  <c:v>Prosinec</c:v>
                </c:pt>
              </c:strCache>
            </c:strRef>
          </c:cat>
          <c:val>
            <c:numRef>
              <c:f>'8.12'!$L$14:$N$14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Říjen</c:v>
                </c:pt>
                <c:pt idx="1">
                  <c:v>Listopad</c:v>
                </c:pt>
                <c:pt idx="2">
                  <c:v>Prosinec</c:v>
                </c:pt>
              </c:strCache>
            </c:strRef>
          </c:cat>
          <c:val>
            <c:numRef>
              <c:f>'8.12'!$L$15:$N$15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Říjen</c:v>
                </c:pt>
                <c:pt idx="1">
                  <c:v>Listopad</c:v>
                </c:pt>
                <c:pt idx="2">
                  <c:v>Prosinec</c:v>
                </c:pt>
              </c:strCache>
            </c:strRef>
          </c:cat>
          <c:val>
            <c:numRef>
              <c:f>'8.12'!$L$16:$N$16</c:f>
              <c:numCache>
                <c:formatCode>#,##0.0</c:formatCode>
                <c:ptCount val="3"/>
                <c:pt idx="0">
                  <c:v>1075744.6850000001</c:v>
                </c:pt>
                <c:pt idx="1">
                  <c:v>1480136.2470000002</c:v>
                </c:pt>
                <c:pt idx="2">
                  <c:v>1771505.872</c:v>
                </c:pt>
              </c:numCache>
            </c:numRef>
          </c:val>
          <c:extLst xmlns:c16r2="http://schemas.microsoft.com/office/drawing/2015/06/char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Říjen</c:v>
                </c:pt>
                <c:pt idx="1">
                  <c:v>Listopad</c:v>
                </c:pt>
                <c:pt idx="2">
                  <c:v>Prosinec</c:v>
                </c:pt>
              </c:strCache>
            </c:strRef>
          </c:cat>
          <c:val>
            <c:numRef>
              <c:f>'8.12'!$L$17:$N$17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Říjen</c:v>
                </c:pt>
                <c:pt idx="1">
                  <c:v>Listopad</c:v>
                </c:pt>
                <c:pt idx="2">
                  <c:v>Prosinec</c:v>
                </c:pt>
              </c:strCache>
            </c:strRef>
          </c:cat>
          <c:val>
            <c:numRef>
              <c:f>'8.12'!$L$18:$N$18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Říjen</c:v>
                </c:pt>
                <c:pt idx="1">
                  <c:v>Listopad</c:v>
                </c:pt>
                <c:pt idx="2">
                  <c:v>Prosinec</c:v>
                </c:pt>
              </c:strCache>
            </c:strRef>
          </c:cat>
          <c:val>
            <c:numRef>
              <c:f>'8.12'!$L$19:$N$19</c:f>
              <c:numCache>
                <c:formatCode>#,##0.0</c:formatCode>
                <c:ptCount val="3"/>
                <c:pt idx="0">
                  <c:v>4222.6679999999997</c:v>
                </c:pt>
                <c:pt idx="1">
                  <c:v>2812.6210000000001</c:v>
                </c:pt>
                <c:pt idx="2">
                  <c:v>5862.0240000000003</c:v>
                </c:pt>
              </c:numCache>
            </c:numRef>
          </c:val>
          <c:extLst xmlns:c16r2="http://schemas.microsoft.com/office/drawing/2015/06/char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Říjen</c:v>
                </c:pt>
                <c:pt idx="1">
                  <c:v>Listopad</c:v>
                </c:pt>
                <c:pt idx="2">
                  <c:v>Prosinec</c:v>
                </c:pt>
              </c:strCache>
            </c:strRef>
          </c:cat>
          <c:val>
            <c:numRef>
              <c:f>'8.12'!$L$20:$N$20</c:f>
              <c:numCache>
                <c:formatCode>#,##0.0</c:formatCode>
                <c:ptCount val="3"/>
                <c:pt idx="0">
                  <c:v>1784.0530000000001</c:v>
                </c:pt>
                <c:pt idx="1">
                  <c:v>2450.7170000000001</c:v>
                </c:pt>
                <c:pt idx="2">
                  <c:v>3081.66</c:v>
                </c:pt>
              </c:numCache>
            </c:numRef>
          </c:val>
          <c:extLst xmlns:c16r2="http://schemas.microsoft.com/office/drawing/2015/06/char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Říjen</c:v>
                </c:pt>
                <c:pt idx="1">
                  <c:v>Listopad</c:v>
                </c:pt>
                <c:pt idx="2">
                  <c:v>Prosinec</c:v>
                </c:pt>
              </c:strCache>
            </c:strRef>
          </c:cat>
          <c:val>
            <c:numRef>
              <c:f>'8.12'!$L$21:$N$21</c:f>
              <c:numCache>
                <c:formatCode>#,##0.0</c:formatCode>
                <c:ptCount val="3"/>
                <c:pt idx="0">
                  <c:v>7776.318309801567</c:v>
                </c:pt>
                <c:pt idx="1">
                  <c:v>6958.232777617236</c:v>
                </c:pt>
                <c:pt idx="2">
                  <c:v>7384.7005910485605</c:v>
                </c:pt>
              </c:numCache>
            </c:numRef>
          </c:val>
          <c:extLst xmlns:c16r2="http://schemas.microsoft.com/office/drawing/2015/06/char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Říjen</c:v>
                </c:pt>
                <c:pt idx="1">
                  <c:v>Listopad</c:v>
                </c:pt>
                <c:pt idx="2">
                  <c:v>Prosinec</c:v>
                </c:pt>
              </c:strCache>
            </c:strRef>
          </c:cat>
          <c:val>
            <c:numRef>
              <c:f>'8.12'!$L$22:$N$22</c:f>
              <c:numCache>
                <c:formatCode>#,##0.0</c:formatCode>
                <c:ptCount val="3"/>
                <c:pt idx="0">
                  <c:v>57120.175000000003</c:v>
                </c:pt>
                <c:pt idx="1">
                  <c:v>53864.841</c:v>
                </c:pt>
                <c:pt idx="2">
                  <c:v>33667.722999999998</c:v>
                </c:pt>
              </c:numCache>
            </c:numRef>
          </c:val>
          <c:extLst xmlns:c16r2="http://schemas.microsoft.com/office/drawing/2015/06/char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Říjen</c:v>
                </c:pt>
                <c:pt idx="1">
                  <c:v>Listopad</c:v>
                </c:pt>
                <c:pt idx="2">
                  <c:v>Prosinec</c:v>
                </c:pt>
              </c:strCache>
            </c:strRef>
          </c:cat>
          <c:val>
            <c:numRef>
              <c:f>'8.12'!$L$23:$N$23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Říjen</c:v>
                </c:pt>
                <c:pt idx="1">
                  <c:v>Listopad</c:v>
                </c:pt>
                <c:pt idx="2">
                  <c:v>Prosinec</c:v>
                </c:pt>
              </c:strCache>
            </c:strRef>
          </c:cat>
          <c:val>
            <c:numRef>
              <c:f>'8.12'!$L$24:$N$24</c:f>
              <c:numCache>
                <c:formatCode>#,##0.0</c:formatCode>
                <c:ptCount val="3"/>
                <c:pt idx="0">
                  <c:v>257.10000000000002</c:v>
                </c:pt>
                <c:pt idx="1">
                  <c:v>5995.4570000000003</c:v>
                </c:pt>
                <c:pt idx="2">
                  <c:v>563.75600000000009</c:v>
                </c:pt>
              </c:numCache>
            </c:numRef>
          </c:val>
          <c:extLst xmlns:c16r2="http://schemas.microsoft.com/office/drawing/2015/06/char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Říjen</c:v>
                </c:pt>
                <c:pt idx="1">
                  <c:v>Listopad</c:v>
                </c:pt>
                <c:pt idx="2">
                  <c:v>Prosinec</c:v>
                </c:pt>
              </c:strCache>
            </c:strRef>
          </c:cat>
          <c:val>
            <c:numRef>
              <c:f>'8.12'!$L$25:$N$25</c:f>
              <c:numCache>
                <c:formatCode>#,##0.0</c:formatCode>
                <c:ptCount val="3"/>
                <c:pt idx="0">
                  <c:v>426083.12469019846</c:v>
                </c:pt>
                <c:pt idx="1">
                  <c:v>517851.12022238277</c:v>
                </c:pt>
                <c:pt idx="2">
                  <c:v>597604.92640895152</c:v>
                </c:pt>
              </c:numCache>
            </c:numRef>
          </c:val>
          <c:extLst xmlns:c16r2="http://schemas.microsoft.com/office/drawing/2015/06/char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205947648"/>
        <c:axId val="205949184"/>
      </c:barChart>
      <c:catAx>
        <c:axId val="205947648"/>
        <c:scaling>
          <c:orientation val="minMax"/>
        </c:scaling>
        <c:delete val="0"/>
        <c:axPos val="b"/>
        <c:numFmt formatCode="General" sourceLinked="1"/>
        <c:majorTickMark val="none"/>
        <c:minorTickMark val="none"/>
        <c:tickLblPos val="nextTo"/>
        <c:txPr>
          <a:bodyPr/>
          <a:lstStyle/>
          <a:p>
            <a:pPr>
              <a:defRPr sz="900"/>
            </a:pPr>
            <a:endParaRPr lang="cs-CZ"/>
          </a:p>
        </c:txPr>
        <c:crossAx val="205949184"/>
        <c:crosses val="autoZero"/>
        <c:auto val="1"/>
        <c:lblAlgn val="ctr"/>
        <c:lblOffset val="100"/>
        <c:noMultiLvlLbl val="0"/>
      </c:catAx>
      <c:valAx>
        <c:axId val="2059491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59476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AF25-484B-92F1-8EF446706F13}"/>
              </c:ext>
            </c:extLst>
          </c:dPt>
          <c:cat>
            <c:numRef>
              <c:f>'8.12'!$O$28:$O$35</c:f>
              <c:numCache>
                <c:formatCode>#,##0.0</c:formatCode>
                <c:ptCount val="8"/>
              </c:numCache>
            </c:numRef>
          </c:cat>
          <c:val>
            <c:numRef>
              <c:f>'8.12'!$J$28:$J$35</c:f>
              <c:numCache>
                <c:formatCode>0.0</c:formatCode>
                <c:ptCount val="8"/>
              </c:numCache>
            </c:numRef>
          </c:val>
          <c:extLst xmlns:c16r2="http://schemas.microsoft.com/office/drawing/2015/06/char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AB6-4789-99FE-040A7D52FAF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AB6-4789-99FE-040A7D52FAF1}"/>
              </c:ext>
            </c:extLst>
          </c:dPt>
          <c:dPt>
            <c:idx val="5"/>
            <c:bubble3D val="0"/>
            <c:extLst xmlns:c16r2="http://schemas.microsoft.com/office/drawing/2015/06/chart">
              <c:ext xmlns:c16="http://schemas.microsoft.com/office/drawing/2014/chart" uri="{C3380CC4-5D6E-409C-BE32-E72D297353CC}">
                <c16:uniqueId val="{00000006-0AB6-4789-99FE-040A7D52FAF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AB6-4789-99FE-040A7D52FAF1}"/>
              </c:ext>
            </c:extLst>
          </c:dPt>
          <c:dPt>
            <c:idx val="7"/>
            <c:bubble3D val="0"/>
            <c:extLst xmlns:c16r2="http://schemas.microsoft.com/office/drawing/2015/06/chart">
              <c:ext xmlns:c16="http://schemas.microsoft.com/office/drawing/2014/chart" uri="{C3380CC4-5D6E-409C-BE32-E72D297353CC}">
                <c16:uniqueId val="{00000009-0AB6-4789-99FE-040A7D52FAF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Říjen</c:v>
                </c:pt>
                <c:pt idx="1">
                  <c:v>Listopad</c:v>
                </c:pt>
                <c:pt idx="2">
                  <c:v>Prosinec</c:v>
                </c:pt>
              </c:strCache>
            </c:strRef>
          </c:cat>
          <c:val>
            <c:numRef>
              <c:f>'8.13'!$L$27:$N$27</c:f>
              <c:numCache>
                <c:formatCode>#,##0.0</c:formatCode>
                <c:ptCount val="3"/>
                <c:pt idx="0">
                  <c:v>305194.10799999995</c:v>
                </c:pt>
                <c:pt idx="1">
                  <c:v>372464.35</c:v>
                </c:pt>
                <c:pt idx="2">
                  <c:v>414505.05999999994</c:v>
                </c:pt>
              </c:numCache>
            </c:numRef>
          </c:val>
          <c:extLst xmlns:c16r2="http://schemas.microsoft.com/office/drawing/2015/06/char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Říjen</c:v>
                </c:pt>
                <c:pt idx="1">
                  <c:v>Listopad</c:v>
                </c:pt>
                <c:pt idx="2">
                  <c:v>Prosinec</c:v>
                </c:pt>
              </c:strCache>
            </c:strRef>
          </c:cat>
          <c:val>
            <c:numRef>
              <c:f>'8.13'!$L$28:$N$28</c:f>
              <c:numCache>
                <c:formatCode>#,##0.0</c:formatCode>
                <c:ptCount val="3"/>
                <c:pt idx="0">
                  <c:v>58580.210999999996</c:v>
                </c:pt>
                <c:pt idx="1">
                  <c:v>73800.054000000004</c:v>
                </c:pt>
                <c:pt idx="2">
                  <c:v>81063.195000000007</c:v>
                </c:pt>
              </c:numCache>
            </c:numRef>
          </c:val>
          <c:extLst xmlns:c16r2="http://schemas.microsoft.com/office/drawing/2015/06/char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Říjen</c:v>
                </c:pt>
                <c:pt idx="1">
                  <c:v>Listopad</c:v>
                </c:pt>
                <c:pt idx="2">
                  <c:v>Prosinec</c:v>
                </c:pt>
              </c:strCache>
            </c:strRef>
          </c:cat>
          <c:val>
            <c:numRef>
              <c:f>'8.13'!$L$29:$N$29</c:f>
              <c:numCache>
                <c:formatCode>#,##0.0</c:formatCode>
                <c:ptCount val="3"/>
                <c:pt idx="0">
                  <c:v>12678.550000000001</c:v>
                </c:pt>
                <c:pt idx="1">
                  <c:v>18446.07</c:v>
                </c:pt>
                <c:pt idx="2">
                  <c:v>21717.460000000003</c:v>
                </c:pt>
              </c:numCache>
            </c:numRef>
          </c:val>
          <c:extLst xmlns:c16r2="http://schemas.microsoft.com/office/drawing/2015/06/char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Říjen</c:v>
                </c:pt>
                <c:pt idx="1">
                  <c:v>Listopad</c:v>
                </c:pt>
                <c:pt idx="2">
                  <c:v>Prosinec</c:v>
                </c:pt>
              </c:strCache>
            </c:strRef>
          </c:cat>
          <c:val>
            <c:numRef>
              <c:f>'8.13'!$L$30:$N$30</c:f>
              <c:numCache>
                <c:formatCode>#,##0.0</c:formatCode>
                <c:ptCount val="3"/>
                <c:pt idx="0">
                  <c:v>854.49799999999993</c:v>
                </c:pt>
                <c:pt idx="1">
                  <c:v>1325.2180000000001</c:v>
                </c:pt>
                <c:pt idx="2">
                  <c:v>1457.778</c:v>
                </c:pt>
              </c:numCache>
            </c:numRef>
          </c:val>
          <c:extLst xmlns:c16r2="http://schemas.microsoft.com/office/drawing/2015/06/char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Říjen</c:v>
                </c:pt>
                <c:pt idx="1">
                  <c:v>Listopad</c:v>
                </c:pt>
                <c:pt idx="2">
                  <c:v>Prosinec</c:v>
                </c:pt>
              </c:strCache>
            </c:strRef>
          </c:cat>
          <c:val>
            <c:numRef>
              <c:f>'8.13'!$L$31:$N$31</c:f>
              <c:numCache>
                <c:formatCode>#,##0.0</c:formatCode>
                <c:ptCount val="3"/>
                <c:pt idx="0">
                  <c:v>10569.67</c:v>
                </c:pt>
                <c:pt idx="1">
                  <c:v>13412.54</c:v>
                </c:pt>
                <c:pt idx="2">
                  <c:v>11711.72</c:v>
                </c:pt>
              </c:numCache>
            </c:numRef>
          </c:val>
          <c:extLst xmlns:c16r2="http://schemas.microsoft.com/office/drawing/2015/06/char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Říjen</c:v>
                </c:pt>
                <c:pt idx="1">
                  <c:v>Listopad</c:v>
                </c:pt>
                <c:pt idx="2">
                  <c:v>Prosinec</c:v>
                </c:pt>
              </c:strCache>
            </c:strRef>
          </c:cat>
          <c:val>
            <c:numRef>
              <c:f>'8.13'!$L$32:$N$32</c:f>
              <c:numCache>
                <c:formatCode>#,##0.0</c:formatCode>
                <c:ptCount val="3"/>
                <c:pt idx="0">
                  <c:v>346663.63099999999</c:v>
                </c:pt>
                <c:pt idx="1">
                  <c:v>467368.81900000008</c:v>
                </c:pt>
                <c:pt idx="2">
                  <c:v>572064.86100000003</c:v>
                </c:pt>
              </c:numCache>
            </c:numRef>
          </c:val>
          <c:extLst xmlns:c16r2="http://schemas.microsoft.com/office/drawing/2015/06/char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Říjen</c:v>
                </c:pt>
                <c:pt idx="1">
                  <c:v>Listopad</c:v>
                </c:pt>
                <c:pt idx="2">
                  <c:v>Prosinec</c:v>
                </c:pt>
              </c:strCache>
            </c:strRef>
          </c:cat>
          <c:val>
            <c:numRef>
              <c:f>'8.13'!$L$33:$N$33</c:f>
              <c:numCache>
                <c:formatCode>#,##0.0</c:formatCode>
                <c:ptCount val="3"/>
                <c:pt idx="0">
                  <c:v>141637.42800000001</c:v>
                </c:pt>
                <c:pt idx="1">
                  <c:v>205503.27200000003</c:v>
                </c:pt>
                <c:pt idx="2">
                  <c:v>260411.45099999994</c:v>
                </c:pt>
              </c:numCache>
            </c:numRef>
          </c:val>
          <c:extLst xmlns:c16r2="http://schemas.microsoft.com/office/drawing/2015/06/char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Říjen</c:v>
                </c:pt>
                <c:pt idx="1">
                  <c:v>Listopad</c:v>
                </c:pt>
                <c:pt idx="2">
                  <c:v>Prosinec</c:v>
                </c:pt>
              </c:strCache>
            </c:strRef>
          </c:cat>
          <c:val>
            <c:numRef>
              <c:f>'8.13'!$L$34:$N$34</c:f>
              <c:numCache>
                <c:formatCode>#,##0.0</c:formatCode>
                <c:ptCount val="3"/>
                <c:pt idx="0">
                  <c:v>13960.699000000001</c:v>
                </c:pt>
                <c:pt idx="1">
                  <c:v>19910.129000000001</c:v>
                </c:pt>
                <c:pt idx="2">
                  <c:v>22777.365000000002</c:v>
                </c:pt>
              </c:numCache>
            </c:numRef>
          </c:val>
          <c:extLst xmlns:c16r2="http://schemas.microsoft.com/office/drawing/2015/06/char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205776768"/>
        <c:axId val="205778304"/>
      </c:barChart>
      <c:catAx>
        <c:axId val="205776768"/>
        <c:scaling>
          <c:orientation val="minMax"/>
        </c:scaling>
        <c:delete val="0"/>
        <c:axPos val="b"/>
        <c:numFmt formatCode="General" sourceLinked="1"/>
        <c:majorTickMark val="none"/>
        <c:minorTickMark val="none"/>
        <c:tickLblPos val="nextTo"/>
        <c:txPr>
          <a:bodyPr/>
          <a:lstStyle/>
          <a:p>
            <a:pPr>
              <a:defRPr sz="900"/>
            </a:pPr>
            <a:endParaRPr lang="cs-CZ"/>
          </a:p>
        </c:txPr>
        <c:crossAx val="205778304"/>
        <c:crosses val="autoZero"/>
        <c:auto val="1"/>
        <c:lblAlgn val="ctr"/>
        <c:lblOffset val="100"/>
        <c:noMultiLvlLbl val="0"/>
      </c:catAx>
      <c:valAx>
        <c:axId val="205778304"/>
        <c:scaling>
          <c:orientation val="minMax"/>
          <c:max val="1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577676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0.25385993420416336</c:v>
                </c:pt>
              </c:numCache>
            </c:numRef>
          </c:val>
          <c:extLst xmlns:c16r2="http://schemas.microsoft.com/office/drawing/2015/06/char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0.18441739922239891</c:v>
                </c:pt>
              </c:numCache>
            </c:numRef>
          </c:val>
          <c:extLst xmlns:c16r2="http://schemas.microsoft.com/office/drawing/2015/06/char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0.13640520654602478</c:v>
                </c:pt>
              </c:numCache>
            </c:numRef>
          </c:val>
          <c:extLst xmlns:c16r2="http://schemas.microsoft.com/office/drawing/2015/06/char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205813632"/>
        <c:axId val="205815168"/>
      </c:barChart>
      <c:catAx>
        <c:axId val="205813632"/>
        <c:scaling>
          <c:orientation val="maxMin"/>
        </c:scaling>
        <c:delete val="0"/>
        <c:axPos val="l"/>
        <c:numFmt formatCode="General" sourceLinked="1"/>
        <c:majorTickMark val="none"/>
        <c:minorTickMark val="none"/>
        <c:tickLblPos val="none"/>
        <c:crossAx val="205815168"/>
        <c:crosses val="autoZero"/>
        <c:auto val="1"/>
        <c:lblAlgn val="ctr"/>
        <c:lblOffset val="100"/>
        <c:noMultiLvlLbl val="0"/>
      </c:catAx>
      <c:valAx>
        <c:axId val="2058151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581363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Říjen</c:v>
                </c:pt>
                <c:pt idx="1">
                  <c:v>Listopad</c:v>
                </c:pt>
                <c:pt idx="2">
                  <c:v>Prosinec</c:v>
                </c:pt>
              </c:strCache>
            </c:strRef>
          </c:cat>
          <c:val>
            <c:numRef>
              <c:f>'8.13'!$L$10:$N$10</c:f>
              <c:numCache>
                <c:formatCode>#,##0.0</c:formatCode>
                <c:ptCount val="3"/>
                <c:pt idx="0">
                  <c:v>90113.255000000005</c:v>
                </c:pt>
                <c:pt idx="1">
                  <c:v>118091.19900000001</c:v>
                </c:pt>
                <c:pt idx="2">
                  <c:v>129066.99099999999</c:v>
                </c:pt>
              </c:numCache>
            </c:numRef>
          </c:val>
          <c:extLst xmlns:c16r2="http://schemas.microsoft.com/office/drawing/2015/06/char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Říjen</c:v>
                </c:pt>
                <c:pt idx="1">
                  <c:v>Listopad</c:v>
                </c:pt>
                <c:pt idx="2">
                  <c:v>Prosinec</c:v>
                </c:pt>
              </c:strCache>
            </c:strRef>
          </c:cat>
          <c:val>
            <c:numRef>
              <c:f>'8.13'!$L$11:$N$11</c:f>
              <c:numCache>
                <c:formatCode>#,##0.0</c:formatCode>
                <c:ptCount val="3"/>
                <c:pt idx="0">
                  <c:v>2278.027</c:v>
                </c:pt>
                <c:pt idx="1">
                  <c:v>2393.2870000000003</c:v>
                </c:pt>
                <c:pt idx="2">
                  <c:v>3204.4229999999998</c:v>
                </c:pt>
              </c:numCache>
            </c:numRef>
          </c:val>
          <c:extLst xmlns:c16r2="http://schemas.microsoft.com/office/drawing/2015/06/char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Říjen</c:v>
                </c:pt>
                <c:pt idx="1">
                  <c:v>Listopad</c:v>
                </c:pt>
                <c:pt idx="2">
                  <c:v>Prosinec</c:v>
                </c:pt>
              </c:strCache>
            </c:strRef>
          </c:cat>
          <c:val>
            <c:numRef>
              <c:f>'8.13'!$L$12:$N$12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Říjen</c:v>
                </c:pt>
                <c:pt idx="1">
                  <c:v>Listopad</c:v>
                </c:pt>
                <c:pt idx="2">
                  <c:v>Prosinec</c:v>
                </c:pt>
              </c:strCache>
            </c:strRef>
          </c:cat>
          <c:val>
            <c:numRef>
              <c:f>'8.13'!$L$13:$N$13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Říjen</c:v>
                </c:pt>
                <c:pt idx="1">
                  <c:v>Listopad</c:v>
                </c:pt>
                <c:pt idx="2">
                  <c:v>Prosinec</c:v>
                </c:pt>
              </c:strCache>
            </c:strRef>
          </c:cat>
          <c:val>
            <c:numRef>
              <c:f>'8.13'!$L$14:$N$14</c:f>
              <c:numCache>
                <c:formatCode>#,##0.0</c:formatCode>
                <c:ptCount val="3"/>
                <c:pt idx="0">
                  <c:v>153</c:v>
                </c:pt>
                <c:pt idx="1">
                  <c:v>153</c:v>
                </c:pt>
                <c:pt idx="2">
                  <c:v>116</c:v>
                </c:pt>
              </c:numCache>
            </c:numRef>
          </c:val>
          <c:extLst xmlns:c16r2="http://schemas.microsoft.com/office/drawing/2015/06/char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Říjen</c:v>
                </c:pt>
                <c:pt idx="1">
                  <c:v>Listopad</c:v>
                </c:pt>
                <c:pt idx="2">
                  <c:v>Prosinec</c:v>
                </c:pt>
              </c:strCache>
            </c:strRef>
          </c:cat>
          <c:val>
            <c:numRef>
              <c:f>'8.13'!$L$15:$N$15</c:f>
              <c:numCache>
                <c:formatCode>#,##0.0</c:formatCode>
                <c:ptCount val="3"/>
                <c:pt idx="0">
                  <c:v>2</c:v>
                </c:pt>
                <c:pt idx="1">
                  <c:v>1</c:v>
                </c:pt>
                <c:pt idx="2">
                  <c:v>1</c:v>
                </c:pt>
              </c:numCache>
            </c:numRef>
          </c:val>
          <c:extLst xmlns:c16r2="http://schemas.microsoft.com/office/drawing/2015/06/char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Říjen</c:v>
                </c:pt>
                <c:pt idx="1">
                  <c:v>Listopad</c:v>
                </c:pt>
                <c:pt idx="2">
                  <c:v>Prosinec</c:v>
                </c:pt>
              </c:strCache>
            </c:strRef>
          </c:cat>
          <c:val>
            <c:numRef>
              <c:f>'8.13'!$L$16:$N$16</c:f>
              <c:numCache>
                <c:formatCode>#,##0.0</c:formatCode>
                <c:ptCount val="3"/>
                <c:pt idx="0">
                  <c:v>824612.26500000013</c:v>
                </c:pt>
                <c:pt idx="1">
                  <c:v>1081676.8419999999</c:v>
                </c:pt>
                <c:pt idx="2">
                  <c:v>1212251.25</c:v>
                </c:pt>
              </c:numCache>
            </c:numRef>
          </c:val>
          <c:extLst xmlns:c16r2="http://schemas.microsoft.com/office/drawing/2015/06/char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Říjen</c:v>
                </c:pt>
                <c:pt idx="1">
                  <c:v>Listopad</c:v>
                </c:pt>
                <c:pt idx="2">
                  <c:v>Prosinec</c:v>
                </c:pt>
              </c:strCache>
            </c:strRef>
          </c:cat>
          <c:val>
            <c:numRef>
              <c:f>'8.13'!$L$17:$N$17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Říjen</c:v>
                </c:pt>
                <c:pt idx="1">
                  <c:v>Listopad</c:v>
                </c:pt>
                <c:pt idx="2">
                  <c:v>Prosinec</c:v>
                </c:pt>
              </c:strCache>
            </c:strRef>
          </c:cat>
          <c:val>
            <c:numRef>
              <c:f>'8.13'!$L$18:$N$18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Říjen</c:v>
                </c:pt>
                <c:pt idx="1">
                  <c:v>Listopad</c:v>
                </c:pt>
                <c:pt idx="2">
                  <c:v>Prosinec</c:v>
                </c:pt>
              </c:strCache>
            </c:strRef>
          </c:cat>
          <c:val>
            <c:numRef>
              <c:f>'8.13'!$L$19:$N$19</c:f>
              <c:numCache>
                <c:formatCode>#,##0.0</c:formatCode>
                <c:ptCount val="3"/>
                <c:pt idx="0">
                  <c:v>270</c:v>
                </c:pt>
                <c:pt idx="1">
                  <c:v>379</c:v>
                </c:pt>
                <c:pt idx="2">
                  <c:v>1723</c:v>
                </c:pt>
              </c:numCache>
            </c:numRef>
          </c:val>
          <c:extLst xmlns:c16r2="http://schemas.microsoft.com/office/drawing/2015/06/char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Říjen</c:v>
                </c:pt>
                <c:pt idx="1">
                  <c:v>Listopad</c:v>
                </c:pt>
                <c:pt idx="2">
                  <c:v>Prosinec</c:v>
                </c:pt>
              </c:strCache>
            </c:strRef>
          </c:cat>
          <c:val>
            <c:numRef>
              <c:f>'8.13'!$L$20:$N$20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Říjen</c:v>
                </c:pt>
                <c:pt idx="1">
                  <c:v>Listopad</c:v>
                </c:pt>
                <c:pt idx="2">
                  <c:v>Prosinec</c:v>
                </c:pt>
              </c:strCache>
            </c:strRef>
          </c:cat>
          <c:val>
            <c:numRef>
              <c:f>'8.13'!$L$21:$N$21</c:f>
              <c:numCache>
                <c:formatCode>#,##0.0</c:formatCode>
                <c:ptCount val="3"/>
                <c:pt idx="0">
                  <c:v>2498.7399999999998</c:v>
                </c:pt>
                <c:pt idx="1">
                  <c:v>2673.81</c:v>
                </c:pt>
                <c:pt idx="2">
                  <c:v>2764.13</c:v>
                </c:pt>
              </c:numCache>
            </c:numRef>
          </c:val>
          <c:extLst xmlns:c16r2="http://schemas.microsoft.com/office/drawing/2015/06/char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Říjen</c:v>
                </c:pt>
                <c:pt idx="1">
                  <c:v>Listopad</c:v>
                </c:pt>
                <c:pt idx="2">
                  <c:v>Prosinec</c:v>
                </c:pt>
              </c:strCache>
            </c:strRef>
          </c:cat>
          <c:val>
            <c:numRef>
              <c:f>'8.13'!$L$22:$N$22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Říjen</c:v>
                </c:pt>
                <c:pt idx="1">
                  <c:v>Listopad</c:v>
                </c:pt>
                <c:pt idx="2">
                  <c:v>Prosinec</c:v>
                </c:pt>
              </c:strCache>
            </c:strRef>
          </c:cat>
          <c:val>
            <c:numRef>
              <c:f>'8.13'!$L$23:$N$23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Říjen</c:v>
                </c:pt>
                <c:pt idx="1">
                  <c:v>Listopad</c:v>
                </c:pt>
                <c:pt idx="2">
                  <c:v>Prosinec</c:v>
                </c:pt>
              </c:strCache>
            </c:strRef>
          </c:cat>
          <c:val>
            <c:numRef>
              <c:f>'8.13'!$L$24:$N$24</c:f>
              <c:numCache>
                <c:formatCode>#,##0.0</c:formatCode>
                <c:ptCount val="3"/>
                <c:pt idx="0">
                  <c:v>922.49599999999998</c:v>
                </c:pt>
                <c:pt idx="1">
                  <c:v>99.079999999999984</c:v>
                </c:pt>
                <c:pt idx="2">
                  <c:v>162.38899999999998</c:v>
                </c:pt>
              </c:numCache>
            </c:numRef>
          </c:val>
          <c:extLst xmlns:c16r2="http://schemas.microsoft.com/office/drawing/2015/06/char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Říjen</c:v>
                </c:pt>
                <c:pt idx="1">
                  <c:v>Listopad</c:v>
                </c:pt>
                <c:pt idx="2">
                  <c:v>Prosinec</c:v>
                </c:pt>
              </c:strCache>
            </c:strRef>
          </c:cat>
          <c:val>
            <c:numRef>
              <c:f>'8.13'!$L$25:$N$25</c:f>
              <c:numCache>
                <c:formatCode>#,##0.0</c:formatCode>
                <c:ptCount val="3"/>
                <c:pt idx="0">
                  <c:v>106551.07700000003</c:v>
                </c:pt>
                <c:pt idx="1">
                  <c:v>121288.34300000002</c:v>
                </c:pt>
                <c:pt idx="2">
                  <c:v>169794.86399999994</c:v>
                </c:pt>
              </c:numCache>
            </c:numRef>
          </c:val>
          <c:extLst xmlns:c16r2="http://schemas.microsoft.com/office/drawing/2015/06/char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206047104"/>
        <c:axId val="206048640"/>
      </c:barChart>
      <c:catAx>
        <c:axId val="206047104"/>
        <c:scaling>
          <c:orientation val="minMax"/>
        </c:scaling>
        <c:delete val="0"/>
        <c:axPos val="b"/>
        <c:numFmt formatCode="General" sourceLinked="1"/>
        <c:majorTickMark val="none"/>
        <c:minorTickMark val="none"/>
        <c:tickLblPos val="nextTo"/>
        <c:txPr>
          <a:bodyPr/>
          <a:lstStyle/>
          <a:p>
            <a:pPr>
              <a:defRPr sz="900"/>
            </a:pPr>
            <a:endParaRPr lang="cs-CZ"/>
          </a:p>
        </c:txPr>
        <c:crossAx val="206048640"/>
        <c:crosses val="autoZero"/>
        <c:auto val="1"/>
        <c:lblAlgn val="ctr"/>
        <c:lblOffset val="100"/>
        <c:noMultiLvlLbl val="0"/>
      </c:catAx>
      <c:valAx>
        <c:axId val="206048640"/>
        <c:scaling>
          <c:orientation val="minMax"/>
          <c:max val="1600000"/>
        </c:scaling>
        <c:delete val="0"/>
        <c:axPos val="l"/>
        <c:majorGridlines/>
        <c:numFmt formatCode="#,##0" sourceLinked="0"/>
        <c:majorTickMark val="out"/>
        <c:minorTickMark val="none"/>
        <c:tickLblPos val="nextTo"/>
        <c:spPr>
          <a:ln>
            <a:noFill/>
          </a:ln>
        </c:spPr>
        <c:txPr>
          <a:bodyPr/>
          <a:lstStyle/>
          <a:p>
            <a:pPr>
              <a:defRPr sz="900"/>
            </a:pPr>
            <a:endParaRPr lang="cs-CZ"/>
          </a:p>
        </c:txPr>
        <c:crossAx val="206047104"/>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899-4D1E-9F37-23137C0B6C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899-4D1E-9F37-23137C0B6C71}"/>
              </c:ext>
            </c:extLst>
          </c:dPt>
          <c:dPt>
            <c:idx val="5"/>
            <c:bubble3D val="0"/>
            <c:extLst xmlns:c16r2="http://schemas.microsoft.com/office/drawing/2015/06/chart">
              <c:ext xmlns:c16="http://schemas.microsoft.com/office/drawing/2014/chart" uri="{C3380CC4-5D6E-409C-BE32-E72D297353CC}">
                <c16:uniqueId val="{00000006-0899-4D1E-9F37-23137C0B6C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899-4D1E-9F37-23137C0B6C71}"/>
              </c:ext>
            </c:extLst>
          </c:dPt>
          <c:dPt>
            <c:idx val="7"/>
            <c:bubble3D val="0"/>
            <c:extLst xmlns:c16r2="http://schemas.microsoft.com/office/drawing/2015/06/chart">
              <c:ext xmlns:c16="http://schemas.microsoft.com/office/drawing/2014/chart" uri="{C3380CC4-5D6E-409C-BE32-E72D297353CC}">
                <c16:uniqueId val="{00000009-0899-4D1E-9F37-23137C0B6C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image" Target="../media/image4.png"/><Relationship Id="rId5" Type="http://schemas.openxmlformats.org/officeDocument/2006/relationships/chart" Target="../charts/chart50.xml"/><Relationship Id="rId4"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image" Target="../media/image5.png"/><Relationship Id="rId5" Type="http://schemas.openxmlformats.org/officeDocument/2006/relationships/chart" Target="../charts/chart55.xml"/><Relationship Id="rId4" Type="http://schemas.openxmlformats.org/officeDocument/2006/relationships/chart" Target="../charts/chart5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image" Target="../media/image6.png"/><Relationship Id="rId5" Type="http://schemas.openxmlformats.org/officeDocument/2006/relationships/chart" Target="../charts/chart60.xml"/><Relationship Id="rId4" Type="http://schemas.openxmlformats.org/officeDocument/2006/relationships/chart" Target="../charts/chart5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7.png"/><Relationship Id="rId5" Type="http://schemas.openxmlformats.org/officeDocument/2006/relationships/chart" Target="../charts/chart65.xml"/><Relationship Id="rId4" Type="http://schemas.openxmlformats.org/officeDocument/2006/relationships/chart" Target="../charts/chart6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6" Type="http://schemas.openxmlformats.org/officeDocument/2006/relationships/image" Target="../media/image8.png"/><Relationship Id="rId5" Type="http://schemas.openxmlformats.org/officeDocument/2006/relationships/chart" Target="../charts/chart70.xml"/><Relationship Id="rId4" Type="http://schemas.openxmlformats.org/officeDocument/2006/relationships/chart" Target="../charts/chart6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6" Type="http://schemas.openxmlformats.org/officeDocument/2006/relationships/image" Target="../media/image9.png"/><Relationship Id="rId5" Type="http://schemas.openxmlformats.org/officeDocument/2006/relationships/chart" Target="../charts/chart75.xml"/><Relationship Id="rId4" Type="http://schemas.openxmlformats.org/officeDocument/2006/relationships/chart" Target="../charts/chart7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image" Target="../media/image10.png"/><Relationship Id="rId5" Type="http://schemas.openxmlformats.org/officeDocument/2006/relationships/chart" Target="../charts/chart80.xml"/><Relationship Id="rId4"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11.png"/><Relationship Id="rId5" Type="http://schemas.openxmlformats.org/officeDocument/2006/relationships/chart" Target="../charts/chart85.xml"/><Relationship Id="rId4" Type="http://schemas.openxmlformats.org/officeDocument/2006/relationships/chart" Target="../charts/chart8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6" Type="http://schemas.openxmlformats.org/officeDocument/2006/relationships/image" Target="../media/image12.png"/><Relationship Id="rId5" Type="http://schemas.openxmlformats.org/officeDocument/2006/relationships/chart" Target="../charts/chart90.xml"/><Relationship Id="rId4" Type="http://schemas.openxmlformats.org/officeDocument/2006/relationships/chart" Target="../charts/chart8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6" Type="http://schemas.openxmlformats.org/officeDocument/2006/relationships/image" Target="../media/image13.png"/><Relationship Id="rId5" Type="http://schemas.openxmlformats.org/officeDocument/2006/relationships/chart" Target="../charts/chart95.xml"/><Relationship Id="rId4" Type="http://schemas.openxmlformats.org/officeDocument/2006/relationships/chart" Target="../charts/chart94.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6" Type="http://schemas.openxmlformats.org/officeDocument/2006/relationships/image" Target="../media/image14.png"/><Relationship Id="rId5" Type="http://schemas.openxmlformats.org/officeDocument/2006/relationships/chart" Target="../charts/chart100.xml"/><Relationship Id="rId4" Type="http://schemas.openxmlformats.org/officeDocument/2006/relationships/chart" Target="../charts/chart99.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15.png"/><Relationship Id="rId5" Type="http://schemas.openxmlformats.org/officeDocument/2006/relationships/chart" Target="../charts/chart105.xml"/><Relationship Id="rId4" Type="http://schemas.openxmlformats.org/officeDocument/2006/relationships/chart" Target="../charts/chart104.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17.xml"/><Relationship Id="rId2" Type="http://schemas.openxmlformats.org/officeDocument/2006/relationships/chart" Target="../charts/chart116.xml"/><Relationship Id="rId1" Type="http://schemas.openxmlformats.org/officeDocument/2006/relationships/chart" Target="../charts/chart11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0" y="4942593"/>
          <a:ext cx="6618073" cy="1382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Čtvrtletní zpráva</a:t>
          </a:r>
        </a:p>
        <a:p>
          <a:pPr algn="ctr"/>
          <a:r>
            <a:rPr lang="cs-CZ" sz="2000" b="1">
              <a:solidFill>
                <a:sysClr val="windowText" lastClr="000000"/>
              </a:solidFill>
            </a:rPr>
            <a:t>o provozu teplárenských soustav ČR</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3" name="Obrázek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a16="http://schemas.microsoft.com/office/drawing/2014/main" xmlns=""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xmlns=""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a16="http://schemas.microsoft.com/office/drawing/2014/main" xmlns=""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a16="http://schemas.microsoft.com/office/drawing/2014/main" xmlns=""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xmlns=""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a16="http://schemas.microsoft.com/office/drawing/2014/main" xmlns=""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45</xdr:row>
      <xdr:rowOff>142875</xdr:rowOff>
    </xdr:to>
    <xdr:graphicFrame macro="">
      <xdr:nvGraphicFramePr>
        <xdr:cNvPr id="4" name="Graf 3">
          <a:extLst>
            <a:ext uri="{FF2B5EF4-FFF2-40B4-BE49-F238E27FC236}">
              <a16:creationId xmlns:a16="http://schemas.microsoft.com/office/drawing/2014/main" xmlns=""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200023</xdr:rowOff>
    </xdr:from>
    <xdr:to>
      <xdr:col>8</xdr:col>
      <xdr:colOff>772276</xdr:colOff>
      <xdr:row>45</xdr:row>
      <xdr:rowOff>104775</xdr:rowOff>
    </xdr:to>
    <xdr:graphicFrame macro="">
      <xdr:nvGraphicFramePr>
        <xdr:cNvPr id="2" name="Graf 1">
          <a:extLst>
            <a:ext uri="{FF2B5EF4-FFF2-40B4-BE49-F238E27FC236}">
              <a16:creationId xmlns:a16="http://schemas.microsoft.com/office/drawing/2014/main" xmlns=""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45</xdr:row>
      <xdr:rowOff>123825</xdr:rowOff>
    </xdr:to>
    <xdr:graphicFrame macro="">
      <xdr:nvGraphicFramePr>
        <xdr:cNvPr id="3" name="Graf 2">
          <a:extLst>
            <a:ext uri="{FF2B5EF4-FFF2-40B4-BE49-F238E27FC236}">
              <a16:creationId xmlns:a16="http://schemas.microsoft.com/office/drawing/2014/main" xmlns=""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a16="http://schemas.microsoft.com/office/drawing/2014/main" xmlns=""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a16="http://schemas.microsoft.com/office/drawing/2014/main" xmlns=""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a16="http://schemas.microsoft.com/office/drawing/2014/main" xmlns=""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a16="http://schemas.microsoft.com/office/drawing/2014/main" xmlns=""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a16="http://schemas.microsoft.com/office/drawing/2014/main" xmlns=""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a16="http://schemas.microsoft.com/office/drawing/2014/main" xmlns=""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a16="http://schemas.microsoft.com/office/drawing/2014/main" xmlns=""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1F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a16="http://schemas.microsoft.com/office/drawing/2014/main" xmlns=""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a16="http://schemas.microsoft.com/office/drawing/2014/main" xmlns="" id="{00000000-0008-0000-20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xmlns=""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a16="http://schemas.microsoft.com/office/drawing/2014/main" xmlns=""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1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a16="http://schemas.microsoft.com/office/drawing/2014/main" xmlns=""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190499</xdr:rowOff>
    </xdr:from>
    <xdr:to>
      <xdr:col>8</xdr:col>
      <xdr:colOff>686549</xdr:colOff>
      <xdr:row>46</xdr:row>
      <xdr:rowOff>85725</xdr:rowOff>
    </xdr:to>
    <xdr:graphicFrame macro="">
      <xdr:nvGraphicFramePr>
        <xdr:cNvPr id="3" name="Graf 2">
          <a:extLst>
            <a:ext uri="{FF2B5EF4-FFF2-40B4-BE49-F238E27FC236}">
              <a16:creationId xmlns:a16="http://schemas.microsoft.com/office/drawing/2014/main" xmlns=""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xmlns=""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a16="http://schemas.microsoft.com/office/drawing/2014/main" xmlns=""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a16="http://schemas.microsoft.com/office/drawing/2014/main" xmlns=""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a16="http://schemas.microsoft.com/office/drawing/2014/main" xmlns=""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xmlns=""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a16="http://schemas.microsoft.com/office/drawing/2014/main" xmlns=""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a16="http://schemas.microsoft.com/office/drawing/2014/main" xmlns=""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a16="http://schemas.microsoft.com/office/drawing/2014/main" xmlns=""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209549</xdr:rowOff>
    </xdr:from>
    <xdr:to>
      <xdr:col>8</xdr:col>
      <xdr:colOff>772276</xdr:colOff>
      <xdr:row>46</xdr:row>
      <xdr:rowOff>85725</xdr:rowOff>
    </xdr:to>
    <xdr:graphicFrame macro="">
      <xdr:nvGraphicFramePr>
        <xdr:cNvPr id="3" name="Graf 2">
          <a:extLst>
            <a:ext uri="{FF2B5EF4-FFF2-40B4-BE49-F238E27FC236}">
              <a16:creationId xmlns:a16="http://schemas.microsoft.com/office/drawing/2014/main" xmlns=""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a16="http://schemas.microsoft.com/office/drawing/2014/main" xmlns=""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xmlns="" id="{00000000-0008-0000-2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a16="http://schemas.microsoft.com/office/drawing/2014/main" xmlns=""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a16="http://schemas.microsoft.com/office/drawing/2014/main" xmlns=""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a16="http://schemas.microsoft.com/office/drawing/2014/main" xmlns=""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200024</xdr:rowOff>
    </xdr:from>
    <xdr:to>
      <xdr:col>8</xdr:col>
      <xdr:colOff>762749</xdr:colOff>
      <xdr:row>46</xdr:row>
      <xdr:rowOff>95250</xdr:rowOff>
    </xdr:to>
    <xdr:graphicFrame macro="">
      <xdr:nvGraphicFramePr>
        <xdr:cNvPr id="3" name="Graf 2">
          <a:extLst>
            <a:ext uri="{FF2B5EF4-FFF2-40B4-BE49-F238E27FC236}">
              <a16:creationId xmlns:a16="http://schemas.microsoft.com/office/drawing/2014/main" xmlns=""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a16="http://schemas.microsoft.com/office/drawing/2014/main" xmlns=""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xmlns=""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a16="http://schemas.microsoft.com/office/drawing/2014/main" xmlns="" id="{00000000-0008-0000-2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a16="http://schemas.microsoft.com/office/drawing/2014/main" xmlns="" id="{00000000-0008-0000-28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a16="http://schemas.microsoft.com/office/drawing/2014/main" xmlns=""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a16="http://schemas.microsoft.com/office/drawing/2014/main" xmlns=""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9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a16="http://schemas.microsoft.com/office/drawing/2014/main" xmlns=""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a16="http://schemas.microsoft.com/office/drawing/2014/main" xmlns=""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a16="http://schemas.microsoft.com/office/drawing/2014/main" xmlns=""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a16="http://schemas.microsoft.com/office/drawing/2014/main" xmlns=""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xmlns="" id="{00000000-0008-0000-2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a16="http://schemas.microsoft.com/office/drawing/2014/main" xmlns="" id="{00000000-0008-0000-2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a16="http://schemas.microsoft.com/office/drawing/2014/main" xmlns=""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a16="http://schemas.microsoft.com/office/drawing/2014/main" xmlns=""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a16="http://schemas.microsoft.com/office/drawing/2014/main" xmlns=""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xdr:colOff>
      <xdr:row>17</xdr:row>
      <xdr:rowOff>25933</xdr:rowOff>
    </xdr:from>
    <xdr:to>
      <xdr:col>4</xdr:col>
      <xdr:colOff>219075</xdr:colOff>
      <xdr:row>31</xdr:row>
      <xdr:rowOff>100585</xdr:rowOff>
    </xdr:to>
    <xdr:graphicFrame macro="">
      <xdr:nvGraphicFramePr>
        <xdr:cNvPr id="2" name="Graf 1">
          <a:extLst>
            <a:ext uri="{FF2B5EF4-FFF2-40B4-BE49-F238E27FC236}">
              <a16:creationId xmlns:a16="http://schemas.microsoft.com/office/drawing/2014/main" xmlns=""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17</xdr:row>
      <xdr:rowOff>28575</xdr:rowOff>
    </xdr:from>
    <xdr:to>
      <xdr:col>10</xdr:col>
      <xdr:colOff>209550</xdr:colOff>
      <xdr:row>31</xdr:row>
      <xdr:rowOff>109418</xdr:rowOff>
    </xdr:to>
    <xdr:graphicFrame macro="">
      <xdr:nvGraphicFramePr>
        <xdr:cNvPr id="3" name="Graf 2">
          <a:extLst>
            <a:ext uri="{FF2B5EF4-FFF2-40B4-BE49-F238E27FC236}">
              <a16:creationId xmlns:a16="http://schemas.microsoft.com/office/drawing/2014/main" xmlns=""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xdr:colOff>
      <xdr:row>16</xdr:row>
      <xdr:rowOff>133349</xdr:rowOff>
    </xdr:from>
    <xdr:to>
      <xdr:col>6</xdr:col>
      <xdr:colOff>0</xdr:colOff>
      <xdr:row>41</xdr:row>
      <xdr:rowOff>38100</xdr:rowOff>
    </xdr:to>
    <xdr:graphicFrame macro="">
      <xdr:nvGraphicFramePr>
        <xdr:cNvPr id="2" name="Graf 1">
          <a:extLst>
            <a:ext uri="{FF2B5EF4-FFF2-40B4-BE49-F238E27FC236}">
              <a16:creationId xmlns:a16="http://schemas.microsoft.com/office/drawing/2014/main" xmlns=""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0</xdr:rowOff>
    </xdr:from>
    <xdr:to>
      <xdr:col>13</xdr:col>
      <xdr:colOff>542925</xdr:colOff>
      <xdr:row>38</xdr:row>
      <xdr:rowOff>66675</xdr:rowOff>
    </xdr:to>
    <xdr:graphicFrame macro="">
      <xdr:nvGraphicFramePr>
        <xdr:cNvPr id="3" name="Graf 2">
          <a:extLst>
            <a:ext uri="{FF2B5EF4-FFF2-40B4-BE49-F238E27FC236}">
              <a16:creationId xmlns:a16="http://schemas.microsoft.com/office/drawing/2014/main" xmlns=""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a16="http://schemas.microsoft.com/office/drawing/2014/main" xmlns=""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a16="http://schemas.microsoft.com/office/drawing/2014/main" xmlns=""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a16="http://schemas.microsoft.com/office/drawing/2014/main" xmlns=""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a16="http://schemas.microsoft.com/office/drawing/2014/main" xmlns=""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76201</xdr:colOff>
      <xdr:row>21</xdr:row>
      <xdr:rowOff>133348</xdr:rowOff>
    </xdr:from>
    <xdr:to>
      <xdr:col>4</xdr:col>
      <xdr:colOff>117065</xdr:colOff>
      <xdr:row>33</xdr:row>
      <xdr:rowOff>104548</xdr:rowOff>
    </xdr:to>
    <xdr:graphicFrame macro="">
      <xdr:nvGraphicFramePr>
        <xdr:cNvPr id="4" name="Graf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95251</xdr:colOff>
      <xdr:row>21</xdr:row>
      <xdr:rowOff>142875</xdr:rowOff>
    </xdr:from>
    <xdr:to>
      <xdr:col>11</xdr:col>
      <xdr:colOff>262365</xdr:colOff>
      <xdr:row>33</xdr:row>
      <xdr:rowOff>114075</xdr:rowOff>
    </xdr:to>
    <xdr:graphicFrame macro="">
      <xdr:nvGraphicFramePr>
        <xdr:cNvPr id="5" name="Graf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57149</xdr:colOff>
      <xdr:row>33</xdr:row>
      <xdr:rowOff>95249</xdr:rowOff>
    </xdr:from>
    <xdr:to>
      <xdr:col>4</xdr:col>
      <xdr:colOff>443196</xdr:colOff>
      <xdr:row>45</xdr:row>
      <xdr:rowOff>66449</xdr:rowOff>
    </xdr:to>
    <xdr:graphicFrame macro="">
      <xdr:nvGraphicFramePr>
        <xdr:cNvPr id="6" name="Graf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xmlns=""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a16="http://schemas.microsoft.com/office/drawing/2014/main" xmlns=""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a16="http://schemas.microsoft.com/office/drawing/2014/main" xmlns=""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a16="http://schemas.microsoft.com/office/drawing/2014/main" xmlns=""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a16="http://schemas.microsoft.com/office/drawing/2014/main" xmlns=""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a16="http://schemas.microsoft.com/office/drawing/2014/main" xmlns=""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a16="http://schemas.microsoft.com/office/drawing/2014/main" xmlns=""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a16="http://schemas.microsoft.com/office/drawing/2014/main" xmlns=""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a16="http://schemas.microsoft.com/office/drawing/2014/main" xmlns=""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xmlns=""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showWhiteSpace="0" zoomScaleNormal="100" zoomScaleSheetLayoutView="100" zoomScalePageLayoutView="70" workbookViewId="0">
      <selection activeCell="K11" sqref="K11"/>
    </sheetView>
  </sheetViews>
  <sheetFormatPr defaultRowHeight="12.75" x14ac:dyDescent="0.2"/>
  <cols>
    <col min="1" max="1" width="10.28515625" style="66" customWidth="1"/>
    <col min="2" max="9" width="9.85546875" style="66" customWidth="1"/>
    <col min="10" max="10" width="10.28515625" style="66" customWidth="1"/>
    <col min="11" max="16384" width="9.140625" style="66"/>
  </cols>
  <sheetData>
    <row r="1" spans="1:10" s="52" customFormat="1" x14ac:dyDescent="0.2">
      <c r="A1" s="51"/>
      <c r="B1" s="51"/>
      <c r="C1" s="51"/>
      <c r="D1" s="51"/>
      <c r="E1" s="51"/>
      <c r="F1" s="51"/>
      <c r="G1" s="51"/>
      <c r="H1" s="51"/>
      <c r="I1" s="51"/>
      <c r="J1" s="51"/>
    </row>
    <row r="2" spans="1:10" s="52" customFormat="1" x14ac:dyDescent="0.2">
      <c r="A2" s="53"/>
      <c r="B2" s="53"/>
      <c r="C2" s="53"/>
      <c r="D2" s="53"/>
      <c r="E2" s="53"/>
      <c r="F2" s="53"/>
      <c r="G2" s="53"/>
      <c r="H2" s="53"/>
      <c r="I2" s="53"/>
      <c r="J2" s="53"/>
    </row>
    <row r="3" spans="1:10" s="52" customFormat="1" x14ac:dyDescent="0.2">
      <c r="A3" s="54"/>
      <c r="B3" s="54"/>
      <c r="C3" s="54"/>
      <c r="D3" s="54"/>
      <c r="E3" s="54"/>
      <c r="F3" s="54"/>
      <c r="G3" s="54"/>
      <c r="H3" s="54"/>
      <c r="I3" s="54"/>
      <c r="J3" s="54"/>
    </row>
    <row r="4" spans="1:10" s="52" customFormat="1" x14ac:dyDescent="0.2">
      <c r="A4" s="51"/>
      <c r="B4" s="51"/>
      <c r="C4" s="51"/>
      <c r="D4" s="55"/>
      <c r="E4" s="56"/>
      <c r="F4" s="56"/>
      <c r="G4" s="56"/>
      <c r="H4" s="51"/>
      <c r="I4" s="51"/>
      <c r="J4" s="57"/>
    </row>
    <row r="5" spans="1:10" s="52" customFormat="1" x14ac:dyDescent="0.2">
      <c r="A5" s="51"/>
      <c r="B5" s="51"/>
      <c r="C5" s="51"/>
      <c r="D5" s="51"/>
      <c r="E5" s="51"/>
      <c r="F5" s="51"/>
      <c r="G5" s="51"/>
      <c r="H5" s="51"/>
      <c r="I5" s="51"/>
      <c r="J5" s="51"/>
    </row>
    <row r="6" spans="1:10" s="52" customFormat="1" x14ac:dyDescent="0.2">
      <c r="A6" s="51"/>
      <c r="B6" s="51"/>
      <c r="C6" s="51"/>
      <c r="D6" s="51"/>
      <c r="E6" s="51"/>
      <c r="F6" s="51"/>
      <c r="G6" s="51"/>
      <c r="H6" s="51"/>
      <c r="I6" s="51"/>
      <c r="J6" s="51"/>
    </row>
    <row r="7" spans="1:10" s="52" customFormat="1" x14ac:dyDescent="0.2">
      <c r="A7" s="51"/>
      <c r="B7" s="51"/>
      <c r="C7" s="51"/>
      <c r="D7" s="51"/>
      <c r="E7" s="51"/>
      <c r="F7" s="51"/>
      <c r="G7" s="51"/>
      <c r="H7" s="51"/>
      <c r="I7" s="51"/>
      <c r="J7" s="51"/>
    </row>
    <row r="8" spans="1:10" s="52" customFormat="1" x14ac:dyDescent="0.2">
      <c r="A8" s="51"/>
      <c r="B8" s="51"/>
      <c r="C8" s="51"/>
      <c r="D8" s="51"/>
      <c r="E8" s="51"/>
      <c r="F8" s="51"/>
      <c r="G8" s="51"/>
      <c r="H8" s="51"/>
      <c r="I8" s="51"/>
      <c r="J8" s="51"/>
    </row>
    <row r="9" spans="1:10" s="52" customFormat="1" x14ac:dyDescent="0.2">
      <c r="A9" s="51"/>
      <c r="B9" s="51"/>
      <c r="C9" s="51"/>
      <c r="D9" s="51"/>
      <c r="E9" s="51"/>
      <c r="F9" s="51"/>
      <c r="G9" s="51"/>
      <c r="H9" s="51"/>
      <c r="I9" s="51"/>
      <c r="J9" s="51"/>
    </row>
    <row r="10" spans="1:10" s="52" customFormat="1" x14ac:dyDescent="0.2">
      <c r="A10" s="51"/>
      <c r="B10" s="58"/>
      <c r="C10" s="51"/>
      <c r="D10" s="51"/>
      <c r="E10" s="51"/>
      <c r="F10" s="51"/>
      <c r="G10" s="51"/>
      <c r="H10" s="51"/>
      <c r="I10" s="59"/>
      <c r="J10" s="51"/>
    </row>
    <row r="11" spans="1:10" s="52" customFormat="1" x14ac:dyDescent="0.2">
      <c r="A11" s="51"/>
      <c r="B11" s="60"/>
      <c r="C11" s="61"/>
      <c r="D11" s="51"/>
      <c r="E11" s="51"/>
      <c r="F11" s="51"/>
      <c r="G11" s="51"/>
      <c r="H11" s="51"/>
      <c r="I11" s="51"/>
      <c r="J11" s="51"/>
    </row>
    <row r="12" spans="1:10" s="52" customFormat="1" x14ac:dyDescent="0.2">
      <c r="A12" s="51"/>
      <c r="B12" s="60"/>
      <c r="C12" s="61"/>
      <c r="D12" s="51"/>
      <c r="E12" s="51"/>
      <c r="F12" s="51"/>
      <c r="G12" s="51"/>
      <c r="H12" s="51"/>
      <c r="I12" s="51"/>
      <c r="J12" s="51"/>
    </row>
    <row r="13" spans="1:10" s="52" customFormat="1" x14ac:dyDescent="0.2">
      <c r="A13" s="51"/>
      <c r="B13" s="60"/>
      <c r="C13" s="61"/>
      <c r="D13" s="51"/>
      <c r="E13" s="51"/>
      <c r="F13" s="51"/>
      <c r="G13" s="51"/>
      <c r="H13" s="51"/>
      <c r="I13" s="51"/>
      <c r="J13" s="51"/>
    </row>
    <row r="14" spans="1:10" s="52" customFormat="1" x14ac:dyDescent="0.2">
      <c r="A14" s="62"/>
      <c r="B14" s="63"/>
      <c r="C14" s="64"/>
      <c r="D14" s="62"/>
      <c r="E14" s="62"/>
      <c r="F14" s="62"/>
      <c r="G14" s="62"/>
      <c r="H14" s="62"/>
      <c r="I14" s="62"/>
      <c r="J14" s="62"/>
    </row>
    <row r="15" spans="1:10" s="52" customFormat="1" x14ac:dyDescent="0.2">
      <c r="A15" s="62"/>
      <c r="B15" s="63"/>
      <c r="C15" s="64"/>
      <c r="D15" s="62"/>
      <c r="E15" s="62"/>
      <c r="F15" s="62"/>
      <c r="G15" s="62"/>
      <c r="H15" s="62"/>
      <c r="I15" s="62"/>
      <c r="J15" s="62"/>
    </row>
    <row r="16" spans="1:10" s="52" customFormat="1" x14ac:dyDescent="0.2">
      <c r="A16" s="62"/>
      <c r="B16" s="63"/>
      <c r="C16" s="64"/>
      <c r="D16" s="62"/>
      <c r="E16" s="62"/>
      <c r="F16" s="62"/>
      <c r="G16" s="62"/>
      <c r="H16" s="62"/>
      <c r="I16" s="62"/>
      <c r="J16" s="62"/>
    </row>
    <row r="17" spans="1:10" s="52" customFormat="1" x14ac:dyDescent="0.2">
      <c r="A17" s="62"/>
      <c r="B17" s="63"/>
      <c r="C17" s="64"/>
      <c r="D17" s="62"/>
      <c r="E17" s="62"/>
      <c r="F17" s="62"/>
      <c r="G17" s="62"/>
      <c r="H17" s="62"/>
      <c r="I17" s="62"/>
      <c r="J17" s="62"/>
    </row>
    <row r="18" spans="1:10" s="52" customFormat="1" x14ac:dyDescent="0.2">
      <c r="A18" s="62"/>
      <c r="B18" s="63"/>
      <c r="C18" s="64"/>
      <c r="D18" s="62"/>
      <c r="E18" s="62"/>
      <c r="F18" s="62"/>
      <c r="G18" s="62"/>
      <c r="H18" s="62"/>
      <c r="I18" s="62"/>
      <c r="J18" s="62"/>
    </row>
    <row r="19" spans="1:10" s="52" customFormat="1" x14ac:dyDescent="0.2">
      <c r="A19" s="62"/>
      <c r="B19" s="63"/>
      <c r="C19" s="64"/>
      <c r="D19" s="62"/>
      <c r="E19" s="62"/>
      <c r="F19" s="62"/>
      <c r="G19" s="62"/>
      <c r="H19" s="62"/>
      <c r="I19" s="62"/>
      <c r="J19" s="62"/>
    </row>
    <row r="20" spans="1:10" s="52" customFormat="1" x14ac:dyDescent="0.2">
      <c r="A20" s="62"/>
      <c r="B20" s="63"/>
      <c r="C20" s="64"/>
      <c r="D20" s="62"/>
      <c r="E20" s="62"/>
      <c r="F20" s="62"/>
      <c r="G20" s="62"/>
      <c r="H20" s="62"/>
      <c r="I20" s="62"/>
      <c r="J20" s="62"/>
    </row>
    <row r="21" spans="1:10" s="52" customFormat="1" x14ac:dyDescent="0.2"/>
    <row r="22" spans="1:10" s="52" customFormat="1" x14ac:dyDescent="0.2">
      <c r="A22" s="62"/>
      <c r="B22" s="63"/>
      <c r="C22" s="64"/>
      <c r="D22" s="62"/>
      <c r="E22" s="62"/>
      <c r="F22" s="62"/>
      <c r="G22" s="62"/>
      <c r="H22" s="62"/>
      <c r="I22" s="62"/>
      <c r="J22" s="62"/>
    </row>
    <row r="23" spans="1:10" s="52" customFormat="1" x14ac:dyDescent="0.2">
      <c r="A23" s="62"/>
      <c r="B23" s="63"/>
      <c r="C23" s="64"/>
      <c r="D23" s="62"/>
      <c r="E23" s="62"/>
      <c r="F23" s="62"/>
      <c r="G23" s="62"/>
      <c r="H23" s="62"/>
      <c r="I23" s="62"/>
      <c r="J23" s="62"/>
    </row>
    <row r="24" spans="1:10" s="52" customFormat="1" x14ac:dyDescent="0.2">
      <c r="A24" s="62"/>
      <c r="B24" s="63"/>
      <c r="C24" s="64"/>
      <c r="D24" s="62"/>
      <c r="E24" s="62"/>
      <c r="F24" s="62"/>
      <c r="G24" s="62"/>
      <c r="H24" s="62"/>
      <c r="I24" s="62"/>
      <c r="J24" s="62"/>
    </row>
    <row r="25" spans="1:10" s="52" customFormat="1" x14ac:dyDescent="0.2"/>
    <row r="26" spans="1:10" s="52" customFormat="1" x14ac:dyDescent="0.2">
      <c r="A26" s="62"/>
      <c r="B26" s="63"/>
      <c r="C26" s="64"/>
      <c r="D26" s="62"/>
      <c r="E26" s="62"/>
      <c r="F26" s="62"/>
      <c r="G26" s="62"/>
      <c r="H26" s="62"/>
      <c r="I26" s="62"/>
      <c r="J26" s="62"/>
    </row>
    <row r="27" spans="1:10" s="52" customFormat="1" x14ac:dyDescent="0.2">
      <c r="A27" s="62"/>
      <c r="B27" s="63"/>
      <c r="C27" s="64"/>
      <c r="D27" s="62"/>
      <c r="E27" s="62"/>
      <c r="F27" s="62"/>
      <c r="G27" s="62"/>
      <c r="H27" s="62"/>
      <c r="I27" s="62"/>
      <c r="J27" s="62"/>
    </row>
    <row r="28" spans="1:10" s="52" customFormat="1" x14ac:dyDescent="0.2">
      <c r="A28" s="62"/>
      <c r="B28" s="63"/>
      <c r="C28" s="64"/>
      <c r="D28" s="62"/>
      <c r="E28" s="62"/>
      <c r="F28" s="62"/>
      <c r="G28" s="62"/>
      <c r="H28" s="62"/>
      <c r="I28" s="62"/>
      <c r="J28" s="62"/>
    </row>
    <row r="29" spans="1:10" s="52" customFormat="1" x14ac:dyDescent="0.2">
      <c r="A29" s="256"/>
      <c r="B29" s="256"/>
      <c r="C29" s="256"/>
      <c r="D29" s="256"/>
      <c r="E29" s="256"/>
      <c r="F29" s="256"/>
      <c r="G29" s="256"/>
      <c r="H29" s="256"/>
      <c r="I29" s="256"/>
      <c r="J29" s="256"/>
    </row>
    <row r="30" spans="1:10" s="52" customFormat="1" x14ac:dyDescent="0.2">
      <c r="A30" s="62"/>
      <c r="B30" s="63"/>
      <c r="C30" s="64"/>
      <c r="D30" s="62"/>
      <c r="E30" s="62"/>
      <c r="F30" s="62"/>
      <c r="G30" s="62"/>
      <c r="H30" s="62"/>
      <c r="I30" s="62"/>
      <c r="J30" s="62"/>
    </row>
    <row r="31" spans="1:10" s="52" customFormat="1" x14ac:dyDescent="0.2"/>
    <row r="32" spans="1:10" s="52" customFormat="1" x14ac:dyDescent="0.2">
      <c r="A32" s="62"/>
      <c r="B32" s="63"/>
      <c r="C32" s="64"/>
      <c r="D32" s="62"/>
      <c r="E32" s="62"/>
      <c r="F32" s="62"/>
      <c r="G32" s="62"/>
      <c r="H32" s="62"/>
      <c r="I32" s="62"/>
      <c r="J32" s="62"/>
    </row>
    <row r="33" spans="1:10" s="52" customFormat="1" x14ac:dyDescent="0.2">
      <c r="A33" s="62"/>
      <c r="B33" s="63"/>
      <c r="C33" s="64"/>
      <c r="D33" s="62"/>
      <c r="E33" s="62"/>
      <c r="F33" s="62"/>
      <c r="G33" s="62"/>
      <c r="H33" s="62"/>
      <c r="I33" s="62"/>
      <c r="J33" s="62"/>
    </row>
    <row r="34" spans="1:10" s="52" customFormat="1" x14ac:dyDescent="0.2">
      <c r="A34" s="257"/>
      <c r="B34" s="257"/>
      <c r="C34" s="257"/>
      <c r="D34" s="257"/>
      <c r="E34" s="257"/>
      <c r="F34" s="257"/>
      <c r="G34" s="257"/>
      <c r="H34" s="257"/>
      <c r="I34" s="257"/>
      <c r="J34" s="257"/>
    </row>
    <row r="35" spans="1:10" s="52" customFormat="1" ht="33" customHeight="1" x14ac:dyDescent="0.4">
      <c r="A35" s="258" t="s">
        <v>283</v>
      </c>
      <c r="B35" s="258"/>
      <c r="C35" s="258"/>
      <c r="D35" s="258"/>
      <c r="E35" s="258"/>
      <c r="F35" s="258"/>
      <c r="G35" s="258"/>
      <c r="H35" s="258"/>
      <c r="I35" s="258"/>
      <c r="J35" s="258"/>
    </row>
    <row r="36" spans="1:10" s="52" customFormat="1" x14ac:dyDescent="0.2"/>
    <row r="37" spans="1:10" s="52" customFormat="1" x14ac:dyDescent="0.2"/>
    <row r="38" spans="1:10" s="52" customFormat="1" x14ac:dyDescent="0.2">
      <c r="B38" s="60"/>
      <c r="C38" s="61"/>
      <c r="D38" s="51"/>
      <c r="E38" s="51"/>
      <c r="F38" s="51"/>
      <c r="G38" s="51"/>
      <c r="H38" s="51"/>
      <c r="I38" s="51"/>
      <c r="J38" s="51"/>
    </row>
    <row r="39" spans="1:10" s="52" customFormat="1" x14ac:dyDescent="0.2"/>
    <row r="40" spans="1:10" s="52" customFormat="1" x14ac:dyDescent="0.2">
      <c r="B40" s="65"/>
      <c r="C40" s="65"/>
      <c r="D40" s="65"/>
      <c r="E40" s="65"/>
      <c r="F40" s="65"/>
      <c r="G40" s="65"/>
      <c r="H40" s="65"/>
      <c r="I40" s="65"/>
    </row>
    <row r="41" spans="1:10" s="52" customFormat="1" x14ac:dyDescent="0.2"/>
    <row r="42" spans="1:10" s="52" customFormat="1" x14ac:dyDescent="0.2"/>
    <row r="43" spans="1:10" s="52" customFormat="1" x14ac:dyDescent="0.2"/>
    <row r="44" spans="1:10" s="52" customFormat="1" x14ac:dyDescent="0.2"/>
    <row r="45" spans="1:10" s="52" customFormat="1" x14ac:dyDescent="0.2"/>
    <row r="46" spans="1:10" s="52" customFormat="1" x14ac:dyDescent="0.2"/>
    <row r="47" spans="1:10" s="52" customFormat="1" x14ac:dyDescent="0.2"/>
    <row r="48" spans="1:10" s="52" customFormat="1" x14ac:dyDescent="0.2"/>
    <row r="49" spans="1:10" s="52" customFormat="1" x14ac:dyDescent="0.2"/>
    <row r="50" spans="1:10" s="52" customFormat="1" x14ac:dyDescent="0.2"/>
    <row r="51" spans="1:10" s="52" customFormat="1" x14ac:dyDescent="0.2">
      <c r="A51" s="259"/>
      <c r="B51" s="259"/>
      <c r="C51" s="259"/>
      <c r="D51" s="259"/>
      <c r="E51" s="259"/>
      <c r="F51" s="259"/>
      <c r="G51" s="259"/>
      <c r="H51" s="259"/>
      <c r="I51" s="259"/>
      <c r="J51" s="259"/>
    </row>
    <row r="52" spans="1:10" s="52" customFormat="1" x14ac:dyDescent="0.2"/>
    <row r="53" spans="1:10" s="52" customFormat="1" x14ac:dyDescent="0.2"/>
    <row r="54" spans="1:10" s="52" customFormat="1" x14ac:dyDescent="0.2"/>
    <row r="55" spans="1:10" s="52" customFormat="1" x14ac:dyDescent="0.2"/>
  </sheetData>
  <mergeCells count="4">
    <mergeCell ref="A29:J29"/>
    <mergeCell ref="A34:J34"/>
    <mergeCell ref="A35:J35"/>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9"/>
  <sheetViews>
    <sheetView showGridLines="0" topLeftCell="A16" zoomScaleNormal="100" zoomScaleSheetLayoutView="100" workbookViewId="0">
      <selection activeCell="O38" sqref="O38"/>
    </sheetView>
  </sheetViews>
  <sheetFormatPr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16" s="42" customFormat="1" ht="18.75" x14ac:dyDescent="0.3">
      <c r="A1" s="105" t="s">
        <v>197</v>
      </c>
      <c r="N1" s="73" t="str">
        <f>Titulní!A35</f>
        <v>IV. čtvrtletí 2020</v>
      </c>
    </row>
    <row r="2" spans="1:16" s="20" customFormat="1" ht="15.75" x14ac:dyDescent="0.25">
      <c r="A2" s="88" t="s">
        <v>109</v>
      </c>
      <c r="B2" s="42"/>
      <c r="C2" s="42"/>
      <c r="D2" s="42"/>
      <c r="E2" s="42"/>
      <c r="F2" s="42"/>
      <c r="G2" s="42"/>
      <c r="H2" s="42"/>
      <c r="I2" s="42"/>
      <c r="J2" s="42"/>
      <c r="K2" s="42"/>
      <c r="L2" s="42"/>
      <c r="M2" s="42"/>
    </row>
    <row r="3" spans="1:16" s="42" customFormat="1" ht="6" customHeight="1" x14ac:dyDescent="0.2"/>
    <row r="4" spans="1:16" s="42" customFormat="1" ht="12" x14ac:dyDescent="0.2">
      <c r="A4" s="276"/>
      <c r="B4" s="281" t="s">
        <v>45</v>
      </c>
      <c r="C4" s="282"/>
      <c r="D4" s="283"/>
      <c r="E4" s="281" t="s">
        <v>46</v>
      </c>
      <c r="F4" s="282"/>
      <c r="G4" s="283"/>
      <c r="H4" s="281" t="s">
        <v>47</v>
      </c>
      <c r="I4" s="282"/>
      <c r="J4" s="283"/>
      <c r="K4" s="281" t="s">
        <v>48</v>
      </c>
      <c r="L4" s="282"/>
      <c r="M4" s="283"/>
      <c r="N4" s="275" t="s">
        <v>7</v>
      </c>
    </row>
    <row r="5" spans="1:16" s="42" customFormat="1" ht="12" customHeight="1" x14ac:dyDescent="0.2">
      <c r="A5" s="276"/>
      <c r="B5" s="228" t="s">
        <v>8</v>
      </c>
      <c r="C5" s="229" t="s">
        <v>9</v>
      </c>
      <c r="D5" s="230" t="s">
        <v>10</v>
      </c>
      <c r="E5" s="228" t="s">
        <v>11</v>
      </c>
      <c r="F5" s="229" t="s">
        <v>12</v>
      </c>
      <c r="G5" s="230" t="s">
        <v>13</v>
      </c>
      <c r="H5" s="228" t="s">
        <v>14</v>
      </c>
      <c r="I5" s="229" t="s">
        <v>15</v>
      </c>
      <c r="J5" s="230" t="s">
        <v>16</v>
      </c>
      <c r="K5" s="228" t="s">
        <v>17</v>
      </c>
      <c r="L5" s="229" t="s">
        <v>18</v>
      </c>
      <c r="M5" s="230" t="s">
        <v>19</v>
      </c>
      <c r="N5" s="275"/>
    </row>
    <row r="6" spans="1:16" s="42" customFormat="1" ht="12" customHeight="1" x14ac:dyDescent="0.2">
      <c r="A6" s="285" t="s">
        <v>112</v>
      </c>
      <c r="B6" s="286">
        <f>SUM(B7:D7)</f>
        <v>32640.431964203934</v>
      </c>
      <c r="C6" s="287"/>
      <c r="D6" s="288"/>
      <c r="E6" s="286">
        <f>SUM(E7:G7)</f>
        <v>14706.85202793085</v>
      </c>
      <c r="F6" s="287"/>
      <c r="G6" s="288"/>
      <c r="H6" s="286">
        <f>SUM(H7:J7)</f>
        <v>9682.8356225525822</v>
      </c>
      <c r="I6" s="287"/>
      <c r="J6" s="288"/>
      <c r="K6" s="286">
        <f>SUM(K7:M7)</f>
        <v>28395.107240229292</v>
      </c>
      <c r="L6" s="287"/>
      <c r="M6" s="288"/>
      <c r="N6" s="284">
        <f>SUM(B7:M7)</f>
        <v>85425.226854916662</v>
      </c>
    </row>
    <row r="7" spans="1:16" s="29" customFormat="1" ht="12" customHeight="1" x14ac:dyDescent="0.2">
      <c r="A7" s="285"/>
      <c r="B7" s="127">
        <f>SUM(B8:B23)</f>
        <v>12728.590306818245</v>
      </c>
      <c r="C7" s="128">
        <f t="shared" ref="C7:M7" si="0">SUM(C8:C23)</f>
        <v>10163.73755446267</v>
      </c>
      <c r="D7" s="129">
        <f t="shared" si="0"/>
        <v>9748.1041029230164</v>
      </c>
      <c r="E7" s="127">
        <f t="shared" si="0"/>
        <v>6295.0493324037398</v>
      </c>
      <c r="F7" s="128">
        <f t="shared" si="0"/>
        <v>5201.4628225845527</v>
      </c>
      <c r="G7" s="129">
        <f t="shared" si="0"/>
        <v>3210.339872942558</v>
      </c>
      <c r="H7" s="127">
        <f t="shared" si="0"/>
        <v>3017.7076599450756</v>
      </c>
      <c r="I7" s="128">
        <f t="shared" si="0"/>
        <v>2958.2443234077796</v>
      </c>
      <c r="J7" s="129">
        <f t="shared" si="0"/>
        <v>3706.8836391997265</v>
      </c>
      <c r="K7" s="127">
        <f t="shared" si="0"/>
        <v>7249.4009110098832</v>
      </c>
      <c r="L7" s="128">
        <f t="shared" si="0"/>
        <v>9693.6294420964059</v>
      </c>
      <c r="M7" s="129">
        <f t="shared" si="0"/>
        <v>11452.076887123005</v>
      </c>
      <c r="N7" s="284"/>
    </row>
    <row r="8" spans="1:16" s="42" customFormat="1" ht="12" customHeight="1" x14ac:dyDescent="0.2">
      <c r="A8" s="84" t="s">
        <v>41</v>
      </c>
      <c r="B8" s="90">
        <v>902.4246260000001</v>
      </c>
      <c r="C8" s="78">
        <v>735.43187600000044</v>
      </c>
      <c r="D8" s="89">
        <v>809.8140269999999</v>
      </c>
      <c r="E8" s="90">
        <v>609.4374610000001</v>
      </c>
      <c r="F8" s="78">
        <v>569.53860900000006</v>
      </c>
      <c r="G8" s="89">
        <v>350.35351500000007</v>
      </c>
      <c r="H8" s="90">
        <v>291.45250599999997</v>
      </c>
      <c r="I8" s="78">
        <v>320.60229599999991</v>
      </c>
      <c r="J8" s="89">
        <v>379.65251599999999</v>
      </c>
      <c r="K8" s="90">
        <v>670.26398200000006</v>
      </c>
      <c r="L8" s="78">
        <v>898.93629199999987</v>
      </c>
      <c r="M8" s="89">
        <v>1041.0168659999999</v>
      </c>
      <c r="N8" s="130">
        <f>SUM(B8:M8)</f>
        <v>7578.9245720000017</v>
      </c>
      <c r="P8" s="12"/>
    </row>
    <row r="9" spans="1:16" s="42" customFormat="1" ht="12" customHeight="1" x14ac:dyDescent="0.2">
      <c r="A9" s="84" t="s">
        <v>40</v>
      </c>
      <c r="B9" s="83">
        <v>62.284223999999995</v>
      </c>
      <c r="C9" s="82">
        <v>52.723198000000004</v>
      </c>
      <c r="D9" s="81">
        <v>57.008642000000009</v>
      </c>
      <c r="E9" s="83">
        <v>43.83232000000001</v>
      </c>
      <c r="F9" s="82">
        <v>42.366177</v>
      </c>
      <c r="G9" s="81">
        <v>32.966214000000001</v>
      </c>
      <c r="H9" s="83">
        <v>30.286506000000006</v>
      </c>
      <c r="I9" s="82">
        <v>28.059405000000002</v>
      </c>
      <c r="J9" s="81">
        <v>34.020619000000003</v>
      </c>
      <c r="K9" s="83">
        <v>47.264558000000008</v>
      </c>
      <c r="L9" s="82">
        <v>57.75</v>
      </c>
      <c r="M9" s="81">
        <v>64.476870000000005</v>
      </c>
      <c r="N9" s="130">
        <f>SUM(B9:M9)</f>
        <v>553.03873300000009</v>
      </c>
      <c r="P9" s="12"/>
    </row>
    <row r="10" spans="1:16" s="42" customFormat="1" ht="12" customHeight="1" x14ac:dyDescent="0.2">
      <c r="A10" s="84" t="s">
        <v>39</v>
      </c>
      <c r="B10" s="83">
        <v>1647.2394080000001</v>
      </c>
      <c r="C10" s="82">
        <v>1267.8735729999999</v>
      </c>
      <c r="D10" s="81">
        <v>1070.9082210000001</v>
      </c>
      <c r="E10" s="83">
        <v>690.04776599999991</v>
      </c>
      <c r="F10" s="82">
        <v>539.74326599999995</v>
      </c>
      <c r="G10" s="81">
        <v>258.872793</v>
      </c>
      <c r="H10" s="83">
        <v>195.43436199999999</v>
      </c>
      <c r="I10" s="82">
        <v>182.63218399999997</v>
      </c>
      <c r="J10" s="81">
        <v>233.45783300000005</v>
      </c>
      <c r="K10" s="83">
        <v>750.50672500000007</v>
      </c>
      <c r="L10" s="82">
        <v>1070.3925940000001</v>
      </c>
      <c r="M10" s="81">
        <v>1213.9477510000002</v>
      </c>
      <c r="N10" s="130">
        <f>SUM(B10:M10)</f>
        <v>9121.0564760000016</v>
      </c>
      <c r="P10" s="12"/>
    </row>
    <row r="11" spans="1:16" s="42" customFormat="1" ht="12" customHeight="1" x14ac:dyDescent="0.2">
      <c r="A11" s="84" t="s">
        <v>51</v>
      </c>
      <c r="B11" s="83">
        <v>0.766262</v>
      </c>
      <c r="C11" s="82">
        <v>0.75756100000000004</v>
      </c>
      <c r="D11" s="81">
        <v>1.3537729999999999</v>
      </c>
      <c r="E11" s="83">
        <v>0.60141600000000006</v>
      </c>
      <c r="F11" s="82">
        <v>0.48449400000000004</v>
      </c>
      <c r="G11" s="81">
        <v>0.43771199999999999</v>
      </c>
      <c r="H11" s="83">
        <v>0.6013710000000001</v>
      </c>
      <c r="I11" s="82">
        <v>1.07839</v>
      </c>
      <c r="J11" s="81">
        <v>0.89494599999999991</v>
      </c>
      <c r="K11" s="83">
        <v>0.90415000000000012</v>
      </c>
      <c r="L11" s="82">
        <v>0.50627</v>
      </c>
      <c r="M11" s="81">
        <v>0.38980000000000004</v>
      </c>
      <c r="N11" s="130">
        <f t="shared" ref="N11:N21" si="1">SUM(B11:M11)</f>
        <v>8.7761449999999996</v>
      </c>
      <c r="P11" s="12"/>
    </row>
    <row r="12" spans="1:16" s="42" customFormat="1" ht="12" customHeight="1" x14ac:dyDescent="0.2">
      <c r="A12" s="84" t="s">
        <v>52</v>
      </c>
      <c r="B12" s="83">
        <v>1.0416800000000002</v>
      </c>
      <c r="C12" s="82">
        <v>1.03877</v>
      </c>
      <c r="D12" s="81">
        <v>1.0666199999999999</v>
      </c>
      <c r="E12" s="83">
        <v>0.93233999999999995</v>
      </c>
      <c r="F12" s="82">
        <v>1.0035399999999999</v>
      </c>
      <c r="G12" s="81">
        <v>1.10073</v>
      </c>
      <c r="H12" s="83">
        <v>1.69455</v>
      </c>
      <c r="I12" s="82">
        <v>1.57318</v>
      </c>
      <c r="J12" s="81">
        <v>1.2574100000000001</v>
      </c>
      <c r="K12" s="83">
        <v>0.99900999999999995</v>
      </c>
      <c r="L12" s="82">
        <v>0.85316000000000003</v>
      </c>
      <c r="M12" s="81">
        <v>0.92295000000000005</v>
      </c>
      <c r="N12" s="130">
        <f t="shared" si="1"/>
        <v>13.48394</v>
      </c>
      <c r="P12" s="12"/>
    </row>
    <row r="13" spans="1:16" s="42" customFormat="1" ht="12" customHeight="1" x14ac:dyDescent="0.2">
      <c r="A13" s="84" t="s">
        <v>53</v>
      </c>
      <c r="B13" s="83">
        <v>1.0856999999999999E-2</v>
      </c>
      <c r="C13" s="82">
        <v>2.0560000000000002E-2</v>
      </c>
      <c r="D13" s="81">
        <v>3.7232000000000001E-2</v>
      </c>
      <c r="E13" s="83">
        <v>7.1503999999999984E-2</v>
      </c>
      <c r="F13" s="82">
        <v>6.2205999999999997E-2</v>
      </c>
      <c r="G13" s="81">
        <v>5.7929000000000001E-2</v>
      </c>
      <c r="H13" s="83">
        <v>8.0015000000000003E-2</v>
      </c>
      <c r="I13" s="82">
        <v>7.8236E-2</v>
      </c>
      <c r="J13" s="81">
        <v>5.6771999999999996E-2</v>
      </c>
      <c r="K13" s="83">
        <v>2.1471000000000001E-2</v>
      </c>
      <c r="L13" s="82">
        <v>1.0812E-2</v>
      </c>
      <c r="M13" s="81">
        <v>5.1250000000000002E-3</v>
      </c>
      <c r="N13" s="130">
        <f t="shared" si="1"/>
        <v>0.51271900000000004</v>
      </c>
      <c r="P13" s="12"/>
    </row>
    <row r="14" spans="1:16" s="42" customFormat="1" ht="12" customHeight="1" x14ac:dyDescent="0.2">
      <c r="A14" s="84" t="s">
        <v>38</v>
      </c>
      <c r="B14" s="83">
        <v>5968.0425329999989</v>
      </c>
      <c r="C14" s="82">
        <v>4786.0442299999995</v>
      </c>
      <c r="D14" s="81">
        <v>4577.6975040000007</v>
      </c>
      <c r="E14" s="83">
        <v>2756.3577320000009</v>
      </c>
      <c r="F14" s="82">
        <v>2186.3877610000009</v>
      </c>
      <c r="G14" s="81">
        <v>1197.0956289999999</v>
      </c>
      <c r="H14" s="83">
        <v>1020.5418779999998</v>
      </c>
      <c r="I14" s="82">
        <v>962.7187560000001</v>
      </c>
      <c r="J14" s="81">
        <v>1458.5117739999998</v>
      </c>
      <c r="K14" s="83">
        <v>3135.3362629999988</v>
      </c>
      <c r="L14" s="82">
        <v>4303.0800280000003</v>
      </c>
      <c r="M14" s="81">
        <v>5082.8727760000011</v>
      </c>
      <c r="N14" s="130">
        <f t="shared" si="1"/>
        <v>37434.686863999996</v>
      </c>
      <c r="P14" s="12"/>
    </row>
    <row r="15" spans="1:16" s="42" customFormat="1" ht="12" customHeight="1" x14ac:dyDescent="0.2">
      <c r="A15" s="84" t="s">
        <v>63</v>
      </c>
      <c r="B15" s="83">
        <v>35.20534</v>
      </c>
      <c r="C15" s="82">
        <v>29.791600000000003</v>
      </c>
      <c r="D15" s="81">
        <v>25.209479999999999</v>
      </c>
      <c r="E15" s="83">
        <v>3.6777500000000001</v>
      </c>
      <c r="F15" s="82">
        <v>6.7642299999999995</v>
      </c>
      <c r="G15" s="81">
        <v>5.8960400000000011</v>
      </c>
      <c r="H15" s="83">
        <v>1.4109700000000001</v>
      </c>
      <c r="I15" s="82">
        <v>4.1682399999999999</v>
      </c>
      <c r="J15" s="81">
        <v>7.9037300000000004</v>
      </c>
      <c r="K15" s="83">
        <v>19.853940000000001</v>
      </c>
      <c r="L15" s="82">
        <v>27.615739999999999</v>
      </c>
      <c r="M15" s="81">
        <v>31.562909999999999</v>
      </c>
      <c r="N15" s="130">
        <f t="shared" si="1"/>
        <v>199.05996999999996</v>
      </c>
      <c r="P15" s="12"/>
    </row>
    <row r="16" spans="1:16" s="42" customFormat="1" ht="12" customHeight="1" x14ac:dyDescent="0.2">
      <c r="A16" s="84" t="s">
        <v>37</v>
      </c>
      <c r="B16" s="83">
        <v>2.3730000000000001E-2</v>
      </c>
      <c r="C16" s="82">
        <v>4.1739999999999999E-2</v>
      </c>
      <c r="D16" s="81">
        <v>3.295E-2</v>
      </c>
      <c r="E16" s="83">
        <v>1.098E-2</v>
      </c>
      <c r="F16" s="82">
        <v>1.274E-2</v>
      </c>
      <c r="G16" s="81">
        <v>0</v>
      </c>
      <c r="H16" s="83">
        <v>0</v>
      </c>
      <c r="I16" s="82">
        <v>0</v>
      </c>
      <c r="J16" s="81">
        <v>0</v>
      </c>
      <c r="K16" s="83">
        <v>0</v>
      </c>
      <c r="L16" s="82">
        <v>0</v>
      </c>
      <c r="M16" s="81">
        <v>0</v>
      </c>
      <c r="N16" s="130">
        <f t="shared" si="1"/>
        <v>0.12214000000000001</v>
      </c>
      <c r="P16" s="12"/>
    </row>
    <row r="17" spans="1:17" s="42" customFormat="1" ht="12" customHeight="1" x14ac:dyDescent="0.2">
      <c r="A17" s="84" t="s">
        <v>36</v>
      </c>
      <c r="B17" s="83">
        <v>99.165467000000007</v>
      </c>
      <c r="C17" s="82">
        <v>85.620105999999993</v>
      </c>
      <c r="D17" s="81">
        <v>86.223889</v>
      </c>
      <c r="E17" s="83">
        <v>73.460041000000004</v>
      </c>
      <c r="F17" s="82">
        <v>86.156513000000004</v>
      </c>
      <c r="G17" s="81">
        <v>76.457127000000014</v>
      </c>
      <c r="H17" s="83">
        <v>72.978662999999997</v>
      </c>
      <c r="I17" s="82">
        <v>73.447043999999991</v>
      </c>
      <c r="J17" s="81">
        <v>83.733064999999996</v>
      </c>
      <c r="K17" s="83">
        <v>62.445045</v>
      </c>
      <c r="L17" s="82">
        <v>83.055678</v>
      </c>
      <c r="M17" s="81">
        <v>87.184314999999998</v>
      </c>
      <c r="N17" s="130">
        <f t="shared" si="1"/>
        <v>969.92695300000014</v>
      </c>
      <c r="P17" s="12"/>
    </row>
    <row r="18" spans="1:17" s="42" customFormat="1" ht="12" customHeight="1" x14ac:dyDescent="0.2">
      <c r="A18" s="84" t="s">
        <v>35</v>
      </c>
      <c r="B18" s="83">
        <v>12.489191999999999</v>
      </c>
      <c r="C18" s="82">
        <v>13.530253</v>
      </c>
      <c r="D18" s="81">
        <v>10.127333</v>
      </c>
      <c r="E18" s="83">
        <v>9.2618379999999991</v>
      </c>
      <c r="F18" s="82">
        <v>0.920126</v>
      </c>
      <c r="G18" s="81">
        <v>10.647808999999999</v>
      </c>
      <c r="H18" s="83">
        <v>6.616166999999999</v>
      </c>
      <c r="I18" s="82">
        <v>0.88324900000000006</v>
      </c>
      <c r="J18" s="81">
        <v>2.5119690000000001</v>
      </c>
      <c r="K18" s="83">
        <v>5.5000530000000003</v>
      </c>
      <c r="L18" s="82">
        <v>7.5817170000000003</v>
      </c>
      <c r="M18" s="81">
        <v>12.94266</v>
      </c>
      <c r="N18" s="130">
        <f t="shared" si="1"/>
        <v>93.012365999999986</v>
      </c>
      <c r="P18" s="12"/>
    </row>
    <row r="19" spans="1:17" s="42" customFormat="1" ht="12" customHeight="1" x14ac:dyDescent="0.2">
      <c r="A19" s="84" t="s">
        <v>34</v>
      </c>
      <c r="B19" s="83">
        <v>284.61696834563469</v>
      </c>
      <c r="C19" s="82">
        <v>258.5323177922283</v>
      </c>
      <c r="D19" s="81">
        <v>280.94238920830725</v>
      </c>
      <c r="E19" s="83">
        <v>282.72177073751294</v>
      </c>
      <c r="F19" s="82">
        <v>278.46839034280748</v>
      </c>
      <c r="G19" s="81">
        <v>231.42941428928248</v>
      </c>
      <c r="H19" s="83">
        <v>200.3437078707197</v>
      </c>
      <c r="I19" s="82">
        <v>202.6750963850358</v>
      </c>
      <c r="J19" s="81">
        <v>186.96784206363444</v>
      </c>
      <c r="K19" s="83">
        <v>274.97655830980159</v>
      </c>
      <c r="L19" s="82">
        <v>300.22245777761725</v>
      </c>
      <c r="M19" s="81">
        <v>245.56351759104859</v>
      </c>
      <c r="N19" s="130">
        <f t="shared" si="1"/>
        <v>3027.4604307136306</v>
      </c>
      <c r="P19" s="12"/>
    </row>
    <row r="20" spans="1:17" s="42" customFormat="1" ht="12" customHeight="1" x14ac:dyDescent="0.2">
      <c r="A20" s="84" t="s">
        <v>33</v>
      </c>
      <c r="B20" s="83">
        <v>408.21992900000004</v>
      </c>
      <c r="C20" s="82">
        <v>388.520959</v>
      </c>
      <c r="D20" s="81">
        <v>368.07352799999995</v>
      </c>
      <c r="E20" s="83">
        <v>213.85097800000003</v>
      </c>
      <c r="F20" s="82">
        <v>216.06423500000002</v>
      </c>
      <c r="G20" s="81">
        <v>178.44658799999999</v>
      </c>
      <c r="H20" s="83">
        <v>177.30990199999999</v>
      </c>
      <c r="I20" s="82">
        <v>242.97373799999997</v>
      </c>
      <c r="J20" s="81">
        <v>229.770734</v>
      </c>
      <c r="K20" s="83">
        <v>294.14391199999994</v>
      </c>
      <c r="L20" s="82">
        <v>327.81896999999998</v>
      </c>
      <c r="M20" s="81">
        <v>377.58621099999999</v>
      </c>
      <c r="N20" s="130">
        <f t="shared" si="1"/>
        <v>3422.7796839999996</v>
      </c>
      <c r="P20" s="12"/>
    </row>
    <row r="21" spans="1:17" s="42" customFormat="1" ht="12" customHeight="1" x14ac:dyDescent="0.2">
      <c r="A21" s="84" t="s">
        <v>3</v>
      </c>
      <c r="B21" s="83">
        <v>0</v>
      </c>
      <c r="C21" s="82">
        <v>0</v>
      </c>
      <c r="D21" s="81">
        <v>0</v>
      </c>
      <c r="E21" s="83">
        <v>0</v>
      </c>
      <c r="F21" s="82">
        <v>0</v>
      </c>
      <c r="G21" s="81">
        <v>0</v>
      </c>
      <c r="H21" s="83">
        <v>0</v>
      </c>
      <c r="I21" s="82">
        <v>0</v>
      </c>
      <c r="J21" s="81">
        <v>0</v>
      </c>
      <c r="K21" s="83">
        <v>0</v>
      </c>
      <c r="L21" s="82">
        <v>0</v>
      </c>
      <c r="M21" s="81">
        <v>0</v>
      </c>
      <c r="N21" s="130">
        <f t="shared" si="1"/>
        <v>0</v>
      </c>
      <c r="P21" s="12"/>
    </row>
    <row r="22" spans="1:17" s="42" customFormat="1" ht="12" customHeight="1" x14ac:dyDescent="0.2">
      <c r="A22" s="84" t="s">
        <v>32</v>
      </c>
      <c r="B22" s="83">
        <v>11.873593</v>
      </c>
      <c r="C22" s="82">
        <v>6.5219829999999988</v>
      </c>
      <c r="D22" s="81">
        <v>9.3793459999999982</v>
      </c>
      <c r="E22" s="83">
        <v>3.870943</v>
      </c>
      <c r="F22" s="82">
        <v>2.1839529999999998</v>
      </c>
      <c r="G22" s="81">
        <v>10.044892000000001</v>
      </c>
      <c r="H22" s="83">
        <v>13.277176000000003</v>
      </c>
      <c r="I22" s="82">
        <v>1.859453</v>
      </c>
      <c r="J22" s="81">
        <v>4.8915190000000006</v>
      </c>
      <c r="K22" s="83">
        <v>3.871756</v>
      </c>
      <c r="L22" s="82">
        <v>32.627604999999996</v>
      </c>
      <c r="M22" s="81">
        <v>33.857377</v>
      </c>
      <c r="N22" s="130">
        <f>SUM(B22:M22)</f>
        <v>134.25959599999999</v>
      </c>
      <c r="P22" s="12"/>
    </row>
    <row r="23" spans="1:17" s="42" customFormat="1" ht="12" customHeight="1" x14ac:dyDescent="0.2">
      <c r="A23" s="84" t="s">
        <v>31</v>
      </c>
      <c r="B23" s="90">
        <v>3295.1864974726086</v>
      </c>
      <c r="C23" s="78">
        <v>2537.288827670443</v>
      </c>
      <c r="D23" s="89">
        <v>2450.2291687147085</v>
      </c>
      <c r="E23" s="90">
        <v>1606.9144926662252</v>
      </c>
      <c r="F23" s="78">
        <v>1271.3065822417439</v>
      </c>
      <c r="G23" s="89">
        <v>856.53348065327532</v>
      </c>
      <c r="H23" s="90">
        <v>1005.6798860743562</v>
      </c>
      <c r="I23" s="78">
        <v>935.49505602274371</v>
      </c>
      <c r="J23" s="89">
        <v>1083.2529101360919</v>
      </c>
      <c r="K23" s="90">
        <v>1983.3134877000837</v>
      </c>
      <c r="L23" s="78">
        <v>2583.1781183187886</v>
      </c>
      <c r="M23" s="89">
        <v>3259.7477585319552</v>
      </c>
      <c r="N23" s="130">
        <f>SUM(B23:M23)</f>
        <v>22868.126266203024</v>
      </c>
      <c r="P23" s="12"/>
    </row>
    <row r="24" spans="1:17" s="4" customFormat="1" ht="11.25" x14ac:dyDescent="0.2">
      <c r="A24" s="11"/>
      <c r="N24" s="3" t="s">
        <v>65</v>
      </c>
    </row>
    <row r="25" spans="1:17" s="42" customFormat="1" x14ac:dyDescent="0.2">
      <c r="A25" s="2"/>
      <c r="B25" s="50"/>
      <c r="C25" s="50"/>
      <c r="D25" s="15"/>
      <c r="E25" s="15"/>
      <c r="F25" s="15"/>
      <c r="G25" s="15"/>
      <c r="H25" s="15"/>
      <c r="I25" s="15"/>
      <c r="J25" s="15"/>
      <c r="K25" s="15"/>
      <c r="L25" s="15"/>
      <c r="M25" s="15"/>
      <c r="N25" s="14"/>
    </row>
    <row r="26" spans="1:17" s="42" customFormat="1" x14ac:dyDescent="0.2">
      <c r="A26" s="33" t="s">
        <v>41</v>
      </c>
      <c r="B26" s="10">
        <v>2610.2171399999997</v>
      </c>
      <c r="C26" s="50"/>
      <c r="D26" s="15"/>
      <c r="E26" s="15"/>
      <c r="F26" s="15"/>
      <c r="G26" s="15"/>
      <c r="H26" s="15"/>
      <c r="I26" s="15"/>
      <c r="J26" s="15"/>
      <c r="K26" s="15"/>
      <c r="L26" s="15"/>
      <c r="M26" s="15"/>
      <c r="N26" s="15"/>
    </row>
    <row r="27" spans="1:17" s="42" customFormat="1" x14ac:dyDescent="0.2">
      <c r="A27" s="33" t="s">
        <v>40</v>
      </c>
      <c r="B27" s="10">
        <v>169.49142800000001</v>
      </c>
      <c r="C27" s="50"/>
      <c r="D27" s="15"/>
      <c r="E27" s="15"/>
      <c r="F27" s="15"/>
      <c r="G27" s="15"/>
      <c r="H27" s="15"/>
      <c r="I27" s="15"/>
      <c r="J27" s="15"/>
      <c r="K27" s="15"/>
      <c r="L27" s="15"/>
      <c r="M27" s="15"/>
      <c r="N27" s="15"/>
      <c r="O27" s="16"/>
    </row>
    <row r="28" spans="1:17" s="42" customFormat="1" x14ac:dyDescent="0.2">
      <c r="A28" s="33" t="s">
        <v>39</v>
      </c>
      <c r="B28" s="10">
        <v>3034.8470700000003</v>
      </c>
      <c r="C28" s="50"/>
      <c r="D28" s="15"/>
      <c r="E28" s="15"/>
      <c r="F28" s="15"/>
      <c r="G28" s="15"/>
      <c r="H28" s="15"/>
      <c r="I28" s="15"/>
      <c r="J28" s="15"/>
      <c r="K28" s="15"/>
      <c r="L28" s="15"/>
      <c r="M28" s="15"/>
      <c r="N28" s="15"/>
      <c r="O28" s="16"/>
    </row>
    <row r="29" spans="1:17" s="42" customFormat="1" x14ac:dyDescent="0.2">
      <c r="A29" s="33" t="s">
        <v>51</v>
      </c>
      <c r="B29" s="10">
        <v>1.8002200000000004</v>
      </c>
      <c r="C29" s="50"/>
      <c r="D29" s="15"/>
      <c r="E29" s="15"/>
      <c r="F29" s="15"/>
      <c r="G29" s="15"/>
      <c r="H29" s="15"/>
      <c r="I29" s="15"/>
      <c r="J29" s="15"/>
      <c r="K29" s="15"/>
      <c r="L29" s="15"/>
      <c r="M29" s="15"/>
      <c r="N29" s="15"/>
      <c r="Q29" s="6"/>
    </row>
    <row r="30" spans="1:17" s="42" customFormat="1" x14ac:dyDescent="0.2">
      <c r="A30" s="33" t="s">
        <v>52</v>
      </c>
      <c r="B30" s="10">
        <v>2.7751200000000003</v>
      </c>
      <c r="C30" s="50"/>
      <c r="D30" s="15"/>
      <c r="E30" s="15"/>
      <c r="F30" s="15"/>
      <c r="G30" s="15"/>
      <c r="H30" s="15"/>
      <c r="I30" s="15"/>
      <c r="J30" s="15"/>
      <c r="K30" s="15"/>
      <c r="L30" s="15"/>
      <c r="M30" s="15"/>
      <c r="N30" s="15"/>
    </row>
    <row r="31" spans="1:17" s="42" customFormat="1" x14ac:dyDescent="0.2">
      <c r="A31" s="33" t="s">
        <v>53</v>
      </c>
      <c r="B31" s="10">
        <v>3.7407999999999997E-2</v>
      </c>
      <c r="C31" s="50"/>
      <c r="D31" s="15"/>
      <c r="E31" s="15"/>
      <c r="F31" s="15"/>
      <c r="G31" s="15"/>
      <c r="H31" s="15"/>
      <c r="I31" s="15"/>
      <c r="J31" s="15"/>
      <c r="K31" s="15"/>
      <c r="L31" s="15"/>
      <c r="M31" s="15"/>
      <c r="N31" s="15"/>
    </row>
    <row r="32" spans="1:17" s="42" customFormat="1" x14ac:dyDescent="0.2">
      <c r="A32" s="33" t="s">
        <v>38</v>
      </c>
      <c r="B32" s="10">
        <v>12521.289067000002</v>
      </c>
      <c r="C32" s="50"/>
      <c r="D32" s="15"/>
      <c r="E32" s="15"/>
      <c r="F32" s="15"/>
      <c r="G32" s="15"/>
      <c r="H32" s="15"/>
      <c r="I32" s="15"/>
      <c r="J32" s="15"/>
      <c r="K32" s="15"/>
      <c r="L32" s="15"/>
      <c r="M32" s="15"/>
      <c r="N32" s="15"/>
    </row>
    <row r="33" spans="1:14" s="42" customFormat="1" x14ac:dyDescent="0.2">
      <c r="A33" s="33" t="s">
        <v>63</v>
      </c>
      <c r="B33" s="10">
        <v>79.032589999999999</v>
      </c>
      <c r="C33" s="50"/>
      <c r="D33" s="15"/>
      <c r="E33" s="15"/>
      <c r="F33" s="15"/>
      <c r="G33" s="15"/>
      <c r="H33" s="15"/>
      <c r="I33" s="15"/>
      <c r="J33" s="15"/>
      <c r="K33" s="15"/>
      <c r="L33" s="15"/>
      <c r="M33" s="15"/>
      <c r="N33" s="15"/>
    </row>
    <row r="34" spans="1:14" s="42" customFormat="1" x14ac:dyDescent="0.2">
      <c r="A34" s="33" t="s">
        <v>37</v>
      </c>
      <c r="B34" s="10">
        <v>0</v>
      </c>
      <c r="C34" s="50"/>
      <c r="D34" s="15"/>
      <c r="E34" s="15"/>
      <c r="F34" s="15"/>
      <c r="G34" s="15"/>
      <c r="H34" s="15"/>
      <c r="I34" s="15"/>
      <c r="J34" s="15"/>
      <c r="K34" s="15"/>
      <c r="L34" s="15"/>
      <c r="M34" s="15"/>
      <c r="N34" s="15"/>
    </row>
    <row r="35" spans="1:14" s="42" customFormat="1" x14ac:dyDescent="0.2">
      <c r="A35" s="33" t="s">
        <v>36</v>
      </c>
      <c r="B35" s="10">
        <v>232.68503799999999</v>
      </c>
      <c r="C35" s="50"/>
      <c r="D35" s="15"/>
      <c r="E35" s="15"/>
      <c r="F35" s="15"/>
      <c r="G35" s="15"/>
      <c r="H35" s="15"/>
      <c r="I35" s="15"/>
      <c r="J35" s="15"/>
      <c r="K35" s="15"/>
      <c r="L35" s="15"/>
      <c r="M35" s="15"/>
      <c r="N35" s="15"/>
    </row>
    <row r="36" spans="1:14" s="42" customFormat="1" x14ac:dyDescent="0.2">
      <c r="A36" s="33" t="s">
        <v>35</v>
      </c>
      <c r="B36" s="10">
        <v>26.024430000000002</v>
      </c>
      <c r="C36" s="50"/>
      <c r="D36" s="15"/>
      <c r="E36" s="15"/>
      <c r="F36" s="15"/>
      <c r="G36" s="15"/>
      <c r="H36" s="15"/>
      <c r="I36" s="15"/>
      <c r="J36" s="15"/>
      <c r="K36" s="15"/>
      <c r="L36" s="15"/>
      <c r="M36" s="15"/>
      <c r="N36" s="15"/>
    </row>
    <row r="37" spans="1:14" s="42" customFormat="1" x14ac:dyDescent="0.2">
      <c r="A37" s="33" t="s">
        <v>34</v>
      </c>
      <c r="B37" s="10">
        <v>820.76253367846743</v>
      </c>
      <c r="C37" s="50"/>
      <c r="D37" s="15"/>
      <c r="E37" s="15"/>
      <c r="F37" s="15"/>
      <c r="G37" s="15"/>
      <c r="H37" s="15"/>
      <c r="I37" s="15"/>
      <c r="J37" s="15"/>
      <c r="K37" s="15"/>
      <c r="L37" s="15"/>
      <c r="M37" s="15"/>
      <c r="N37" s="15"/>
    </row>
    <row r="38" spans="1:14" s="42" customFormat="1" x14ac:dyDescent="0.2">
      <c r="A38" s="33" t="s">
        <v>33</v>
      </c>
      <c r="B38" s="10">
        <v>999.54909299999986</v>
      </c>
      <c r="C38" s="50"/>
      <c r="D38" s="15"/>
      <c r="E38" s="15"/>
      <c r="F38" s="15"/>
      <c r="G38" s="15"/>
      <c r="H38" s="15"/>
      <c r="I38" s="15"/>
      <c r="J38" s="15"/>
      <c r="K38" s="15"/>
      <c r="L38" s="15"/>
      <c r="M38" s="15"/>
      <c r="N38" s="15"/>
    </row>
    <row r="39" spans="1:14" s="42" customFormat="1" x14ac:dyDescent="0.2">
      <c r="A39" s="33" t="s">
        <v>3</v>
      </c>
      <c r="B39" s="10">
        <v>0</v>
      </c>
      <c r="C39" s="50"/>
      <c r="D39" s="15"/>
      <c r="E39" s="15"/>
      <c r="F39" s="15"/>
      <c r="G39" s="15"/>
      <c r="H39" s="15"/>
      <c r="I39" s="15"/>
      <c r="J39" s="15"/>
      <c r="K39" s="15"/>
      <c r="L39" s="15"/>
      <c r="M39" s="15"/>
      <c r="N39" s="15"/>
    </row>
    <row r="40" spans="1:14" s="42" customFormat="1" x14ac:dyDescent="0.2">
      <c r="A40" s="33" t="s">
        <v>32</v>
      </c>
      <c r="B40" s="10">
        <v>70.356737999999993</v>
      </c>
      <c r="C40" s="50"/>
      <c r="D40" s="15"/>
      <c r="E40" s="15"/>
      <c r="F40" s="15"/>
      <c r="G40" s="15"/>
      <c r="H40" s="15"/>
      <c r="I40" s="15"/>
      <c r="J40" s="15"/>
      <c r="K40" s="15"/>
      <c r="L40" s="15"/>
      <c r="M40" s="15"/>
      <c r="N40" s="15"/>
    </row>
    <row r="41" spans="1:14" s="42" customFormat="1" x14ac:dyDescent="0.2">
      <c r="A41" s="33" t="s">
        <v>31</v>
      </c>
      <c r="B41" s="10">
        <v>7826.2393645508273</v>
      </c>
      <c r="C41" s="50"/>
      <c r="D41" s="15"/>
      <c r="E41" s="15"/>
      <c r="F41" s="15"/>
      <c r="G41" s="15"/>
      <c r="H41" s="15"/>
      <c r="I41" s="15"/>
      <c r="J41" s="15"/>
      <c r="K41" s="15"/>
      <c r="L41" s="15"/>
      <c r="M41" s="15"/>
      <c r="N41" s="15"/>
    </row>
    <row r="42" spans="1:14" s="42" customFormat="1" x14ac:dyDescent="0.2">
      <c r="A42" s="2"/>
      <c r="B42" s="50"/>
      <c r="C42" s="50"/>
      <c r="D42" s="15"/>
      <c r="E42" s="15"/>
      <c r="F42" s="15"/>
      <c r="G42" s="15"/>
      <c r="H42" s="15"/>
      <c r="I42" s="15"/>
      <c r="J42" s="15"/>
      <c r="K42" s="15"/>
      <c r="L42" s="15"/>
      <c r="M42" s="15"/>
      <c r="N42" s="15"/>
    </row>
    <row r="43" spans="1:14" s="42" customFormat="1" x14ac:dyDescent="0.2">
      <c r="A43" s="2"/>
      <c r="B43" s="50"/>
      <c r="C43" s="50"/>
      <c r="D43" s="15"/>
      <c r="E43" s="15"/>
      <c r="F43" s="15"/>
      <c r="G43" s="15"/>
      <c r="H43" s="15"/>
      <c r="I43" s="15"/>
      <c r="J43" s="15"/>
      <c r="K43" s="15"/>
      <c r="L43" s="15"/>
      <c r="M43" s="15"/>
      <c r="N43" s="15"/>
    </row>
    <row r="44" spans="1:14" s="42" customFormat="1" x14ac:dyDescent="0.2">
      <c r="A44" s="14"/>
      <c r="B44" s="15"/>
      <c r="C44" s="15"/>
      <c r="D44" s="15"/>
      <c r="E44" s="15"/>
      <c r="F44" s="15"/>
      <c r="G44" s="15"/>
      <c r="H44" s="15"/>
      <c r="I44" s="15"/>
      <c r="J44" s="15"/>
      <c r="K44" s="15"/>
      <c r="L44" s="15"/>
      <c r="M44" s="15"/>
      <c r="N44" s="15"/>
    </row>
    <row r="45" spans="1:14" s="42" customFormat="1" x14ac:dyDescent="0.2">
      <c r="A45" s="2"/>
      <c r="B45" s="2"/>
      <c r="C45" s="2"/>
      <c r="D45" s="2"/>
      <c r="E45" s="2"/>
      <c r="F45" s="2"/>
      <c r="G45" s="2"/>
      <c r="H45" s="2"/>
      <c r="I45" s="2"/>
      <c r="J45" s="2"/>
      <c r="K45" s="2"/>
      <c r="L45" s="2"/>
      <c r="M45" s="2"/>
      <c r="N45" s="2"/>
    </row>
    <row r="47" spans="1:14" x14ac:dyDescent="0.2">
      <c r="B47" s="17"/>
    </row>
    <row r="48" spans="1:14" x14ac:dyDescent="0.2">
      <c r="B48" s="17"/>
    </row>
    <row r="49" spans="2:2" x14ac:dyDescent="0.2">
      <c r="B49" s="1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zoomScaleSheetLayoutView="100" workbookViewId="0">
      <selection activeCell="O11" sqref="O11"/>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4" ht="15.75" x14ac:dyDescent="0.25">
      <c r="A1" s="88" t="s">
        <v>110</v>
      </c>
      <c r="B1" s="42"/>
      <c r="C1" s="42"/>
      <c r="D1" s="42"/>
      <c r="E1" s="42"/>
      <c r="F1" s="42"/>
      <c r="G1" s="42"/>
      <c r="H1" s="42"/>
      <c r="I1" s="42"/>
      <c r="J1" s="42"/>
      <c r="K1" s="42"/>
      <c r="L1" s="42"/>
      <c r="M1" s="42"/>
      <c r="N1" s="73" t="str">
        <f>Titulní!A35</f>
        <v>IV. čtvrtletí 2020</v>
      </c>
    </row>
    <row r="2" spans="1:14" ht="6" customHeight="1" x14ac:dyDescent="0.2">
      <c r="A2" s="42"/>
      <c r="B2" s="42"/>
      <c r="C2" s="42"/>
      <c r="D2" s="42"/>
      <c r="E2" s="42"/>
      <c r="F2" s="42"/>
      <c r="G2" s="42"/>
      <c r="H2" s="42"/>
      <c r="I2" s="42"/>
      <c r="J2" s="42"/>
      <c r="K2" s="42"/>
      <c r="L2" s="42"/>
      <c r="M2" s="42"/>
      <c r="N2" s="42"/>
    </row>
    <row r="3" spans="1:14" x14ac:dyDescent="0.2">
      <c r="A3" s="276"/>
      <c r="B3" s="281" t="s">
        <v>45</v>
      </c>
      <c r="C3" s="282"/>
      <c r="D3" s="283"/>
      <c r="E3" s="281" t="s">
        <v>46</v>
      </c>
      <c r="F3" s="282"/>
      <c r="G3" s="283"/>
      <c r="H3" s="281" t="s">
        <v>47</v>
      </c>
      <c r="I3" s="282"/>
      <c r="J3" s="283"/>
      <c r="K3" s="281" t="s">
        <v>48</v>
      </c>
      <c r="L3" s="282"/>
      <c r="M3" s="283"/>
      <c r="N3" s="275" t="s">
        <v>7</v>
      </c>
    </row>
    <row r="4" spans="1:14" x14ac:dyDescent="0.2">
      <c r="A4" s="291"/>
      <c r="B4" s="87" t="s">
        <v>8</v>
      </c>
      <c r="C4" s="86" t="s">
        <v>9</v>
      </c>
      <c r="D4" s="85" t="s">
        <v>10</v>
      </c>
      <c r="E4" s="87" t="s">
        <v>11</v>
      </c>
      <c r="F4" s="86" t="s">
        <v>12</v>
      </c>
      <c r="G4" s="85" t="s">
        <v>13</v>
      </c>
      <c r="H4" s="87" t="s">
        <v>14</v>
      </c>
      <c r="I4" s="86" t="s">
        <v>15</v>
      </c>
      <c r="J4" s="85" t="s">
        <v>16</v>
      </c>
      <c r="K4" s="87" t="s">
        <v>17</v>
      </c>
      <c r="L4" s="86" t="s">
        <v>18</v>
      </c>
      <c r="M4" s="85" t="s">
        <v>19</v>
      </c>
      <c r="N4" s="272"/>
    </row>
    <row r="5" spans="1:14" x14ac:dyDescent="0.2">
      <c r="A5" s="292" t="s">
        <v>112</v>
      </c>
      <c r="B5" s="286">
        <f>SUM(B6:D6)</f>
        <v>32640.43196420393</v>
      </c>
      <c r="C5" s="287"/>
      <c r="D5" s="288"/>
      <c r="E5" s="286">
        <f>SUM(E6:G6)</f>
        <v>14706.852027930847</v>
      </c>
      <c r="F5" s="287"/>
      <c r="G5" s="288"/>
      <c r="H5" s="286">
        <f>SUM(H6:J6)</f>
        <v>9682.8356225525822</v>
      </c>
      <c r="I5" s="287"/>
      <c r="J5" s="288"/>
      <c r="K5" s="286">
        <f>SUM(K6:M6)</f>
        <v>28395.107240229299</v>
      </c>
      <c r="L5" s="287"/>
      <c r="M5" s="288"/>
      <c r="N5" s="289">
        <f>SUM(N7:N20)</f>
        <v>85425.226854916647</v>
      </c>
    </row>
    <row r="6" spans="1:14" x14ac:dyDescent="0.2">
      <c r="A6" s="293"/>
      <c r="B6" s="131">
        <f>SUM(B7:B20)</f>
        <v>12728.590306818243</v>
      </c>
      <c r="C6" s="132">
        <f t="shared" ref="C6:M6" si="0">SUM(C7:C20)</f>
        <v>10163.73755446267</v>
      </c>
      <c r="D6" s="133">
        <f t="shared" si="0"/>
        <v>9748.1041029230146</v>
      </c>
      <c r="E6" s="131">
        <f t="shared" si="0"/>
        <v>6295.049332403737</v>
      </c>
      <c r="F6" s="132">
        <f t="shared" si="0"/>
        <v>5201.4628225845527</v>
      </c>
      <c r="G6" s="133">
        <f t="shared" si="0"/>
        <v>3210.3398729425571</v>
      </c>
      <c r="H6" s="131">
        <f t="shared" si="0"/>
        <v>3017.7076599450752</v>
      </c>
      <c r="I6" s="132">
        <f t="shared" si="0"/>
        <v>2958.2443234077796</v>
      </c>
      <c r="J6" s="133">
        <f t="shared" si="0"/>
        <v>3706.883639199727</v>
      </c>
      <c r="K6" s="131">
        <f t="shared" si="0"/>
        <v>7249.4009110098859</v>
      </c>
      <c r="L6" s="132">
        <f t="shared" si="0"/>
        <v>9693.6294420964059</v>
      </c>
      <c r="M6" s="133">
        <f t="shared" si="0"/>
        <v>11452.076887123005</v>
      </c>
      <c r="N6" s="290"/>
    </row>
    <row r="7" spans="1:14" x14ac:dyDescent="0.2">
      <c r="A7" s="84" t="s">
        <v>122</v>
      </c>
      <c r="B7" s="93">
        <v>614.45192799999995</v>
      </c>
      <c r="C7" s="79">
        <v>482.63304099999999</v>
      </c>
      <c r="D7" s="76">
        <v>461.55726699999991</v>
      </c>
      <c r="E7" s="93">
        <v>299.25604499999997</v>
      </c>
      <c r="F7" s="79">
        <v>227.57142700000003</v>
      </c>
      <c r="G7" s="76">
        <v>146.50457700000001</v>
      </c>
      <c r="H7" s="93">
        <v>207.75923699999996</v>
      </c>
      <c r="I7" s="79">
        <v>164.377137</v>
      </c>
      <c r="J7" s="76">
        <v>152.45161300000001</v>
      </c>
      <c r="K7" s="93">
        <v>337.27101900000002</v>
      </c>
      <c r="L7" s="79">
        <v>450.18195799999995</v>
      </c>
      <c r="M7" s="76">
        <v>557.95871499999998</v>
      </c>
      <c r="N7" s="130">
        <f t="shared" ref="N7:N20" si="1">SUM(B7:M7)</f>
        <v>4101.9739639999998</v>
      </c>
    </row>
    <row r="8" spans="1:14" x14ac:dyDescent="0.2">
      <c r="A8" s="84" t="s">
        <v>91</v>
      </c>
      <c r="B8" s="74">
        <v>716.73137399999996</v>
      </c>
      <c r="C8" s="72">
        <v>576.81645300000025</v>
      </c>
      <c r="D8" s="95">
        <v>556.64370699999984</v>
      </c>
      <c r="E8" s="74">
        <v>337.85886000000005</v>
      </c>
      <c r="F8" s="72">
        <v>266.68822899999998</v>
      </c>
      <c r="G8" s="95">
        <v>190.377906</v>
      </c>
      <c r="H8" s="74">
        <v>183.60186500000003</v>
      </c>
      <c r="I8" s="72">
        <v>184.71973800000001</v>
      </c>
      <c r="J8" s="95">
        <v>221.161967</v>
      </c>
      <c r="K8" s="74">
        <v>432.7614089999999</v>
      </c>
      <c r="L8" s="72">
        <v>572.11682800000005</v>
      </c>
      <c r="M8" s="95">
        <v>681.98971400000005</v>
      </c>
      <c r="N8" s="130">
        <f t="shared" si="1"/>
        <v>4921.4680500000004</v>
      </c>
    </row>
    <row r="9" spans="1:14" x14ac:dyDescent="0.2">
      <c r="A9" s="84" t="s">
        <v>92</v>
      </c>
      <c r="B9" s="75">
        <v>884.47376100000042</v>
      </c>
      <c r="C9" s="92">
        <v>643.44894600000032</v>
      </c>
      <c r="D9" s="94">
        <v>597.08313199999975</v>
      </c>
      <c r="E9" s="75">
        <v>385.05725000000012</v>
      </c>
      <c r="F9" s="92">
        <v>302.28363899999982</v>
      </c>
      <c r="G9" s="94">
        <v>197.60425299999997</v>
      </c>
      <c r="H9" s="75">
        <v>186.53433599999994</v>
      </c>
      <c r="I9" s="92">
        <v>176.18257000000006</v>
      </c>
      <c r="J9" s="94">
        <v>211.433245</v>
      </c>
      <c r="K9" s="75">
        <v>453.24270300000006</v>
      </c>
      <c r="L9" s="92">
        <v>641.07984499999986</v>
      </c>
      <c r="M9" s="94">
        <v>774.5253019999999</v>
      </c>
      <c r="N9" s="130">
        <f t="shared" si="1"/>
        <v>5452.9489820000008</v>
      </c>
    </row>
    <row r="10" spans="1:14" x14ac:dyDescent="0.2">
      <c r="A10" s="84" t="s">
        <v>93</v>
      </c>
      <c r="B10" s="75">
        <v>469.40237199999996</v>
      </c>
      <c r="C10" s="92">
        <v>387.03443700000003</v>
      </c>
      <c r="D10" s="94">
        <v>363.51472699999994</v>
      </c>
      <c r="E10" s="75">
        <v>238.96197499999997</v>
      </c>
      <c r="F10" s="92">
        <v>202.10798000000005</v>
      </c>
      <c r="G10" s="94">
        <v>111.28332899999999</v>
      </c>
      <c r="H10" s="75">
        <v>102.18114000000001</v>
      </c>
      <c r="I10" s="92">
        <v>96.230217999999994</v>
      </c>
      <c r="J10" s="94">
        <v>144.78763799999996</v>
      </c>
      <c r="K10" s="75">
        <v>257.636436</v>
      </c>
      <c r="L10" s="92">
        <v>338.2955165300462</v>
      </c>
      <c r="M10" s="94">
        <v>406.12817599460709</v>
      </c>
      <c r="N10" s="130">
        <f t="shared" si="1"/>
        <v>3117.5639445246534</v>
      </c>
    </row>
    <row r="11" spans="1:14" x14ac:dyDescent="0.2">
      <c r="A11" s="84" t="s">
        <v>121</v>
      </c>
      <c r="B11" s="75">
        <v>226.53478543980759</v>
      </c>
      <c r="C11" s="92">
        <v>183.55973299999997</v>
      </c>
      <c r="D11" s="94">
        <v>168.20717680000001</v>
      </c>
      <c r="E11" s="75">
        <v>102.5081744</v>
      </c>
      <c r="F11" s="92">
        <v>81.124146600000032</v>
      </c>
      <c r="G11" s="94">
        <v>45.804653800000004</v>
      </c>
      <c r="H11" s="75">
        <v>38.692827799999989</v>
      </c>
      <c r="I11" s="92">
        <v>36.8968408</v>
      </c>
      <c r="J11" s="94">
        <v>52.732286600000002</v>
      </c>
      <c r="K11" s="75">
        <v>127.32310319999999</v>
      </c>
      <c r="L11" s="92">
        <v>174.51938879999997</v>
      </c>
      <c r="M11" s="94">
        <v>217.90641880000004</v>
      </c>
      <c r="N11" s="130">
        <f t="shared" si="1"/>
        <v>1455.8095360398072</v>
      </c>
    </row>
    <row r="12" spans="1:14" x14ac:dyDescent="0.2">
      <c r="A12" s="84" t="s">
        <v>94</v>
      </c>
      <c r="B12" s="75">
        <v>424.50081260458342</v>
      </c>
      <c r="C12" s="92">
        <v>354.71531951178531</v>
      </c>
      <c r="D12" s="94">
        <v>336.92707465029918</v>
      </c>
      <c r="E12" s="75">
        <v>212.76817600000001</v>
      </c>
      <c r="F12" s="92">
        <v>191.499403</v>
      </c>
      <c r="G12" s="94">
        <v>133.53650699999997</v>
      </c>
      <c r="H12" s="75">
        <v>105.65999099999996</v>
      </c>
      <c r="I12" s="92">
        <v>98.306097999999977</v>
      </c>
      <c r="J12" s="94">
        <v>137.55456799999999</v>
      </c>
      <c r="K12" s="75">
        <v>234.66236999999995</v>
      </c>
      <c r="L12" s="92">
        <v>307.09044600000004</v>
      </c>
      <c r="M12" s="94">
        <v>357.39844900000003</v>
      </c>
      <c r="N12" s="130">
        <f t="shared" si="1"/>
        <v>2894.6192147666679</v>
      </c>
    </row>
    <row r="13" spans="1:14" x14ac:dyDescent="0.2">
      <c r="A13" s="84" t="s">
        <v>95</v>
      </c>
      <c r="B13" s="75">
        <v>310.89379676387648</v>
      </c>
      <c r="C13" s="92">
        <v>257.42922005046103</v>
      </c>
      <c r="D13" s="94">
        <v>244.09024113006174</v>
      </c>
      <c r="E13" s="75">
        <v>153.97867873701392</v>
      </c>
      <c r="F13" s="92">
        <v>133.14205879844317</v>
      </c>
      <c r="G13" s="94">
        <v>71.572683481914609</v>
      </c>
      <c r="H13" s="75">
        <v>70.91110500000002</v>
      </c>
      <c r="I13" s="92">
        <v>67.072023000000002</v>
      </c>
      <c r="J13" s="94">
        <v>87.321756000000008</v>
      </c>
      <c r="K13" s="75">
        <v>178.66425952425291</v>
      </c>
      <c r="L13" s="92">
        <v>229.95637253329454</v>
      </c>
      <c r="M13" s="94">
        <v>269.42899505386276</v>
      </c>
      <c r="N13" s="130">
        <f t="shared" si="1"/>
        <v>2074.4611900731811</v>
      </c>
    </row>
    <row r="14" spans="1:14" x14ac:dyDescent="0.2">
      <c r="A14" s="84" t="s">
        <v>96</v>
      </c>
      <c r="B14" s="75">
        <v>2227.8560173021629</v>
      </c>
      <c r="C14" s="92">
        <v>1776.9332609772348</v>
      </c>
      <c r="D14" s="94">
        <v>1652.3880674629459</v>
      </c>
      <c r="E14" s="75">
        <v>1130.1222330000001</v>
      </c>
      <c r="F14" s="92">
        <v>964.83803600000056</v>
      </c>
      <c r="G14" s="94">
        <v>524.48498800000016</v>
      </c>
      <c r="H14" s="75">
        <v>459.16729299999997</v>
      </c>
      <c r="I14" s="92">
        <v>476.93306899999982</v>
      </c>
      <c r="J14" s="94">
        <v>580.44935100000009</v>
      </c>
      <c r="K14" s="75">
        <v>1251.3231959999994</v>
      </c>
      <c r="L14" s="92">
        <v>1690.9792000000004</v>
      </c>
      <c r="M14" s="94">
        <v>1975.5021540000005</v>
      </c>
      <c r="N14" s="130">
        <f t="shared" si="1"/>
        <v>14710.976865742345</v>
      </c>
    </row>
    <row r="15" spans="1:14" x14ac:dyDescent="0.2">
      <c r="A15" s="84" t="s">
        <v>97</v>
      </c>
      <c r="B15" s="75">
        <v>529.88768400000004</v>
      </c>
      <c r="C15" s="92">
        <v>396.90393200000011</v>
      </c>
      <c r="D15" s="94">
        <v>368.57153299999987</v>
      </c>
      <c r="E15" s="75">
        <v>239.02413799999999</v>
      </c>
      <c r="F15" s="92">
        <v>179.50826899999998</v>
      </c>
      <c r="G15" s="94">
        <v>102.48044000000002</v>
      </c>
      <c r="H15" s="75">
        <v>111.38092</v>
      </c>
      <c r="I15" s="92">
        <v>103.88597499999999</v>
      </c>
      <c r="J15" s="94">
        <v>126.39028200000003</v>
      </c>
      <c r="K15" s="75">
        <v>295.92700800000011</v>
      </c>
      <c r="L15" s="92">
        <v>387.97685599999983</v>
      </c>
      <c r="M15" s="94">
        <v>456.29595300000005</v>
      </c>
      <c r="N15" s="130">
        <f t="shared" si="1"/>
        <v>3298.2329899999995</v>
      </c>
    </row>
    <row r="16" spans="1:14" x14ac:dyDescent="0.2">
      <c r="A16" s="84" t="s">
        <v>98</v>
      </c>
      <c r="B16" s="75">
        <v>667.22966531969087</v>
      </c>
      <c r="C16" s="92">
        <v>518.25386581248767</v>
      </c>
      <c r="D16" s="94">
        <v>486.04265660432759</v>
      </c>
      <c r="E16" s="75">
        <v>276.74534799999992</v>
      </c>
      <c r="F16" s="92">
        <v>206.63891099999995</v>
      </c>
      <c r="G16" s="94">
        <v>92.578838999999988</v>
      </c>
      <c r="H16" s="75">
        <v>83.047175999999993</v>
      </c>
      <c r="I16" s="92">
        <v>75.516462000000018</v>
      </c>
      <c r="J16" s="94">
        <v>120.929773</v>
      </c>
      <c r="K16" s="75">
        <v>324.92957700000005</v>
      </c>
      <c r="L16" s="92">
        <v>468.42823500000003</v>
      </c>
      <c r="M16" s="94">
        <v>575.09057700000005</v>
      </c>
      <c r="N16" s="130">
        <f t="shared" si="1"/>
        <v>3895.4310857365053</v>
      </c>
    </row>
    <row r="17" spans="1:14" x14ac:dyDescent="0.2">
      <c r="A17" s="84" t="s">
        <v>99</v>
      </c>
      <c r="B17" s="75">
        <v>630.02069500000016</v>
      </c>
      <c r="C17" s="92">
        <v>477.12738300000001</v>
      </c>
      <c r="D17" s="94">
        <v>479.6834879999999</v>
      </c>
      <c r="E17" s="75">
        <v>294.64452800000009</v>
      </c>
      <c r="F17" s="92">
        <v>238.07940099999996</v>
      </c>
      <c r="G17" s="94">
        <v>126.18975200000003</v>
      </c>
      <c r="H17" s="75">
        <v>114.23826599999998</v>
      </c>
      <c r="I17" s="92">
        <v>95.243770999999995</v>
      </c>
      <c r="J17" s="94">
        <v>128.04254299999999</v>
      </c>
      <c r="K17" s="75">
        <v>336.74603100000013</v>
      </c>
      <c r="L17" s="92">
        <v>456.77902300000005</v>
      </c>
      <c r="M17" s="94">
        <v>579.15646200000003</v>
      </c>
      <c r="N17" s="130">
        <f t="shared" si="1"/>
        <v>3955.9513430000002</v>
      </c>
    </row>
    <row r="18" spans="1:14" x14ac:dyDescent="0.2">
      <c r="A18" s="84" t="s">
        <v>100</v>
      </c>
      <c r="B18" s="75">
        <v>2794.9603340000003</v>
      </c>
      <c r="C18" s="92">
        <v>2279.785245</v>
      </c>
      <c r="D18" s="94">
        <v>2245.6938839999998</v>
      </c>
      <c r="E18" s="75">
        <v>1408.9374739999998</v>
      </c>
      <c r="F18" s="92">
        <v>1175.7233449999999</v>
      </c>
      <c r="G18" s="94">
        <v>768.74075800000014</v>
      </c>
      <c r="H18" s="75">
        <v>698.87341200000003</v>
      </c>
      <c r="I18" s="92">
        <v>731.76704000000018</v>
      </c>
      <c r="J18" s="94">
        <v>942.77193399999987</v>
      </c>
      <c r="K18" s="75">
        <v>1668.2010920000007</v>
      </c>
      <c r="L18" s="92">
        <v>2217.2727130000003</v>
      </c>
      <c r="M18" s="94">
        <v>2593.7153639999997</v>
      </c>
      <c r="N18" s="130">
        <f t="shared" si="1"/>
        <v>19526.442595000004</v>
      </c>
    </row>
    <row r="19" spans="1:14" x14ac:dyDescent="0.2">
      <c r="A19" s="84" t="s">
        <v>101</v>
      </c>
      <c r="B19" s="75">
        <v>1635.5205880000005</v>
      </c>
      <c r="C19" s="92">
        <v>1364.264876</v>
      </c>
      <c r="D19" s="94">
        <v>1354.6494110000001</v>
      </c>
      <c r="E19" s="75">
        <v>955.95742900000005</v>
      </c>
      <c r="F19" s="92">
        <v>811.35595499999965</v>
      </c>
      <c r="G19" s="94">
        <v>523.11046799999997</v>
      </c>
      <c r="H19" s="75">
        <v>511.79715700000003</v>
      </c>
      <c r="I19" s="92">
        <v>499.34308499999997</v>
      </c>
      <c r="J19" s="94">
        <v>620.20523700000012</v>
      </c>
      <c r="K19" s="75">
        <v>1027.40086</v>
      </c>
      <c r="L19" s="92">
        <v>1326.7555610000002</v>
      </c>
      <c r="M19" s="94">
        <v>1519.0840470000003</v>
      </c>
      <c r="N19" s="130">
        <f t="shared" si="1"/>
        <v>12149.444674</v>
      </c>
    </row>
    <row r="20" spans="1:14" x14ac:dyDescent="0.2">
      <c r="A20" s="84" t="s">
        <v>102</v>
      </c>
      <c r="B20" s="93">
        <v>596.12649338811923</v>
      </c>
      <c r="C20" s="79">
        <v>464.83184211070056</v>
      </c>
      <c r="D20" s="76">
        <v>433.05173727538056</v>
      </c>
      <c r="E20" s="93">
        <v>259.22902326672323</v>
      </c>
      <c r="F20" s="79">
        <v>220.90202218610833</v>
      </c>
      <c r="G20" s="76">
        <v>176.0707186606424</v>
      </c>
      <c r="H20" s="93">
        <v>143.86293414507509</v>
      </c>
      <c r="I20" s="79">
        <v>151.77029660777964</v>
      </c>
      <c r="J20" s="76">
        <v>180.65144559972663</v>
      </c>
      <c r="K20" s="93">
        <v>323.31184728563238</v>
      </c>
      <c r="L20" s="79">
        <v>432.19749923306347</v>
      </c>
      <c r="M20" s="76">
        <v>487.89656027453634</v>
      </c>
      <c r="N20" s="130">
        <f t="shared" si="1"/>
        <v>3869.9024200334879</v>
      </c>
    </row>
    <row r="21" spans="1:14" x14ac:dyDescent="0.2">
      <c r="A21" s="42"/>
      <c r="B21" s="42"/>
      <c r="C21" s="42"/>
      <c r="D21" s="42"/>
      <c r="E21" s="42"/>
      <c r="F21" s="42"/>
      <c r="G21" s="42"/>
      <c r="H21" s="42"/>
      <c r="I21" s="42"/>
      <c r="J21" s="42"/>
      <c r="K21" s="42"/>
      <c r="L21" s="42"/>
      <c r="M21" s="42"/>
      <c r="N21" s="3" t="s">
        <v>65</v>
      </c>
    </row>
    <row r="22" spans="1:14" x14ac:dyDescent="0.2">
      <c r="A22" s="7" t="s">
        <v>122</v>
      </c>
      <c r="B22" s="10">
        <v>1345.4116919999999</v>
      </c>
    </row>
    <row r="23" spans="1:14" x14ac:dyDescent="0.2">
      <c r="A23" s="7" t="s">
        <v>91</v>
      </c>
      <c r="B23" s="10">
        <v>1686.8679509999999</v>
      </c>
    </row>
    <row r="24" spans="1:14" x14ac:dyDescent="0.2">
      <c r="A24" s="7" t="s">
        <v>92</v>
      </c>
      <c r="B24" s="10">
        <v>1868.8478499999997</v>
      </c>
    </row>
    <row r="25" spans="1:14" x14ac:dyDescent="0.2">
      <c r="A25" s="7" t="s">
        <v>93</v>
      </c>
      <c r="B25" s="10">
        <v>1002.0601285246532</v>
      </c>
    </row>
    <row r="26" spans="1:14" x14ac:dyDescent="0.2">
      <c r="A26" s="7" t="s">
        <v>121</v>
      </c>
      <c r="B26" s="10">
        <v>519.74891079999998</v>
      </c>
    </row>
    <row r="27" spans="1:14" x14ac:dyDescent="0.2">
      <c r="A27" s="7" t="s">
        <v>94</v>
      </c>
      <c r="B27" s="10">
        <v>899.15126499999997</v>
      </c>
    </row>
    <row r="28" spans="1:14" x14ac:dyDescent="0.2">
      <c r="A28" s="7" t="s">
        <v>95</v>
      </c>
      <c r="B28" s="10">
        <v>678.04962711141025</v>
      </c>
    </row>
    <row r="29" spans="1:14" x14ac:dyDescent="0.2">
      <c r="A29" s="7" t="s">
        <v>96</v>
      </c>
      <c r="B29" s="10">
        <v>4917.8045500000007</v>
      </c>
    </row>
    <row r="30" spans="1:14" x14ac:dyDescent="0.2">
      <c r="A30" s="7" t="s">
        <v>97</v>
      </c>
      <c r="B30" s="10">
        <v>1140.1998169999999</v>
      </c>
    </row>
    <row r="31" spans="1:14" x14ac:dyDescent="0.2">
      <c r="A31" s="7" t="s">
        <v>98</v>
      </c>
      <c r="B31" s="10">
        <v>1368.4483890000001</v>
      </c>
    </row>
    <row r="32" spans="1:14" x14ac:dyDescent="0.2">
      <c r="A32" s="7" t="s">
        <v>99</v>
      </c>
      <c r="B32" s="10">
        <v>1372.6815160000001</v>
      </c>
    </row>
    <row r="33" spans="1:2" x14ac:dyDescent="0.2">
      <c r="A33" s="7" t="s">
        <v>100</v>
      </c>
      <c r="B33" s="10">
        <v>6479.1891690000011</v>
      </c>
    </row>
    <row r="34" spans="1:2" x14ac:dyDescent="0.2">
      <c r="A34" s="7" t="s">
        <v>101</v>
      </c>
      <c r="B34" s="10">
        <v>3873.2404680000004</v>
      </c>
    </row>
    <row r="35" spans="1:2" x14ac:dyDescent="0.2">
      <c r="A35" s="7" t="s">
        <v>102</v>
      </c>
      <c r="B35" s="10">
        <v>1243.4059067932321</v>
      </c>
    </row>
    <row r="36" spans="1:2" x14ac:dyDescent="0.2">
      <c r="A36" s="42"/>
      <c r="B36" s="42"/>
    </row>
    <row r="37" spans="1:2" x14ac:dyDescent="0.2">
      <c r="A37" s="42"/>
      <c r="B37" s="42"/>
    </row>
    <row r="38" spans="1:2" x14ac:dyDescent="0.2">
      <c r="A38" s="42"/>
      <c r="B38" s="42"/>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zoomScaleSheetLayoutView="100" workbookViewId="0"/>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6" s="20" customFormat="1" ht="15.75" x14ac:dyDescent="0.25">
      <c r="A1" s="88" t="s">
        <v>111</v>
      </c>
      <c r="B1" s="42"/>
      <c r="C1" s="42"/>
      <c r="D1" s="42"/>
      <c r="E1" s="42"/>
      <c r="G1" s="42"/>
      <c r="H1" s="42"/>
      <c r="I1" s="42"/>
      <c r="J1" s="42"/>
      <c r="K1" s="42"/>
      <c r="L1" s="42"/>
      <c r="M1" s="42"/>
      <c r="N1" s="42"/>
      <c r="P1" s="73" t="str">
        <f>Titulní!A35</f>
        <v>IV. čtvrtletí 2020</v>
      </c>
    </row>
    <row r="2" spans="1:16" s="42" customFormat="1" ht="6" customHeight="1" x14ac:dyDescent="0.2">
      <c r="B2" s="1"/>
      <c r="C2" s="1"/>
      <c r="D2" s="1"/>
      <c r="E2" s="1"/>
      <c r="F2" s="1"/>
      <c r="G2" s="1"/>
      <c r="H2" s="1"/>
      <c r="I2" s="1"/>
      <c r="J2" s="1"/>
      <c r="K2" s="1"/>
      <c r="L2" s="1"/>
      <c r="M2" s="1"/>
      <c r="N2" s="1"/>
      <c r="O2" s="1"/>
    </row>
    <row r="3" spans="1:16" s="42" customFormat="1" ht="12" customHeight="1" x14ac:dyDescent="0.2">
      <c r="A3" s="229"/>
      <c r="B3" s="104" t="s">
        <v>78</v>
      </c>
      <c r="C3" s="104" t="s">
        <v>69</v>
      </c>
      <c r="D3" s="104" t="s">
        <v>70</v>
      </c>
      <c r="E3" s="104" t="s">
        <v>71</v>
      </c>
      <c r="F3" s="104" t="s">
        <v>81</v>
      </c>
      <c r="G3" s="104" t="s">
        <v>72</v>
      </c>
      <c r="H3" s="104" t="s">
        <v>73</v>
      </c>
      <c r="I3" s="104" t="s">
        <v>74</v>
      </c>
      <c r="J3" s="104" t="s">
        <v>75</v>
      </c>
      <c r="K3" s="104" t="s">
        <v>76</v>
      </c>
      <c r="L3" s="104" t="s">
        <v>77</v>
      </c>
      <c r="M3" s="104" t="s">
        <v>79</v>
      </c>
      <c r="N3" s="104" t="s">
        <v>80</v>
      </c>
      <c r="O3" s="104" t="s">
        <v>82</v>
      </c>
      <c r="P3" s="104" t="s">
        <v>7</v>
      </c>
    </row>
    <row r="4" spans="1:16" s="29" customFormat="1" ht="12" customHeight="1" x14ac:dyDescent="0.2">
      <c r="A4" s="134" t="s">
        <v>112</v>
      </c>
      <c r="B4" s="128">
        <f>SUM(B5:B20)</f>
        <v>1345.4116919999994</v>
      </c>
      <c r="C4" s="128">
        <f>SUM(C5:C20)</f>
        <v>1686.8679509999997</v>
      </c>
      <c r="D4" s="128">
        <f t="shared" ref="D4:P4" si="0">SUM(D5:D20)</f>
        <v>1868.8478499999992</v>
      </c>
      <c r="E4" s="128">
        <f t="shared" si="0"/>
        <v>1002.060128524653</v>
      </c>
      <c r="F4" s="128">
        <f>SUM(F5:F20)</f>
        <v>519.74891079999998</v>
      </c>
      <c r="G4" s="128">
        <f t="shared" si="0"/>
        <v>899.15126500000008</v>
      </c>
      <c r="H4" s="128">
        <f t="shared" si="0"/>
        <v>678.04962711141013</v>
      </c>
      <c r="I4" s="128">
        <f t="shared" si="0"/>
        <v>4917.8045499999989</v>
      </c>
      <c r="J4" s="128">
        <f t="shared" si="0"/>
        <v>1140.1998170000002</v>
      </c>
      <c r="K4" s="128">
        <f t="shared" si="0"/>
        <v>1368.4483889999999</v>
      </c>
      <c r="L4" s="128">
        <f t="shared" si="0"/>
        <v>1372.6815160000001</v>
      </c>
      <c r="M4" s="128">
        <f t="shared" si="0"/>
        <v>6479.1891690000011</v>
      </c>
      <c r="N4" s="128">
        <f t="shared" si="0"/>
        <v>3873.240468</v>
      </c>
      <c r="O4" s="132">
        <f t="shared" si="0"/>
        <v>1243.4059067932321</v>
      </c>
      <c r="P4" s="128">
        <f t="shared" si="0"/>
        <v>28395.107240229292</v>
      </c>
    </row>
    <row r="5" spans="1:16" s="42" customFormat="1" ht="12" customHeight="1" x14ac:dyDescent="0.2">
      <c r="A5" s="91" t="s">
        <v>41</v>
      </c>
      <c r="B5" s="79">
        <v>0</v>
      </c>
      <c r="C5" s="79">
        <v>467.72478300000006</v>
      </c>
      <c r="D5" s="79">
        <v>166.73478</v>
      </c>
      <c r="E5" s="79">
        <v>117.54880899999999</v>
      </c>
      <c r="F5" s="79">
        <v>195.94447700000003</v>
      </c>
      <c r="G5" s="79">
        <v>205.54777000000001</v>
      </c>
      <c r="H5" s="79">
        <v>5.6107609999999983</v>
      </c>
      <c r="I5" s="79">
        <v>317.18188799999996</v>
      </c>
      <c r="J5" s="79">
        <v>77.941782000000003</v>
      </c>
      <c r="K5" s="79">
        <v>12.753358</v>
      </c>
      <c r="L5" s="79">
        <v>210.91396100000003</v>
      </c>
      <c r="M5" s="79">
        <v>403.56110699999999</v>
      </c>
      <c r="N5" s="79">
        <v>337.27144500000009</v>
      </c>
      <c r="O5" s="79">
        <v>91.482219000000001</v>
      </c>
      <c r="P5" s="135">
        <f>SUM(B5:O5)</f>
        <v>2610.2171400000002</v>
      </c>
    </row>
    <row r="6" spans="1:16" s="42" customFormat="1" ht="12" customHeight="1" x14ac:dyDescent="0.2">
      <c r="A6" s="77" t="s">
        <v>40</v>
      </c>
      <c r="B6" s="92">
        <v>12.394</v>
      </c>
      <c r="C6" s="92">
        <v>22.259893000000002</v>
      </c>
      <c r="D6" s="92">
        <v>24.659556000000002</v>
      </c>
      <c r="E6" s="92">
        <v>2.2189999999999999</v>
      </c>
      <c r="F6" s="92">
        <v>13.507152999999999</v>
      </c>
      <c r="G6" s="92">
        <v>17.594457999999999</v>
      </c>
      <c r="H6" s="92">
        <v>2.94902</v>
      </c>
      <c r="I6" s="92">
        <v>0.16771</v>
      </c>
      <c r="J6" s="92">
        <v>14.291881000000002</v>
      </c>
      <c r="K6" s="92">
        <v>15.010223999999999</v>
      </c>
      <c r="L6" s="92">
        <v>20.619306000000002</v>
      </c>
      <c r="M6" s="92">
        <v>12.85904</v>
      </c>
      <c r="N6" s="92">
        <v>7.875737</v>
      </c>
      <c r="O6" s="80">
        <v>3.0844499999999999</v>
      </c>
      <c r="P6" s="135">
        <f t="shared" ref="P6:P20" si="1">SUM(B6:O6)</f>
        <v>169.49142799999998</v>
      </c>
    </row>
    <row r="7" spans="1:16" s="42" customFormat="1" ht="12" customHeight="1" x14ac:dyDescent="0.2">
      <c r="A7" s="77" t="s">
        <v>39</v>
      </c>
      <c r="B7" s="92">
        <v>0</v>
      </c>
      <c r="C7" s="92">
        <v>0</v>
      </c>
      <c r="D7" s="92">
        <v>0</v>
      </c>
      <c r="E7" s="92">
        <v>0</v>
      </c>
      <c r="F7" s="92">
        <v>0</v>
      </c>
      <c r="G7" s="92">
        <v>19.256240000000002</v>
      </c>
      <c r="H7" s="92">
        <v>0</v>
      </c>
      <c r="I7" s="92">
        <v>2788.1991059999996</v>
      </c>
      <c r="J7" s="92">
        <v>183.69388400000003</v>
      </c>
      <c r="K7" s="92">
        <v>5.2279999999999998</v>
      </c>
      <c r="L7" s="92">
        <v>0</v>
      </c>
      <c r="M7" s="92">
        <v>4.1000000000000002E-2</v>
      </c>
      <c r="N7" s="92">
        <v>0</v>
      </c>
      <c r="O7" s="80">
        <v>38.428839999999994</v>
      </c>
      <c r="P7" s="135">
        <f t="shared" si="1"/>
        <v>3034.8470700000003</v>
      </c>
    </row>
    <row r="8" spans="1:16" s="42" customFormat="1" ht="12" customHeight="1" x14ac:dyDescent="0.2">
      <c r="A8" s="77" t="s">
        <v>51</v>
      </c>
      <c r="B8" s="82">
        <v>0</v>
      </c>
      <c r="C8" s="82">
        <v>2.3200000000000002E-2</v>
      </c>
      <c r="D8" s="82">
        <v>0.92100000000000004</v>
      </c>
      <c r="E8" s="82">
        <v>0</v>
      </c>
      <c r="F8" s="82">
        <v>1E-3</v>
      </c>
      <c r="G8" s="82">
        <v>0</v>
      </c>
      <c r="H8" s="82">
        <v>0</v>
      </c>
      <c r="I8" s="82">
        <v>0.34399999999999997</v>
      </c>
      <c r="J8" s="82">
        <v>0</v>
      </c>
      <c r="K8" s="82">
        <v>0</v>
      </c>
      <c r="L8" s="82">
        <v>0.49652000000000002</v>
      </c>
      <c r="M8" s="82">
        <v>0</v>
      </c>
      <c r="N8" s="82">
        <v>0</v>
      </c>
      <c r="O8" s="80">
        <v>1.4500000000000001E-2</v>
      </c>
      <c r="P8" s="135">
        <f t="shared" si="1"/>
        <v>1.8002200000000002</v>
      </c>
    </row>
    <row r="9" spans="1:16" s="42" customFormat="1" ht="12" customHeight="1" x14ac:dyDescent="0.2">
      <c r="A9" s="77" t="s">
        <v>52</v>
      </c>
      <c r="B9" s="82">
        <v>0.81799999999999995</v>
      </c>
      <c r="C9" s="82">
        <v>0</v>
      </c>
      <c r="D9" s="82">
        <v>0.20799999999999999</v>
      </c>
      <c r="E9" s="82">
        <v>1.3271200000000001</v>
      </c>
      <c r="F9" s="82">
        <v>0</v>
      </c>
      <c r="G9" s="82">
        <v>0</v>
      </c>
      <c r="H9" s="82">
        <v>0</v>
      </c>
      <c r="I9" s="82">
        <v>0</v>
      </c>
      <c r="J9" s="82">
        <v>0</v>
      </c>
      <c r="K9" s="82">
        <v>0</v>
      </c>
      <c r="L9" s="82">
        <v>0</v>
      </c>
      <c r="M9" s="82">
        <v>0</v>
      </c>
      <c r="N9" s="82">
        <v>0.42199999999999999</v>
      </c>
      <c r="O9" s="80">
        <v>0</v>
      </c>
      <c r="P9" s="135">
        <f t="shared" si="1"/>
        <v>2.7751200000000003</v>
      </c>
    </row>
    <row r="10" spans="1:16" s="42" customFormat="1" ht="12" customHeight="1" x14ac:dyDescent="0.2">
      <c r="A10" s="77" t="s">
        <v>53</v>
      </c>
      <c r="B10" s="82">
        <v>0</v>
      </c>
      <c r="C10" s="82">
        <v>0</v>
      </c>
      <c r="D10" s="82">
        <v>8.9999999999999993E-3</v>
      </c>
      <c r="E10" s="82">
        <v>1.1707999999999998E-2</v>
      </c>
      <c r="F10" s="82">
        <v>1.2700000000000001E-2</v>
      </c>
      <c r="G10" s="82">
        <v>0</v>
      </c>
      <c r="H10" s="82">
        <v>0</v>
      </c>
      <c r="I10" s="82">
        <v>0</v>
      </c>
      <c r="J10" s="82">
        <v>0</v>
      </c>
      <c r="K10" s="82">
        <v>0</v>
      </c>
      <c r="L10" s="82">
        <v>0</v>
      </c>
      <c r="M10" s="82">
        <v>0</v>
      </c>
      <c r="N10" s="82">
        <v>4.0000000000000001E-3</v>
      </c>
      <c r="O10" s="80">
        <v>0</v>
      </c>
      <c r="P10" s="135">
        <f t="shared" si="1"/>
        <v>3.7407999999999997E-2</v>
      </c>
    </row>
    <row r="11" spans="1:16" s="42" customFormat="1" ht="12" customHeight="1" x14ac:dyDescent="0.2">
      <c r="A11" s="77" t="s">
        <v>38</v>
      </c>
      <c r="B11" s="82">
        <v>0</v>
      </c>
      <c r="C11" s="82">
        <v>904.01317499999993</v>
      </c>
      <c r="D11" s="82">
        <v>3.5909599999999999</v>
      </c>
      <c r="E11" s="82">
        <v>476.62366500000002</v>
      </c>
      <c r="F11" s="82">
        <v>95.576125000000005</v>
      </c>
      <c r="G11" s="82">
        <v>298.85255999999998</v>
      </c>
      <c r="H11" s="82">
        <v>30.47729</v>
      </c>
      <c r="I11" s="82">
        <v>94.849748000000005</v>
      </c>
      <c r="J11" s="82">
        <v>459.72453200000007</v>
      </c>
      <c r="K11" s="82">
        <v>1198.4563899999998</v>
      </c>
      <c r="L11" s="82">
        <v>818.43643900000006</v>
      </c>
      <c r="M11" s="82">
        <v>4327.3868039999998</v>
      </c>
      <c r="N11" s="82">
        <v>3118.5403570000003</v>
      </c>
      <c r="O11" s="80">
        <v>694.76102200000003</v>
      </c>
      <c r="P11" s="135">
        <f t="shared" si="1"/>
        <v>12521.289067</v>
      </c>
    </row>
    <row r="12" spans="1:16" s="42" customFormat="1" ht="12" customHeight="1" x14ac:dyDescent="0.2">
      <c r="A12" s="77" t="s">
        <v>63</v>
      </c>
      <c r="B12" s="82">
        <v>0</v>
      </c>
      <c r="C12" s="82">
        <v>64.849620000000002</v>
      </c>
      <c r="D12" s="82">
        <v>0</v>
      </c>
      <c r="E12" s="82">
        <v>0</v>
      </c>
      <c r="F12" s="82">
        <v>14.182970000000001</v>
      </c>
      <c r="G12" s="82">
        <v>0</v>
      </c>
      <c r="H12" s="82">
        <v>0</v>
      </c>
      <c r="I12" s="82">
        <v>0</v>
      </c>
      <c r="J12" s="82">
        <v>0</v>
      </c>
      <c r="K12" s="82">
        <v>0</v>
      </c>
      <c r="L12" s="82">
        <v>0</v>
      </c>
      <c r="M12" s="82">
        <v>0</v>
      </c>
      <c r="N12" s="82">
        <v>0</v>
      </c>
      <c r="O12" s="80">
        <v>0</v>
      </c>
      <c r="P12" s="135">
        <f t="shared" si="1"/>
        <v>79.032589999999999</v>
      </c>
    </row>
    <row r="13" spans="1:16" s="42" customFormat="1" ht="12" customHeight="1" x14ac:dyDescent="0.2">
      <c r="A13" s="77" t="s">
        <v>37</v>
      </c>
      <c r="B13" s="82">
        <v>0</v>
      </c>
      <c r="C13" s="82">
        <v>0</v>
      </c>
      <c r="D13" s="82">
        <v>0</v>
      </c>
      <c r="E13" s="82">
        <v>0</v>
      </c>
      <c r="F13" s="82">
        <v>0</v>
      </c>
      <c r="G13" s="82">
        <v>0</v>
      </c>
      <c r="H13" s="82">
        <v>0</v>
      </c>
      <c r="I13" s="82">
        <v>0</v>
      </c>
      <c r="J13" s="82">
        <v>0</v>
      </c>
      <c r="K13" s="82">
        <v>0</v>
      </c>
      <c r="L13" s="82">
        <v>0</v>
      </c>
      <c r="M13" s="82">
        <v>0</v>
      </c>
      <c r="N13" s="82">
        <v>0</v>
      </c>
      <c r="O13" s="80">
        <v>0</v>
      </c>
      <c r="P13" s="135">
        <f t="shared" si="1"/>
        <v>0</v>
      </c>
    </row>
    <row r="14" spans="1:16" s="42" customFormat="1" ht="12" customHeight="1" x14ac:dyDescent="0.2">
      <c r="A14" s="77" t="s">
        <v>36</v>
      </c>
      <c r="B14" s="82">
        <v>0</v>
      </c>
      <c r="C14" s="82">
        <v>0</v>
      </c>
      <c r="D14" s="82">
        <v>24.865029999999997</v>
      </c>
      <c r="E14" s="82">
        <v>0</v>
      </c>
      <c r="F14" s="82">
        <v>5.6346249999999998</v>
      </c>
      <c r="G14" s="82">
        <v>0</v>
      </c>
      <c r="H14" s="82">
        <v>0.88809999999999989</v>
      </c>
      <c r="I14" s="82">
        <v>168.83597</v>
      </c>
      <c r="J14" s="82">
        <v>0</v>
      </c>
      <c r="K14" s="82">
        <v>11.52</v>
      </c>
      <c r="L14" s="82">
        <v>0</v>
      </c>
      <c r="M14" s="82">
        <v>12.897313000000002</v>
      </c>
      <c r="N14" s="82">
        <v>2.3719999999999999</v>
      </c>
      <c r="O14" s="80">
        <v>5.6719999999999997</v>
      </c>
      <c r="P14" s="135">
        <f t="shared" si="1"/>
        <v>232.68503799999999</v>
      </c>
    </row>
    <row r="15" spans="1:16" s="42" customFormat="1" ht="12" customHeight="1" x14ac:dyDescent="0.2">
      <c r="A15" s="77" t="s">
        <v>35</v>
      </c>
      <c r="B15" s="82">
        <v>0</v>
      </c>
      <c r="C15" s="82">
        <v>0</v>
      </c>
      <c r="D15" s="82">
        <v>0</v>
      </c>
      <c r="E15" s="82">
        <v>0</v>
      </c>
      <c r="F15" s="82">
        <v>0</v>
      </c>
      <c r="G15" s="82">
        <v>0</v>
      </c>
      <c r="H15" s="82">
        <v>0</v>
      </c>
      <c r="I15" s="82">
        <v>0</v>
      </c>
      <c r="J15" s="82">
        <v>0</v>
      </c>
      <c r="K15" s="82">
        <v>0</v>
      </c>
      <c r="L15" s="82">
        <v>0</v>
      </c>
      <c r="M15" s="82">
        <v>7.3164300000000004</v>
      </c>
      <c r="N15" s="82">
        <v>0</v>
      </c>
      <c r="O15" s="80">
        <v>18.707999999999998</v>
      </c>
      <c r="P15" s="135">
        <f t="shared" si="1"/>
        <v>26.024429999999999</v>
      </c>
    </row>
    <row r="16" spans="1:16" s="42" customFormat="1" ht="12" customHeight="1" x14ac:dyDescent="0.2">
      <c r="A16" s="77" t="s">
        <v>34</v>
      </c>
      <c r="B16" s="82">
        <v>238.08</v>
      </c>
      <c r="C16" s="82">
        <v>2.5329999999999999</v>
      </c>
      <c r="D16" s="82">
        <v>254.63860000000003</v>
      </c>
      <c r="E16" s="82">
        <v>0</v>
      </c>
      <c r="F16" s="82">
        <v>2.593</v>
      </c>
      <c r="G16" s="82">
        <v>0</v>
      </c>
      <c r="H16" s="82">
        <v>196.88</v>
      </c>
      <c r="I16" s="82">
        <v>0.51300000000000001</v>
      </c>
      <c r="J16" s="82">
        <v>0</v>
      </c>
      <c r="K16" s="82">
        <v>0</v>
      </c>
      <c r="L16" s="82">
        <v>88.145801999999989</v>
      </c>
      <c r="M16" s="82">
        <v>22.119251678467364</v>
      </c>
      <c r="N16" s="82">
        <v>7.9366799999999991</v>
      </c>
      <c r="O16" s="80">
        <v>7.3232000000000008</v>
      </c>
      <c r="P16" s="135">
        <f t="shared" si="1"/>
        <v>820.76253367846743</v>
      </c>
    </row>
    <row r="17" spans="1:19" s="42" customFormat="1" ht="12" customHeight="1" x14ac:dyDescent="0.2">
      <c r="A17" s="77" t="s">
        <v>33</v>
      </c>
      <c r="B17" s="82">
        <v>0</v>
      </c>
      <c r="C17" s="82">
        <v>0.29079200000000005</v>
      </c>
      <c r="D17" s="82">
        <v>0</v>
      </c>
      <c r="E17" s="82">
        <v>0</v>
      </c>
      <c r="F17" s="82">
        <v>0</v>
      </c>
      <c r="G17" s="82">
        <v>0</v>
      </c>
      <c r="H17" s="82">
        <v>0</v>
      </c>
      <c r="I17" s="82">
        <v>818.36956199999997</v>
      </c>
      <c r="J17" s="82">
        <v>0</v>
      </c>
      <c r="K17" s="82">
        <v>0</v>
      </c>
      <c r="L17" s="82">
        <v>9.7000000000000003E-2</v>
      </c>
      <c r="M17" s="82">
        <v>144.65273900000003</v>
      </c>
      <c r="N17" s="82">
        <v>0</v>
      </c>
      <c r="O17" s="80">
        <v>36.139000000000003</v>
      </c>
      <c r="P17" s="135">
        <f t="shared" si="1"/>
        <v>999.54909299999997</v>
      </c>
    </row>
    <row r="18" spans="1:19" s="42" customFormat="1" ht="12" customHeight="1" x14ac:dyDescent="0.2">
      <c r="A18" s="77" t="s">
        <v>3</v>
      </c>
      <c r="B18" s="82">
        <v>0</v>
      </c>
      <c r="C18" s="82">
        <v>0</v>
      </c>
      <c r="D18" s="82">
        <v>0</v>
      </c>
      <c r="E18" s="82">
        <v>0</v>
      </c>
      <c r="F18" s="82">
        <v>0</v>
      </c>
      <c r="G18" s="82">
        <v>0</v>
      </c>
      <c r="H18" s="82">
        <v>0</v>
      </c>
      <c r="I18" s="82">
        <v>0</v>
      </c>
      <c r="J18" s="82">
        <v>0</v>
      </c>
      <c r="K18" s="82">
        <v>0</v>
      </c>
      <c r="L18" s="82">
        <v>0</v>
      </c>
      <c r="M18" s="82">
        <v>0</v>
      </c>
      <c r="N18" s="82">
        <v>0</v>
      </c>
      <c r="O18" s="80">
        <v>0</v>
      </c>
      <c r="P18" s="135">
        <f t="shared" si="1"/>
        <v>0</v>
      </c>
    </row>
    <row r="19" spans="1:19" s="42" customFormat="1" ht="12" customHeight="1" x14ac:dyDescent="0.2">
      <c r="A19" s="77" t="s">
        <v>32</v>
      </c>
      <c r="B19" s="82">
        <v>0</v>
      </c>
      <c r="C19" s="82">
        <v>0.73832600000000015</v>
      </c>
      <c r="D19" s="82">
        <v>0.10260999999999999</v>
      </c>
      <c r="E19" s="82">
        <v>0</v>
      </c>
      <c r="F19" s="82">
        <v>0.32500000000000001</v>
      </c>
      <c r="G19" s="82">
        <v>0</v>
      </c>
      <c r="H19" s="82">
        <v>5.0840899999999998</v>
      </c>
      <c r="I19" s="82">
        <v>1.1149149999999999</v>
      </c>
      <c r="J19" s="82">
        <v>53.927875</v>
      </c>
      <c r="K19" s="82">
        <v>0.224</v>
      </c>
      <c r="L19" s="82">
        <v>0.29094400000000004</v>
      </c>
      <c r="M19" s="82">
        <v>6.8163130000000001</v>
      </c>
      <c r="N19" s="82">
        <v>1.1839649999999997</v>
      </c>
      <c r="O19" s="80">
        <v>0.54870000000000008</v>
      </c>
      <c r="P19" s="135">
        <f t="shared" si="1"/>
        <v>70.356737999999993</v>
      </c>
    </row>
    <row r="20" spans="1:19" s="42" customFormat="1" ht="12" customHeight="1" x14ac:dyDescent="0.2">
      <c r="A20" s="91" t="s">
        <v>31</v>
      </c>
      <c r="B20" s="78">
        <v>1094.1196919999995</v>
      </c>
      <c r="C20" s="78">
        <v>224.4351620000001</v>
      </c>
      <c r="D20" s="78">
        <v>1393.1183139999991</v>
      </c>
      <c r="E20" s="78">
        <v>404.32982652465307</v>
      </c>
      <c r="F20" s="78">
        <v>191.9718608</v>
      </c>
      <c r="G20" s="78">
        <v>357.90023700000006</v>
      </c>
      <c r="H20" s="78">
        <v>436.16036611141016</v>
      </c>
      <c r="I20" s="78">
        <v>728.22865099999979</v>
      </c>
      <c r="J20" s="78">
        <v>350.61986300000007</v>
      </c>
      <c r="K20" s="78">
        <v>125.256417</v>
      </c>
      <c r="L20" s="78">
        <v>233.68154400000006</v>
      </c>
      <c r="M20" s="78">
        <v>1541.5391713215331</v>
      </c>
      <c r="N20" s="78">
        <v>397.63428399999998</v>
      </c>
      <c r="O20" s="79">
        <v>347.24397579323215</v>
      </c>
      <c r="P20" s="135">
        <f t="shared" si="1"/>
        <v>7826.2393645508264</v>
      </c>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zoomScaleSheetLayoutView="100" workbookViewId="0">
      <selection activeCell="O11" sqref="O11"/>
    </sheetView>
  </sheetViews>
  <sheetFormatPr defaultRowHeight="12" x14ac:dyDescent="0.2"/>
  <cols>
    <col min="1" max="1" width="31.28515625" style="5" customWidth="1"/>
    <col min="2" max="4" width="10.140625" style="5" customWidth="1"/>
    <col min="5" max="14" width="9.140625" style="5" customWidth="1"/>
    <col min="15" max="16384" width="9.140625" style="5"/>
  </cols>
  <sheetData>
    <row r="1" spans="1:14" s="42" customFormat="1" ht="15.75" x14ac:dyDescent="0.25">
      <c r="A1" s="88" t="s">
        <v>171</v>
      </c>
      <c r="B1" s="19"/>
      <c r="C1" s="19"/>
      <c r="D1" s="19"/>
      <c r="M1" s="175" t="str">
        <f>Titulní!A35</f>
        <v>IV. čtvrtletí 2020</v>
      </c>
      <c r="N1" s="73"/>
    </row>
    <row r="2" spans="1:14" ht="6" customHeight="1" x14ac:dyDescent="0.2"/>
    <row r="3" spans="1:14" ht="12" customHeight="1" x14ac:dyDescent="0.2">
      <c r="A3" s="295"/>
      <c r="B3" s="281" t="s">
        <v>291</v>
      </c>
      <c r="C3" s="282"/>
      <c r="D3" s="296"/>
    </row>
    <row r="4" spans="1:14" x14ac:dyDescent="0.2">
      <c r="A4" s="295"/>
      <c r="B4" s="87" t="s">
        <v>17</v>
      </c>
      <c r="C4" s="86" t="s">
        <v>18</v>
      </c>
      <c r="D4" s="86" t="s">
        <v>19</v>
      </c>
    </row>
    <row r="5" spans="1:14" s="42" customFormat="1" ht="12.75" customHeight="1" x14ac:dyDescent="0.2">
      <c r="A5" s="294" t="s">
        <v>66</v>
      </c>
      <c r="B5" s="286">
        <f>+B6+C6+D6</f>
        <v>15556136.137</v>
      </c>
      <c r="C5" s="287"/>
      <c r="D5" s="287"/>
    </row>
    <row r="6" spans="1:14" x14ac:dyDescent="0.2">
      <c r="A6" s="294"/>
      <c r="B6" s="131">
        <f>SUM(B7:B14)</f>
        <v>3885842.987999999</v>
      </c>
      <c r="C6" s="132">
        <f>SUM(C7:C14)</f>
        <v>5373472.6220000004</v>
      </c>
      <c r="D6" s="132">
        <f>SUM(D7:D14)</f>
        <v>6296820.5270000007</v>
      </c>
    </row>
    <row r="7" spans="1:14" x14ac:dyDescent="0.2">
      <c r="A7" s="110" t="s">
        <v>54</v>
      </c>
      <c r="B7" s="93">
        <v>53594.18</v>
      </c>
      <c r="C7" s="79">
        <v>83110.41</v>
      </c>
      <c r="D7" s="79">
        <v>90686.16</v>
      </c>
      <c r="E7" s="8">
        <f>+SUM(B7:D7)/$B$5</f>
        <v>1.4617431217971604E-2</v>
      </c>
    </row>
    <row r="8" spans="1:14" x14ac:dyDescent="0.2">
      <c r="A8" s="110" t="s">
        <v>55</v>
      </c>
      <c r="B8" s="75">
        <v>685809.79500000004</v>
      </c>
      <c r="C8" s="92">
        <v>961049.87199999986</v>
      </c>
      <c r="D8" s="80">
        <v>1082678.933</v>
      </c>
      <c r="E8" s="8">
        <f t="shared" ref="E8:E14" si="0">+SUM(B8:D8)/$B$5</f>
        <v>0.17546378972011176</v>
      </c>
    </row>
    <row r="9" spans="1:14" x14ac:dyDescent="0.2">
      <c r="A9" s="110" t="s">
        <v>56</v>
      </c>
      <c r="B9" s="75">
        <v>11102.75</v>
      </c>
      <c r="C9" s="92">
        <v>26232.311999999998</v>
      </c>
      <c r="D9" s="80">
        <v>40582.657999999996</v>
      </c>
      <c r="E9" s="8">
        <f t="shared" si="0"/>
        <v>5.0088093414581312E-3</v>
      </c>
    </row>
    <row r="10" spans="1:14" x14ac:dyDescent="0.2">
      <c r="A10" s="110" t="s">
        <v>57</v>
      </c>
      <c r="B10" s="75">
        <v>308505.47899999993</v>
      </c>
      <c r="C10" s="92">
        <v>392063.3550000001</v>
      </c>
      <c r="D10" s="80">
        <v>471081.1700000001</v>
      </c>
      <c r="E10" s="8">
        <f t="shared" si="0"/>
        <v>7.5317546316225073E-2</v>
      </c>
      <c r="F10" s="20"/>
      <c r="G10" s="20"/>
      <c r="H10" s="20"/>
      <c r="I10" s="20"/>
      <c r="J10" s="20"/>
    </row>
    <row r="11" spans="1:14" x14ac:dyDescent="0.2">
      <c r="A11" s="84" t="s">
        <v>58</v>
      </c>
      <c r="B11" s="75">
        <v>2826688.7839999991</v>
      </c>
      <c r="C11" s="92">
        <v>3910855.6730000004</v>
      </c>
      <c r="D11" s="80">
        <v>4611536.6060000006</v>
      </c>
      <c r="E11" s="8">
        <f t="shared" si="0"/>
        <v>0.72955655331444469</v>
      </c>
      <c r="F11" s="20"/>
      <c r="G11" s="20"/>
      <c r="H11" s="20"/>
      <c r="I11" s="20"/>
      <c r="J11" s="20"/>
    </row>
    <row r="12" spans="1:14" x14ac:dyDescent="0.2">
      <c r="A12" s="84" t="s">
        <v>59</v>
      </c>
      <c r="B12" s="75">
        <v>142</v>
      </c>
      <c r="C12" s="92">
        <v>161</v>
      </c>
      <c r="D12" s="80">
        <v>255</v>
      </c>
      <c r="E12" s="8">
        <f t="shared" si="0"/>
        <v>3.5870089788736593E-5</v>
      </c>
      <c r="F12" s="20"/>
      <c r="G12" s="20"/>
      <c r="H12" s="20"/>
      <c r="I12" s="20"/>
      <c r="J12" s="20"/>
    </row>
    <row r="13" spans="1:14" x14ac:dyDescent="0.2">
      <c r="A13" s="84" t="s">
        <v>60</v>
      </c>
      <c r="B13" s="75">
        <v>0</v>
      </c>
      <c r="C13" s="92">
        <v>0</v>
      </c>
      <c r="D13" s="80">
        <v>0</v>
      </c>
      <c r="E13" s="8">
        <f t="shared" si="0"/>
        <v>0</v>
      </c>
      <c r="F13" s="20"/>
      <c r="G13" s="20"/>
      <c r="H13" s="20"/>
      <c r="I13" s="20"/>
      <c r="J13" s="20"/>
    </row>
    <row r="14" spans="1:14" x14ac:dyDescent="0.2">
      <c r="A14" s="84" t="s">
        <v>61</v>
      </c>
      <c r="B14" s="93">
        <v>0</v>
      </c>
      <c r="C14" s="79">
        <v>0</v>
      </c>
      <c r="D14" s="79">
        <v>0</v>
      </c>
      <c r="E14" s="8">
        <f t="shared" si="0"/>
        <v>0</v>
      </c>
      <c r="F14" s="20"/>
      <c r="G14" s="20"/>
      <c r="H14" s="20"/>
      <c r="I14" s="20"/>
      <c r="J14" s="20"/>
    </row>
    <row r="15" spans="1:14" s="42" customFormat="1" x14ac:dyDescent="0.2">
      <c r="A15" s="9"/>
      <c r="B15" s="6"/>
      <c r="C15" s="6"/>
      <c r="D15" s="3" t="s">
        <v>65</v>
      </c>
      <c r="E15" s="8"/>
      <c r="F15" s="20"/>
      <c r="G15" s="20"/>
      <c r="H15" s="20"/>
      <c r="I15" s="20"/>
      <c r="J15" s="20"/>
    </row>
    <row r="16" spans="1:14" s="42" customFormat="1" x14ac:dyDescent="0.2">
      <c r="A16" s="9"/>
      <c r="B16" s="6"/>
      <c r="C16" s="6"/>
      <c r="D16" s="3"/>
      <c r="E16" s="8"/>
      <c r="F16" s="20"/>
      <c r="G16" s="20"/>
      <c r="H16" s="20"/>
      <c r="I16" s="20"/>
      <c r="J16" s="20"/>
    </row>
    <row r="17" spans="1:16" s="42" customFormat="1" x14ac:dyDescent="0.2">
      <c r="A17" s="9"/>
      <c r="B17" s="6"/>
      <c r="C17" s="6"/>
      <c r="D17" s="3"/>
      <c r="E17" s="8"/>
      <c r="F17" s="20"/>
      <c r="G17" s="20"/>
      <c r="H17" s="20"/>
      <c r="I17" s="20"/>
      <c r="J17" s="20"/>
    </row>
    <row r="18" spans="1:16" s="42" customFormat="1" x14ac:dyDescent="0.2">
      <c r="A18" s="9"/>
      <c r="B18" s="6"/>
      <c r="C18" s="6"/>
      <c r="D18" s="3"/>
      <c r="E18" s="8"/>
      <c r="F18" s="20"/>
      <c r="G18" s="20"/>
      <c r="H18" s="20"/>
      <c r="I18" s="20"/>
      <c r="J18" s="20"/>
    </row>
    <row r="19" spans="1:16" s="42" customFormat="1" x14ac:dyDescent="0.2">
      <c r="A19" s="9"/>
      <c r="B19" s="6"/>
      <c r="C19" s="6"/>
      <c r="D19" s="6"/>
      <c r="E19" s="8"/>
      <c r="F19" s="20"/>
      <c r="G19" s="20"/>
      <c r="H19" s="20"/>
      <c r="I19" s="20"/>
      <c r="J19" s="20"/>
    </row>
    <row r="20" spans="1:16" s="42" customFormat="1" x14ac:dyDescent="0.2">
      <c r="A20" s="295"/>
      <c r="B20" s="281" t="s">
        <v>291</v>
      </c>
      <c r="C20" s="282"/>
      <c r="D20" s="296"/>
      <c r="E20" s="8"/>
      <c r="F20" s="20"/>
      <c r="G20" s="20"/>
      <c r="H20" s="20"/>
      <c r="I20" s="20"/>
      <c r="J20" s="20"/>
    </row>
    <row r="21" spans="1:16" s="42" customFormat="1" x14ac:dyDescent="0.2">
      <c r="A21" s="295"/>
      <c r="B21" s="87" t="str">
        <f>+B4</f>
        <v>Říjen</v>
      </c>
      <c r="C21" s="86" t="str">
        <f>+C4</f>
        <v>Listopad</v>
      </c>
      <c r="D21" s="86" t="str">
        <f>+D4</f>
        <v>Prosinec</v>
      </c>
      <c r="E21" s="8"/>
      <c r="F21" s="20"/>
      <c r="G21" s="20"/>
      <c r="H21" s="20"/>
      <c r="I21" s="20"/>
      <c r="J21" s="20"/>
    </row>
    <row r="22" spans="1:16" s="42" customFormat="1" ht="12.75" customHeight="1" x14ac:dyDescent="0.2">
      <c r="A22" s="294" t="s">
        <v>68</v>
      </c>
      <c r="B22" s="286">
        <f>+B23+C23+D23</f>
        <v>2610217.1399999997</v>
      </c>
      <c r="C22" s="287"/>
      <c r="D22" s="287"/>
      <c r="E22" s="8"/>
      <c r="F22" s="20"/>
      <c r="G22" s="20"/>
      <c r="H22" s="20"/>
      <c r="I22" s="20"/>
      <c r="J22" s="20"/>
    </row>
    <row r="23" spans="1:16" x14ac:dyDescent="0.2">
      <c r="A23" s="294"/>
      <c r="B23" s="131">
        <f>SUM(B24:B30)</f>
        <v>670263.98200000008</v>
      </c>
      <c r="C23" s="132">
        <f>SUM(C24:C30)</f>
        <v>898936.29199999978</v>
      </c>
      <c r="D23" s="132">
        <f>SUM(D24:D30)</f>
        <v>1041016.866</v>
      </c>
    </row>
    <row r="24" spans="1:16" x14ac:dyDescent="0.2">
      <c r="A24" s="110" t="s">
        <v>20</v>
      </c>
      <c r="B24" s="93">
        <v>78544.853711595017</v>
      </c>
      <c r="C24" s="79">
        <v>97883.413520270231</v>
      </c>
      <c r="D24" s="79">
        <v>115751.97389682088</v>
      </c>
      <c r="E24" s="8">
        <f>+SUM(B24:D24)/$B$22</f>
        <v>0.11193713988434163</v>
      </c>
      <c r="K24" s="20"/>
      <c r="L24" s="20"/>
      <c r="M24" s="20"/>
      <c r="N24" s="20"/>
      <c r="O24" s="20"/>
      <c r="P24" s="20"/>
    </row>
    <row r="25" spans="1:16" x14ac:dyDescent="0.2">
      <c r="A25" s="110" t="s">
        <v>44</v>
      </c>
      <c r="B25" s="75">
        <v>47789.71</v>
      </c>
      <c r="C25" s="92">
        <v>74549.91</v>
      </c>
      <c r="D25" s="80">
        <v>77181.78</v>
      </c>
      <c r="E25" s="8">
        <f t="shared" ref="E25:E30" si="1">+SUM(B25:D25)/$B$22</f>
        <v>7.643862150104494E-2</v>
      </c>
      <c r="K25" s="20"/>
      <c r="L25" s="20"/>
      <c r="M25" s="20"/>
      <c r="N25" s="20"/>
      <c r="O25" s="20"/>
      <c r="P25" s="20"/>
    </row>
    <row r="26" spans="1:16" x14ac:dyDescent="0.2">
      <c r="A26" s="110" t="s">
        <v>21</v>
      </c>
      <c r="B26" s="75">
        <v>0</v>
      </c>
      <c r="C26" s="92">
        <v>0</v>
      </c>
      <c r="D26" s="80">
        <v>0</v>
      </c>
      <c r="E26" s="8">
        <f t="shared" si="1"/>
        <v>0</v>
      </c>
      <c r="K26" s="20"/>
      <c r="L26" s="20"/>
      <c r="M26" s="20"/>
      <c r="N26" s="20"/>
      <c r="O26" s="20"/>
      <c r="P26" s="20"/>
    </row>
    <row r="27" spans="1:16" x14ac:dyDescent="0.2">
      <c r="A27" s="110" t="s">
        <v>22</v>
      </c>
      <c r="B27" s="75">
        <v>0</v>
      </c>
      <c r="C27" s="92">
        <v>0</v>
      </c>
      <c r="D27" s="80">
        <v>0</v>
      </c>
      <c r="E27" s="8">
        <f t="shared" si="1"/>
        <v>0</v>
      </c>
      <c r="K27" s="20"/>
      <c r="L27" s="20"/>
      <c r="M27" s="20"/>
      <c r="N27" s="20"/>
      <c r="O27" s="20"/>
      <c r="P27" s="20"/>
    </row>
    <row r="28" spans="1:16" x14ac:dyDescent="0.2">
      <c r="A28" s="84" t="s">
        <v>23</v>
      </c>
      <c r="B28" s="75">
        <v>0</v>
      </c>
      <c r="C28" s="92">
        <v>0</v>
      </c>
      <c r="D28" s="80">
        <v>0</v>
      </c>
      <c r="E28" s="8">
        <f t="shared" si="1"/>
        <v>0</v>
      </c>
    </row>
    <row r="29" spans="1:16" x14ac:dyDescent="0.2">
      <c r="A29" s="84" t="s">
        <v>24</v>
      </c>
      <c r="B29" s="75">
        <v>516503.61828840501</v>
      </c>
      <c r="C29" s="92">
        <v>681931.33147972962</v>
      </c>
      <c r="D29" s="80">
        <v>793765.19810317911</v>
      </c>
      <c r="E29" s="8">
        <f t="shared" si="1"/>
        <v>0.76323157845454725</v>
      </c>
    </row>
    <row r="30" spans="1:16" x14ac:dyDescent="0.2">
      <c r="A30" s="84" t="s">
        <v>108</v>
      </c>
      <c r="B30" s="93">
        <v>27425.800000000003</v>
      </c>
      <c r="C30" s="79">
        <v>44571.637000000002</v>
      </c>
      <c r="D30" s="79">
        <v>54317.914000000004</v>
      </c>
      <c r="E30" s="8">
        <f t="shared" si="1"/>
        <v>4.8392660160066235E-2</v>
      </c>
    </row>
    <row r="31" spans="1:16" s="42" customFormat="1" x14ac:dyDescent="0.2">
      <c r="A31" s="9"/>
      <c r="B31" s="6"/>
      <c r="C31" s="6"/>
      <c r="D31" s="3" t="s">
        <v>65</v>
      </c>
      <c r="E31" s="8"/>
    </row>
    <row r="32" spans="1:16" s="42" customFormat="1" x14ac:dyDescent="0.2">
      <c r="A32" s="9"/>
      <c r="B32" s="6"/>
      <c r="C32" s="6"/>
      <c r="D32" s="6"/>
      <c r="E32" s="8"/>
    </row>
    <row r="33" spans="1:20" s="42" customFormat="1" x14ac:dyDescent="0.2">
      <c r="A33" s="9"/>
      <c r="B33" s="6"/>
      <c r="C33" s="6"/>
      <c r="D33" s="6"/>
      <c r="E33" s="8"/>
    </row>
    <row r="34" spans="1:20" s="42" customFormat="1" x14ac:dyDescent="0.2">
      <c r="A34" s="9"/>
      <c r="B34" s="6"/>
      <c r="C34" s="6"/>
      <c r="D34" s="6"/>
      <c r="E34" s="8"/>
    </row>
    <row r="35" spans="1:20" s="42" customFormat="1" x14ac:dyDescent="0.2">
      <c r="A35" s="295"/>
      <c r="B35" s="281" t="s">
        <v>291</v>
      </c>
      <c r="C35" s="282"/>
      <c r="D35" s="296"/>
      <c r="E35" s="8"/>
    </row>
    <row r="36" spans="1:20" s="42" customFormat="1" x14ac:dyDescent="0.2">
      <c r="A36" s="295"/>
      <c r="B36" s="87" t="str">
        <f>+B21</f>
        <v>Říjen</v>
      </c>
      <c r="C36" s="86" t="str">
        <f>+C21</f>
        <v>Listopad</v>
      </c>
      <c r="D36" s="86" t="str">
        <f>+D21</f>
        <v>Prosinec</v>
      </c>
      <c r="E36" s="8"/>
    </row>
    <row r="37" spans="1:20" s="42" customFormat="1" ht="12.75" customHeight="1" x14ac:dyDescent="0.2">
      <c r="A37" s="294" t="s">
        <v>67</v>
      </c>
      <c r="B37" s="286">
        <f>+B38+C38+D38</f>
        <v>169491.42800000001</v>
      </c>
      <c r="C37" s="287"/>
      <c r="D37" s="287"/>
      <c r="E37" s="8"/>
    </row>
    <row r="38" spans="1:20" x14ac:dyDescent="0.2">
      <c r="A38" s="294"/>
      <c r="B38" s="131">
        <f>SUM(B39:B41)</f>
        <v>47264.558000000012</v>
      </c>
      <c r="C38" s="132">
        <f>SUM(C39:C41)</f>
        <v>57749.999999999993</v>
      </c>
      <c r="D38" s="132">
        <f>SUM(D39:D41)</f>
        <v>64476.87000000001</v>
      </c>
      <c r="E38" s="20"/>
      <c r="F38" s="20"/>
      <c r="G38" s="20"/>
      <c r="H38" s="20"/>
      <c r="I38" s="20"/>
      <c r="J38" s="20"/>
    </row>
    <row r="39" spans="1:20" x14ac:dyDescent="0.2">
      <c r="A39" s="110" t="s">
        <v>27</v>
      </c>
      <c r="B39" s="93">
        <v>4679.59</v>
      </c>
      <c r="C39" s="79">
        <v>4206.8</v>
      </c>
      <c r="D39" s="79">
        <v>4398.335</v>
      </c>
      <c r="E39" s="31">
        <f>+SUM(B39:D39)/$B$37</f>
        <v>7.8379922552779466E-2</v>
      </c>
      <c r="F39" s="20"/>
      <c r="G39" s="20"/>
      <c r="H39" s="20"/>
      <c r="I39" s="20"/>
      <c r="J39" s="20"/>
    </row>
    <row r="40" spans="1:20" x14ac:dyDescent="0.2">
      <c r="A40" s="84" t="s">
        <v>28</v>
      </c>
      <c r="B40" s="75">
        <v>115.113</v>
      </c>
      <c r="C40" s="92">
        <v>272.03300000000002</v>
      </c>
      <c r="D40" s="80">
        <v>446.21</v>
      </c>
      <c r="E40" s="31">
        <f>+SUM(B40:D40)/$B$37</f>
        <v>4.9168032261784943E-3</v>
      </c>
      <c r="F40" s="20"/>
      <c r="G40" s="20"/>
      <c r="H40" s="20"/>
      <c r="I40" s="20"/>
      <c r="J40" s="20"/>
    </row>
    <row r="41" spans="1:20" x14ac:dyDescent="0.2">
      <c r="A41" s="84" t="s">
        <v>29</v>
      </c>
      <c r="B41" s="93">
        <v>42469.85500000001</v>
      </c>
      <c r="C41" s="79">
        <v>53271.166999999994</v>
      </c>
      <c r="D41" s="79">
        <v>59632.325000000012</v>
      </c>
      <c r="E41" s="31">
        <f>+SUM(B41:D41)/$B$37</f>
        <v>0.91670327422104203</v>
      </c>
      <c r="F41" s="20"/>
      <c r="G41" s="20"/>
      <c r="H41" s="20"/>
      <c r="I41" s="20"/>
      <c r="J41" s="20"/>
    </row>
    <row r="42" spans="1:20" x14ac:dyDescent="0.2">
      <c r="A42" s="11"/>
      <c r="B42" s="4"/>
      <c r="C42" s="4"/>
      <c r="D42" s="3" t="s">
        <v>65</v>
      </c>
      <c r="E42" s="4"/>
      <c r="F42" s="4"/>
      <c r="G42" s="4"/>
      <c r="H42" s="4"/>
      <c r="I42" s="4"/>
      <c r="J42" s="4"/>
      <c r="K42" s="4"/>
      <c r="L42" s="4"/>
      <c r="M42" s="4"/>
      <c r="O42" s="21"/>
      <c r="P42" s="21"/>
      <c r="Q42" s="21"/>
      <c r="R42" s="21"/>
      <c r="S42" s="21"/>
      <c r="T42" s="21"/>
    </row>
    <row r="43" spans="1:20" x14ac:dyDescent="0.2">
      <c r="A43" s="7"/>
      <c r="B43" s="7"/>
      <c r="C43" s="7"/>
      <c r="D43" s="7"/>
      <c r="E43" s="7"/>
      <c r="F43" s="7"/>
      <c r="G43" s="7"/>
      <c r="H43" s="7"/>
      <c r="I43" s="7"/>
      <c r="J43" s="7"/>
    </row>
    <row r="44" spans="1:20" x14ac:dyDescent="0.2">
      <c r="A44" s="7"/>
      <c r="B44" s="7"/>
      <c r="C44" s="7"/>
      <c r="D44" s="7"/>
      <c r="E44" s="7"/>
      <c r="F44" s="7"/>
      <c r="G44" s="7"/>
      <c r="H44" s="7"/>
      <c r="I44" s="7"/>
      <c r="J44" s="7"/>
    </row>
    <row r="45" spans="1:20" x14ac:dyDescent="0.2">
      <c r="A45" s="7"/>
      <c r="B45" s="7"/>
      <c r="C45" s="7"/>
      <c r="D45" s="7"/>
      <c r="E45" s="7"/>
      <c r="F45" s="7"/>
      <c r="G45" s="7"/>
      <c r="H45" s="7"/>
      <c r="I45" s="7"/>
      <c r="J45" s="7"/>
    </row>
    <row r="46" spans="1:20" x14ac:dyDescent="0.2">
      <c r="A46" s="7"/>
      <c r="B46" s="7"/>
      <c r="C46" s="7"/>
      <c r="D46" s="7"/>
      <c r="E46" s="7"/>
      <c r="F46" s="7"/>
      <c r="G46" s="7"/>
      <c r="H46" s="7"/>
      <c r="I46" s="7"/>
      <c r="J46" s="7"/>
    </row>
    <row r="47" spans="1:20" x14ac:dyDescent="0.2">
      <c r="A47" s="7"/>
      <c r="B47" s="7"/>
      <c r="C47" s="7"/>
      <c r="D47" s="7"/>
      <c r="E47" s="7"/>
      <c r="F47" s="7"/>
      <c r="G47" s="7"/>
      <c r="H47" s="7"/>
      <c r="I47" s="7"/>
      <c r="J47" s="7"/>
    </row>
    <row r="48" spans="1:20" x14ac:dyDescent="0.2">
      <c r="A48" s="7"/>
      <c r="B48" s="7"/>
      <c r="C48" s="7"/>
      <c r="D48" s="7"/>
      <c r="E48" s="7"/>
      <c r="F48" s="7"/>
      <c r="G48" s="7"/>
      <c r="H48" s="7"/>
      <c r="I48" s="7"/>
      <c r="J48" s="7"/>
    </row>
    <row r="49" spans="1:10" x14ac:dyDescent="0.2">
      <c r="A49" s="7"/>
      <c r="B49" s="7"/>
      <c r="C49" s="7"/>
      <c r="D49" s="7"/>
      <c r="E49" s="7"/>
      <c r="F49" s="7"/>
      <c r="G49" s="7"/>
      <c r="H49" s="7"/>
      <c r="I49" s="7"/>
      <c r="J49" s="7"/>
    </row>
    <row r="50" spans="1:10" x14ac:dyDescent="0.2">
      <c r="A50" s="7"/>
      <c r="B50" s="7"/>
      <c r="C50" s="7"/>
      <c r="D50" s="7"/>
      <c r="E50" s="7"/>
      <c r="F50" s="7"/>
      <c r="G50" s="7"/>
      <c r="H50" s="7"/>
      <c r="I50" s="7"/>
      <c r="J50" s="7"/>
    </row>
    <row r="51" spans="1:10" x14ac:dyDescent="0.2">
      <c r="A51" s="20"/>
      <c r="B51" s="20"/>
      <c r="C51" s="20"/>
      <c r="D51" s="20"/>
      <c r="E51" s="20"/>
      <c r="F51" s="20"/>
      <c r="G51" s="20"/>
      <c r="H51" s="20"/>
      <c r="I51" s="20"/>
      <c r="J51" s="2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O15" sqref="O15"/>
    </sheetView>
  </sheetViews>
  <sheetFormatPr defaultRowHeight="12" x14ac:dyDescent="0.2"/>
  <cols>
    <col min="1" max="1" width="24" style="5" customWidth="1"/>
    <col min="2" max="13" width="10" style="5" customWidth="1"/>
    <col min="14" max="14" width="9.140625" style="5" customWidth="1"/>
    <col min="15" max="16384" width="9.140625" style="5"/>
  </cols>
  <sheetData>
    <row r="1" spans="1:13" ht="20.25" x14ac:dyDescent="0.35">
      <c r="A1" s="43" t="s">
        <v>198</v>
      </c>
      <c r="B1" s="42"/>
      <c r="C1" s="42"/>
      <c r="D1" s="42"/>
      <c r="E1" s="42"/>
      <c r="F1" s="42"/>
      <c r="G1" s="42"/>
      <c r="H1" s="42"/>
      <c r="I1" s="42"/>
      <c r="J1" s="42"/>
      <c r="K1" s="42"/>
      <c r="L1" s="42"/>
      <c r="M1" s="73" t="str">
        <f>Titulní!A35</f>
        <v>IV. čtvrtletí 2020</v>
      </c>
    </row>
    <row r="2" spans="1:13" ht="6" customHeight="1" x14ac:dyDescent="0.2">
      <c r="A2" s="42"/>
      <c r="B2" s="42"/>
      <c r="C2" s="42"/>
      <c r="D2" s="42"/>
      <c r="E2" s="42"/>
      <c r="F2" s="42"/>
      <c r="G2" s="42"/>
      <c r="H2" s="42"/>
      <c r="I2" s="42"/>
      <c r="J2" s="42"/>
      <c r="K2" s="42"/>
      <c r="L2" s="42"/>
      <c r="M2" s="42"/>
    </row>
    <row r="3" spans="1:13" x14ac:dyDescent="0.2">
      <c r="A3" s="276"/>
      <c r="B3" s="281" t="s">
        <v>45</v>
      </c>
      <c r="C3" s="282"/>
      <c r="D3" s="283"/>
      <c r="E3" s="281" t="s">
        <v>46</v>
      </c>
      <c r="F3" s="282"/>
      <c r="G3" s="283"/>
      <c r="H3" s="281" t="s">
        <v>47</v>
      </c>
      <c r="I3" s="282"/>
      <c r="J3" s="283"/>
      <c r="K3" s="281" t="s">
        <v>48</v>
      </c>
      <c r="L3" s="282"/>
      <c r="M3" s="296"/>
    </row>
    <row r="4" spans="1:13" x14ac:dyDescent="0.2">
      <c r="A4" s="291"/>
      <c r="B4" s="111" t="s">
        <v>8</v>
      </c>
      <c r="C4" s="112" t="s">
        <v>9</v>
      </c>
      <c r="D4" s="113" t="s">
        <v>10</v>
      </c>
      <c r="E4" s="111" t="s">
        <v>11</v>
      </c>
      <c r="F4" s="112" t="s">
        <v>12</v>
      </c>
      <c r="G4" s="113" t="s">
        <v>13</v>
      </c>
      <c r="H4" s="111" t="s">
        <v>14</v>
      </c>
      <c r="I4" s="112" t="s">
        <v>15</v>
      </c>
      <c r="J4" s="113" t="s">
        <v>16</v>
      </c>
      <c r="K4" s="111" t="s">
        <v>17</v>
      </c>
      <c r="L4" s="112" t="s">
        <v>18</v>
      </c>
      <c r="M4" s="112" t="s">
        <v>19</v>
      </c>
    </row>
    <row r="5" spans="1:13" x14ac:dyDescent="0.2">
      <c r="A5" s="297" t="s">
        <v>150</v>
      </c>
      <c r="B5" s="299">
        <f>D6</f>
        <v>40458.451899999985</v>
      </c>
      <c r="C5" s="300"/>
      <c r="D5" s="301"/>
      <c r="E5" s="299">
        <f>G6</f>
        <v>40434.346899999997</v>
      </c>
      <c r="F5" s="300"/>
      <c r="G5" s="301"/>
      <c r="H5" s="299">
        <f>J6</f>
        <v>40036.998899999991</v>
      </c>
      <c r="I5" s="300"/>
      <c r="J5" s="301"/>
      <c r="K5" s="299">
        <f>M6</f>
        <v>39998.123499999994</v>
      </c>
      <c r="L5" s="300"/>
      <c r="M5" s="300"/>
    </row>
    <row r="6" spans="1:13" x14ac:dyDescent="0.2">
      <c r="A6" s="298"/>
      <c r="B6" s="131">
        <f>SUM(B7:B20)</f>
        <v>40503.152899999986</v>
      </c>
      <c r="C6" s="132">
        <f t="shared" ref="C6:M6" si="0">SUM(C7:C20)</f>
        <v>40476.908899999988</v>
      </c>
      <c r="D6" s="133">
        <f t="shared" si="0"/>
        <v>40458.451899999985</v>
      </c>
      <c r="E6" s="131">
        <f t="shared" si="0"/>
        <v>40455.5579</v>
      </c>
      <c r="F6" s="132">
        <f t="shared" si="0"/>
        <v>40446.091899999999</v>
      </c>
      <c r="G6" s="133">
        <f t="shared" si="0"/>
        <v>40434.346899999997</v>
      </c>
      <c r="H6" s="131">
        <f t="shared" si="0"/>
        <v>40028.029899999994</v>
      </c>
      <c r="I6" s="132">
        <f t="shared" si="0"/>
        <v>40031.431899999996</v>
      </c>
      <c r="J6" s="133">
        <f t="shared" si="0"/>
        <v>40036.998899999991</v>
      </c>
      <c r="K6" s="131">
        <f t="shared" si="0"/>
        <v>39990.133899999993</v>
      </c>
      <c r="L6" s="132">
        <f t="shared" si="0"/>
        <v>39997.632499999992</v>
      </c>
      <c r="M6" s="132">
        <f t="shared" si="0"/>
        <v>39998.123499999994</v>
      </c>
    </row>
    <row r="7" spans="1:13" x14ac:dyDescent="0.2">
      <c r="A7" s="84" t="s">
        <v>119</v>
      </c>
      <c r="B7" s="79">
        <v>2104.765899999999</v>
      </c>
      <c r="C7" s="79">
        <v>2107.9258999999988</v>
      </c>
      <c r="D7" s="79">
        <v>2107.9258999999988</v>
      </c>
      <c r="E7" s="93">
        <v>2097.698899999999</v>
      </c>
      <c r="F7" s="79">
        <v>2097.698899999999</v>
      </c>
      <c r="G7" s="76">
        <v>2084.9588999999992</v>
      </c>
      <c r="H7" s="93">
        <v>2079.4688999999989</v>
      </c>
      <c r="I7" s="79">
        <v>2078.946899999999</v>
      </c>
      <c r="J7" s="76">
        <v>2081.9168999999993</v>
      </c>
      <c r="K7" s="79">
        <v>2079.0888999999993</v>
      </c>
      <c r="L7" s="79">
        <v>2079.0888999999993</v>
      </c>
      <c r="M7" s="79">
        <v>2079.0888999999993</v>
      </c>
    </row>
    <row r="8" spans="1:13" x14ac:dyDescent="0.2">
      <c r="A8" s="84" t="s">
        <v>146</v>
      </c>
      <c r="B8" s="114">
        <v>2278.1252000000009</v>
      </c>
      <c r="C8" s="72">
        <v>2278.1252000000009</v>
      </c>
      <c r="D8" s="115">
        <v>2278.1232000000009</v>
      </c>
      <c r="E8" s="74">
        <v>2275.2582000000007</v>
      </c>
      <c r="F8" s="72">
        <v>2275.2582000000007</v>
      </c>
      <c r="G8" s="95">
        <v>2275.2592000000004</v>
      </c>
      <c r="H8" s="74">
        <v>2295.4312000000009</v>
      </c>
      <c r="I8" s="72">
        <v>2295.4322000000006</v>
      </c>
      <c r="J8" s="95">
        <v>2295.4322000000006</v>
      </c>
      <c r="K8" s="114">
        <v>2292.9242000000008</v>
      </c>
      <c r="L8" s="72">
        <v>2292.9242000000008</v>
      </c>
      <c r="M8" s="115">
        <v>2293.2182000000007</v>
      </c>
    </row>
    <row r="9" spans="1:13" x14ac:dyDescent="0.2">
      <c r="A9" s="84" t="s">
        <v>147</v>
      </c>
      <c r="B9" s="109">
        <v>1932.7539999999995</v>
      </c>
      <c r="C9" s="92">
        <v>1932.7499999999993</v>
      </c>
      <c r="D9" s="80">
        <v>1932.7529999999992</v>
      </c>
      <c r="E9" s="75">
        <v>1934.9709999999991</v>
      </c>
      <c r="F9" s="92">
        <v>1935.0299999999991</v>
      </c>
      <c r="G9" s="94">
        <v>1935.119999999999</v>
      </c>
      <c r="H9" s="75">
        <v>1935.0399999999991</v>
      </c>
      <c r="I9" s="92">
        <v>1935.0399999999991</v>
      </c>
      <c r="J9" s="94">
        <v>1935.0399999999991</v>
      </c>
      <c r="K9" s="109">
        <v>1934.2899999999988</v>
      </c>
      <c r="L9" s="92">
        <v>1934.1999999999989</v>
      </c>
      <c r="M9" s="80">
        <v>1934.301999999999</v>
      </c>
    </row>
    <row r="10" spans="1:13" x14ac:dyDescent="0.2">
      <c r="A10" s="84" t="s">
        <v>148</v>
      </c>
      <c r="B10" s="109">
        <v>2871.8959999999997</v>
      </c>
      <c r="C10" s="92">
        <v>2871.8969999999999</v>
      </c>
      <c r="D10" s="80">
        <v>2871.7370000000001</v>
      </c>
      <c r="E10" s="75">
        <v>2869.4019999999996</v>
      </c>
      <c r="F10" s="92">
        <v>2869.8329999999996</v>
      </c>
      <c r="G10" s="94">
        <v>2869.8319999999994</v>
      </c>
      <c r="H10" s="75">
        <v>2869.8289999999993</v>
      </c>
      <c r="I10" s="92">
        <v>2869.8329999999996</v>
      </c>
      <c r="J10" s="94">
        <v>2869.8319999999994</v>
      </c>
      <c r="K10" s="109">
        <v>2868.3919999999998</v>
      </c>
      <c r="L10" s="92">
        <v>2870.393</v>
      </c>
      <c r="M10" s="80">
        <v>2868.6959999999999</v>
      </c>
    </row>
    <row r="11" spans="1:13" x14ac:dyDescent="0.2">
      <c r="A11" s="84" t="s">
        <v>120</v>
      </c>
      <c r="B11" s="109">
        <v>602.77500000000032</v>
      </c>
      <c r="C11" s="92">
        <v>608.19100000000037</v>
      </c>
      <c r="D11" s="80">
        <v>608.33100000000036</v>
      </c>
      <c r="E11" s="75">
        <v>607.89700000000039</v>
      </c>
      <c r="F11" s="92">
        <v>607.85200000000032</v>
      </c>
      <c r="G11" s="94">
        <v>607.47600000000034</v>
      </c>
      <c r="H11" s="75">
        <v>607.50900000000036</v>
      </c>
      <c r="I11" s="92">
        <v>607.55000000000041</v>
      </c>
      <c r="J11" s="94">
        <v>607.09800000000041</v>
      </c>
      <c r="K11" s="109">
        <v>604.51900000000046</v>
      </c>
      <c r="L11" s="92">
        <v>604.61400000000037</v>
      </c>
      <c r="M11" s="80">
        <v>606.24300000000039</v>
      </c>
    </row>
    <row r="12" spans="1:13" x14ac:dyDescent="0.2">
      <c r="A12" s="84" t="s">
        <v>137</v>
      </c>
      <c r="B12" s="109">
        <v>1029.2334999999998</v>
      </c>
      <c r="C12" s="92">
        <v>1029.2334999999998</v>
      </c>
      <c r="D12" s="80">
        <v>1029.2584999999999</v>
      </c>
      <c r="E12" s="75">
        <v>1028.8984999999998</v>
      </c>
      <c r="F12" s="92">
        <v>1028.8984999999998</v>
      </c>
      <c r="G12" s="94">
        <v>1028.8984999999998</v>
      </c>
      <c r="H12" s="75">
        <v>1080.0314999999998</v>
      </c>
      <c r="I12" s="92">
        <v>1080.0314999999998</v>
      </c>
      <c r="J12" s="94">
        <v>1080.0314999999998</v>
      </c>
      <c r="K12" s="109">
        <v>1080.0314999999998</v>
      </c>
      <c r="L12" s="92">
        <v>1080.0314999999998</v>
      </c>
      <c r="M12" s="80">
        <v>1080.0314999999998</v>
      </c>
    </row>
    <row r="13" spans="1:13" x14ac:dyDescent="0.2">
      <c r="A13" s="84" t="s">
        <v>138</v>
      </c>
      <c r="B13" s="109">
        <v>570.33200000000056</v>
      </c>
      <c r="C13" s="92">
        <v>570.33200000000056</v>
      </c>
      <c r="D13" s="80">
        <v>570.33200000000056</v>
      </c>
      <c r="E13" s="75">
        <v>582.21200000000056</v>
      </c>
      <c r="F13" s="92">
        <v>582.21200000000056</v>
      </c>
      <c r="G13" s="94">
        <v>582.21200000000056</v>
      </c>
      <c r="H13" s="75">
        <v>569.18900000000065</v>
      </c>
      <c r="I13" s="92">
        <v>569.18900000000065</v>
      </c>
      <c r="J13" s="94">
        <v>569.18900000000065</v>
      </c>
      <c r="K13" s="109">
        <v>578.18500000000063</v>
      </c>
      <c r="L13" s="92">
        <v>578.18500000000063</v>
      </c>
      <c r="M13" s="80">
        <v>578.18500000000063</v>
      </c>
    </row>
    <row r="14" spans="1:13" x14ac:dyDescent="0.2">
      <c r="A14" s="84" t="s">
        <v>139</v>
      </c>
      <c r="B14" s="109">
        <v>6638.8600999999962</v>
      </c>
      <c r="C14" s="92">
        <v>6638.8580999999967</v>
      </c>
      <c r="D14" s="80">
        <v>6625.7950999999975</v>
      </c>
      <c r="E14" s="75">
        <v>6623.681099999998</v>
      </c>
      <c r="F14" s="92">
        <v>6623.5970999999972</v>
      </c>
      <c r="G14" s="94">
        <v>6623.5970999999972</v>
      </c>
      <c r="H14" s="75">
        <v>6504.0320999999967</v>
      </c>
      <c r="I14" s="92">
        <v>6503.8420999999971</v>
      </c>
      <c r="J14" s="94">
        <v>6503.8420999999971</v>
      </c>
      <c r="K14" s="109">
        <v>6509.5420999999969</v>
      </c>
      <c r="L14" s="92">
        <v>6513.3320999999969</v>
      </c>
      <c r="M14" s="80">
        <v>6513.3320999999969</v>
      </c>
    </row>
    <row r="15" spans="1:13" x14ac:dyDescent="0.2">
      <c r="A15" s="84" t="s">
        <v>140</v>
      </c>
      <c r="B15" s="109">
        <v>1285.4142000000002</v>
      </c>
      <c r="C15" s="92">
        <v>1283.4772000000003</v>
      </c>
      <c r="D15" s="80">
        <v>1278.0772000000004</v>
      </c>
      <c r="E15" s="75">
        <v>1283.7982000000006</v>
      </c>
      <c r="F15" s="92">
        <v>1281.9382000000005</v>
      </c>
      <c r="G15" s="94">
        <v>1283.2062000000005</v>
      </c>
      <c r="H15" s="75">
        <v>1280.6252000000002</v>
      </c>
      <c r="I15" s="92">
        <v>1273.9482000000005</v>
      </c>
      <c r="J15" s="94">
        <v>1273.9482000000005</v>
      </c>
      <c r="K15" s="109">
        <v>1274.9232000000004</v>
      </c>
      <c r="L15" s="92">
        <v>1274.5322000000003</v>
      </c>
      <c r="M15" s="80">
        <v>1274.8322000000003</v>
      </c>
    </row>
    <row r="16" spans="1:13" x14ac:dyDescent="0.2">
      <c r="A16" s="84" t="s">
        <v>141</v>
      </c>
      <c r="B16" s="109">
        <v>3698.6615999999985</v>
      </c>
      <c r="C16" s="92">
        <v>3698.6615999999985</v>
      </c>
      <c r="D16" s="80">
        <v>3698.6615999999985</v>
      </c>
      <c r="E16" s="75">
        <v>3686.7815999999993</v>
      </c>
      <c r="F16" s="92">
        <v>3686.7815999999993</v>
      </c>
      <c r="G16" s="94">
        <v>3686.7815999999993</v>
      </c>
      <c r="H16" s="75">
        <v>3714.0615999999991</v>
      </c>
      <c r="I16" s="92">
        <v>3714.0615999999991</v>
      </c>
      <c r="J16" s="94">
        <v>3714.0615999999991</v>
      </c>
      <c r="K16" s="109">
        <v>3713.3615999999993</v>
      </c>
      <c r="L16" s="92">
        <v>3713.3615999999993</v>
      </c>
      <c r="M16" s="80">
        <v>3713.3615999999993</v>
      </c>
    </row>
    <row r="17" spans="1:13" x14ac:dyDescent="0.2">
      <c r="A17" s="84" t="s">
        <v>142</v>
      </c>
      <c r="B17" s="109">
        <v>1166.7189999999994</v>
      </c>
      <c r="C17" s="92">
        <v>1166.6739999999995</v>
      </c>
      <c r="D17" s="80">
        <v>1166.6739999999995</v>
      </c>
      <c r="E17" s="75">
        <v>1166.6569999999995</v>
      </c>
      <c r="F17" s="92">
        <v>1166.6569999999995</v>
      </c>
      <c r="G17" s="94">
        <v>1166.6569999999995</v>
      </c>
      <c r="H17" s="75">
        <v>1139.9349999999997</v>
      </c>
      <c r="I17" s="92">
        <v>1139.9349999999997</v>
      </c>
      <c r="J17" s="94">
        <v>1142.8579999999995</v>
      </c>
      <c r="K17" s="109">
        <v>1142.9079999999994</v>
      </c>
      <c r="L17" s="92">
        <v>1143.9739999999995</v>
      </c>
      <c r="M17" s="80">
        <v>1145.3169999999993</v>
      </c>
    </row>
    <row r="18" spans="1:13" x14ac:dyDescent="0.2">
      <c r="A18" s="84" t="s">
        <v>143</v>
      </c>
      <c r="B18" s="109">
        <v>4396.603000000001</v>
      </c>
      <c r="C18" s="92">
        <v>4367.6800000000021</v>
      </c>
      <c r="D18" s="80">
        <v>4367.6800000000021</v>
      </c>
      <c r="E18" s="75">
        <v>4373.2480000000023</v>
      </c>
      <c r="F18" s="92">
        <v>4373.425000000002</v>
      </c>
      <c r="G18" s="94">
        <v>4373.5000000000018</v>
      </c>
      <c r="H18" s="75">
        <v>4358.1680000000015</v>
      </c>
      <c r="I18" s="92">
        <v>4368.9170000000013</v>
      </c>
      <c r="J18" s="94">
        <v>4368.9170000000013</v>
      </c>
      <c r="K18" s="109">
        <v>4368.9170000000013</v>
      </c>
      <c r="L18" s="92">
        <v>4369.9486000000015</v>
      </c>
      <c r="M18" s="80">
        <v>4368.1486000000014</v>
      </c>
    </row>
    <row r="19" spans="1:13" x14ac:dyDescent="0.2">
      <c r="A19" s="84" t="s">
        <v>144</v>
      </c>
      <c r="B19" s="109">
        <v>10487.946999999995</v>
      </c>
      <c r="C19" s="92">
        <v>10487.946999999995</v>
      </c>
      <c r="D19" s="80">
        <v>10487.946999999995</v>
      </c>
      <c r="E19" s="75">
        <v>10485.974999999995</v>
      </c>
      <c r="F19" s="92">
        <v>10477.834999999995</v>
      </c>
      <c r="G19" s="94">
        <v>10477.772999999996</v>
      </c>
      <c r="H19" s="75">
        <v>10155.629999999997</v>
      </c>
      <c r="I19" s="92">
        <v>10155.629999999997</v>
      </c>
      <c r="J19" s="94">
        <v>10155.629999999997</v>
      </c>
      <c r="K19" s="109">
        <v>10153.667999999998</v>
      </c>
      <c r="L19" s="92">
        <v>10153.667999999998</v>
      </c>
      <c r="M19" s="80">
        <v>10153.920999999998</v>
      </c>
    </row>
    <row r="20" spans="1:13" x14ac:dyDescent="0.2">
      <c r="A20" s="84" t="s">
        <v>145</v>
      </c>
      <c r="B20" s="79">
        <v>1439.0663999999997</v>
      </c>
      <c r="C20" s="79">
        <v>1435.1563999999994</v>
      </c>
      <c r="D20" s="79">
        <v>1435.1563999999994</v>
      </c>
      <c r="E20" s="93">
        <v>1439.0793999999992</v>
      </c>
      <c r="F20" s="79">
        <v>1439.075399999999</v>
      </c>
      <c r="G20" s="76">
        <v>1439.075399999999</v>
      </c>
      <c r="H20" s="93">
        <v>1439.0793999999996</v>
      </c>
      <c r="I20" s="79">
        <v>1439.0753999999995</v>
      </c>
      <c r="J20" s="76">
        <v>1439.2023999999994</v>
      </c>
      <c r="K20" s="79">
        <v>1389.3833999999997</v>
      </c>
      <c r="L20" s="79">
        <v>1389.3793999999998</v>
      </c>
      <c r="M20" s="79">
        <v>1389.4463999999998</v>
      </c>
    </row>
    <row r="21" spans="1:13" x14ac:dyDescent="0.2">
      <c r="A21" s="42"/>
      <c r="B21" s="42"/>
      <c r="C21" s="42"/>
      <c r="D21" s="42"/>
      <c r="E21" s="42"/>
      <c r="F21" s="42"/>
      <c r="G21" s="42"/>
      <c r="H21" s="42"/>
      <c r="I21" s="42"/>
      <c r="J21" s="42"/>
      <c r="K21" s="42"/>
      <c r="L21" s="42"/>
      <c r="M21" s="3" t="s">
        <v>65</v>
      </c>
    </row>
    <row r="22" spans="1:13" x14ac:dyDescent="0.2">
      <c r="A22" s="42"/>
      <c r="B22" s="42"/>
      <c r="C22" s="42"/>
      <c r="D22" s="42"/>
      <c r="E22" s="42"/>
      <c r="F22" s="42"/>
      <c r="G22" s="42"/>
      <c r="H22" s="42"/>
    </row>
    <row r="23" spans="1:13" x14ac:dyDescent="0.2">
      <c r="A23" s="7" t="s">
        <v>78</v>
      </c>
      <c r="B23" s="7">
        <v>2079.0888999999993</v>
      </c>
      <c r="C23" s="42"/>
      <c r="D23" s="42"/>
      <c r="E23" s="42"/>
      <c r="F23" s="42"/>
      <c r="G23" s="42"/>
      <c r="H23" s="42"/>
    </row>
    <row r="24" spans="1:13" x14ac:dyDescent="0.2">
      <c r="A24" s="7" t="s">
        <v>69</v>
      </c>
      <c r="B24" s="7">
        <v>2293.2182000000007</v>
      </c>
      <c r="C24" s="42"/>
      <c r="D24" s="42"/>
      <c r="E24" s="42"/>
      <c r="F24" s="42"/>
      <c r="G24" s="42"/>
      <c r="H24" s="42"/>
    </row>
    <row r="25" spans="1:13" x14ac:dyDescent="0.2">
      <c r="A25" s="7" t="s">
        <v>70</v>
      </c>
      <c r="B25" s="7">
        <v>1934.301999999999</v>
      </c>
      <c r="C25" s="42"/>
      <c r="D25" s="42"/>
      <c r="E25" s="42"/>
      <c r="F25" s="42"/>
      <c r="G25" s="42"/>
      <c r="H25" s="42"/>
    </row>
    <row r="26" spans="1:13" x14ac:dyDescent="0.2">
      <c r="A26" s="7" t="s">
        <v>71</v>
      </c>
      <c r="B26" s="7">
        <v>2868.6959999999999</v>
      </c>
      <c r="C26" s="42"/>
      <c r="D26" s="42"/>
      <c r="E26" s="42"/>
      <c r="F26" s="42"/>
      <c r="G26" s="42"/>
      <c r="H26" s="42"/>
    </row>
    <row r="27" spans="1:13" x14ac:dyDescent="0.2">
      <c r="A27" s="7" t="s">
        <v>81</v>
      </c>
      <c r="B27" s="7">
        <v>606.24300000000039</v>
      </c>
      <c r="C27" s="42"/>
      <c r="D27" s="42"/>
      <c r="E27" s="42"/>
      <c r="F27" s="42"/>
      <c r="G27" s="42"/>
      <c r="H27" s="42"/>
    </row>
    <row r="28" spans="1:13" x14ac:dyDescent="0.2">
      <c r="A28" s="7" t="s">
        <v>72</v>
      </c>
      <c r="B28" s="7">
        <v>1080.0314999999998</v>
      </c>
      <c r="C28" s="42"/>
      <c r="D28" s="42"/>
      <c r="E28" s="42"/>
      <c r="F28" s="42"/>
      <c r="G28" s="42"/>
      <c r="H28" s="42"/>
    </row>
    <row r="29" spans="1:13" x14ac:dyDescent="0.2">
      <c r="A29" s="7" t="s">
        <v>73</v>
      </c>
      <c r="B29" s="7">
        <v>578.18500000000063</v>
      </c>
      <c r="C29" s="42"/>
      <c r="D29" s="42"/>
      <c r="E29" s="42"/>
      <c r="F29" s="42"/>
      <c r="G29" s="42"/>
      <c r="H29" s="42"/>
    </row>
    <row r="30" spans="1:13" x14ac:dyDescent="0.2">
      <c r="A30" s="7" t="s">
        <v>74</v>
      </c>
      <c r="B30" s="7">
        <v>6513.3320999999969</v>
      </c>
      <c r="C30" s="42"/>
      <c r="D30" s="42"/>
      <c r="E30" s="42"/>
      <c r="F30" s="42"/>
      <c r="G30" s="42"/>
      <c r="H30" s="42"/>
    </row>
    <row r="31" spans="1:13" x14ac:dyDescent="0.2">
      <c r="A31" s="7" t="s">
        <v>75</v>
      </c>
      <c r="B31" s="7">
        <v>1274.8322000000003</v>
      </c>
      <c r="C31" s="42"/>
      <c r="D31" s="42"/>
      <c r="E31" s="42"/>
      <c r="F31" s="42"/>
      <c r="G31" s="42"/>
      <c r="H31" s="42"/>
    </row>
    <row r="32" spans="1:13" x14ac:dyDescent="0.2">
      <c r="A32" s="7" t="s">
        <v>76</v>
      </c>
      <c r="B32" s="7">
        <v>3713.3615999999993</v>
      </c>
      <c r="C32" s="42"/>
      <c r="D32" s="42"/>
      <c r="E32" s="42"/>
      <c r="F32" s="42"/>
      <c r="G32" s="42"/>
      <c r="H32" s="42"/>
    </row>
    <row r="33" spans="1:8" x14ac:dyDescent="0.2">
      <c r="A33" s="7" t="s">
        <v>77</v>
      </c>
      <c r="B33" s="7">
        <v>1145.3169999999993</v>
      </c>
      <c r="C33" s="42"/>
      <c r="D33" s="42"/>
      <c r="E33" s="42"/>
      <c r="F33" s="42"/>
      <c r="G33" s="42"/>
      <c r="H33" s="42"/>
    </row>
    <row r="34" spans="1:8" x14ac:dyDescent="0.2">
      <c r="A34" s="7" t="s">
        <v>79</v>
      </c>
      <c r="B34" s="7">
        <v>4368.1486000000014</v>
      </c>
      <c r="C34" s="42"/>
      <c r="D34" s="42"/>
      <c r="E34" s="42"/>
      <c r="F34" s="42"/>
      <c r="G34" s="42"/>
      <c r="H34" s="42"/>
    </row>
    <row r="35" spans="1:8" x14ac:dyDescent="0.2">
      <c r="A35" s="7" t="s">
        <v>80</v>
      </c>
      <c r="B35" s="7">
        <v>10153.920999999998</v>
      </c>
      <c r="C35" s="42"/>
      <c r="D35" s="42"/>
      <c r="E35" s="42"/>
      <c r="F35" s="42"/>
      <c r="G35" s="42"/>
      <c r="H35" s="42"/>
    </row>
    <row r="36" spans="1:8" x14ac:dyDescent="0.2">
      <c r="A36" s="7" t="s">
        <v>82</v>
      </c>
      <c r="B36" s="7">
        <v>1389.4463999999998</v>
      </c>
      <c r="C36" s="42"/>
      <c r="D36" s="42"/>
      <c r="E36" s="42"/>
      <c r="F36" s="42"/>
      <c r="G36" s="42"/>
      <c r="H36" s="42"/>
    </row>
    <row r="37" spans="1:8" x14ac:dyDescent="0.2">
      <c r="A37" s="42"/>
      <c r="B37" s="42"/>
      <c r="C37" s="42"/>
      <c r="D37" s="42"/>
      <c r="E37" s="42"/>
      <c r="F37" s="42"/>
      <c r="G37" s="42"/>
      <c r="H37" s="42"/>
    </row>
    <row r="38" spans="1:8" x14ac:dyDescent="0.2">
      <c r="A38" s="42"/>
      <c r="B38" s="42"/>
      <c r="C38" s="42"/>
      <c r="D38" s="42"/>
      <c r="E38" s="42"/>
      <c r="F38" s="42"/>
      <c r="G38" s="42"/>
      <c r="H38" s="42"/>
    </row>
    <row r="39" spans="1:8" x14ac:dyDescent="0.2">
      <c r="A39" s="42"/>
      <c r="B39" s="42"/>
      <c r="C39" s="42"/>
      <c r="D39" s="42"/>
      <c r="E39" s="42"/>
      <c r="F39" s="42"/>
      <c r="G39" s="42"/>
      <c r="H39" s="42"/>
    </row>
    <row r="40" spans="1:8" x14ac:dyDescent="0.2">
      <c r="A40" s="42"/>
      <c r="B40" s="42"/>
      <c r="C40" s="42"/>
      <c r="D40" s="42"/>
      <c r="E40" s="42"/>
      <c r="F40" s="42"/>
      <c r="G40" s="42"/>
      <c r="H40" s="42"/>
    </row>
    <row r="41" spans="1:8" x14ac:dyDescent="0.2">
      <c r="A41" s="42"/>
      <c r="B41" s="42"/>
      <c r="C41" s="42"/>
      <c r="D41" s="42"/>
      <c r="E41" s="42"/>
      <c r="F41" s="42"/>
      <c r="G41" s="42"/>
      <c r="H41" s="42"/>
    </row>
    <row r="42" spans="1:8" x14ac:dyDescent="0.2">
      <c r="A42" s="42"/>
      <c r="B42" s="42"/>
      <c r="C42" s="42"/>
      <c r="D42" s="42"/>
      <c r="E42" s="42"/>
      <c r="F42" s="42"/>
      <c r="G42" s="42"/>
      <c r="H42" s="42"/>
    </row>
    <row r="43" spans="1:8" x14ac:dyDescent="0.2">
      <c r="A43" s="42"/>
      <c r="B43" s="42"/>
      <c r="C43" s="42"/>
      <c r="D43" s="42"/>
      <c r="E43" s="42"/>
      <c r="F43" s="42"/>
      <c r="G43" s="42"/>
      <c r="H43" s="42"/>
    </row>
    <row r="44" spans="1:8" x14ac:dyDescent="0.2">
      <c r="A44" s="42"/>
      <c r="B44" s="42"/>
      <c r="C44" s="42"/>
      <c r="D44" s="42"/>
      <c r="E44" s="42"/>
      <c r="F44" s="42"/>
      <c r="G44" s="42"/>
      <c r="H44" s="42"/>
    </row>
    <row r="45" spans="1:8" x14ac:dyDescent="0.2">
      <c r="A45" s="42"/>
      <c r="B45" s="42"/>
      <c r="C45" s="42"/>
      <c r="D45" s="42"/>
      <c r="E45" s="42"/>
      <c r="F45" s="42"/>
      <c r="G45" s="42"/>
      <c r="H45" s="42"/>
    </row>
    <row r="46" spans="1:8" x14ac:dyDescent="0.2">
      <c r="A46" s="42"/>
      <c r="B46" s="42"/>
      <c r="C46" s="42"/>
      <c r="D46" s="42"/>
      <c r="E46" s="42"/>
      <c r="F46" s="42"/>
      <c r="G46" s="42"/>
      <c r="H46" s="42"/>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30"/>
  <sheetViews>
    <sheetView showGridLines="0" zoomScaleNormal="100" workbookViewId="0">
      <selection activeCell="R12" sqref="R12"/>
    </sheetView>
  </sheetViews>
  <sheetFormatPr defaultRowHeight="12" x14ac:dyDescent="0.2"/>
  <cols>
    <col min="1" max="1" width="31.5703125" style="5" customWidth="1"/>
    <col min="2" max="13" width="8.5703125" style="5" customWidth="1"/>
    <col min="14" max="14" width="9.7109375" style="5" customWidth="1"/>
    <col min="15" max="16384" width="9.140625" style="5"/>
  </cols>
  <sheetData>
    <row r="1" spans="1:17" s="42" customFormat="1" ht="18.75" x14ac:dyDescent="0.3">
      <c r="A1" s="105" t="s">
        <v>199</v>
      </c>
      <c r="N1" s="73" t="str">
        <f>Titulní!A35</f>
        <v>IV. čtvrtletí 2020</v>
      </c>
    </row>
    <row r="2" spans="1:17" ht="15.75" x14ac:dyDescent="0.25">
      <c r="A2" s="88" t="s">
        <v>113</v>
      </c>
      <c r="B2" s="42"/>
      <c r="C2" s="42"/>
      <c r="D2" s="42"/>
      <c r="E2" s="42"/>
      <c r="F2" s="42"/>
      <c r="G2" s="42"/>
      <c r="H2" s="42"/>
      <c r="I2" s="42"/>
      <c r="J2" s="42"/>
      <c r="K2" s="42"/>
      <c r="L2" s="42"/>
      <c r="M2" s="42"/>
      <c r="N2" s="42"/>
    </row>
    <row r="3" spans="1:17" ht="6" customHeight="1" x14ac:dyDescent="0.2">
      <c r="A3" s="42"/>
      <c r="B3" s="42"/>
      <c r="C3" s="42"/>
      <c r="D3" s="42"/>
      <c r="E3" s="42"/>
      <c r="F3" s="42"/>
      <c r="G3" s="42"/>
      <c r="H3" s="42"/>
      <c r="I3" s="42"/>
      <c r="J3" s="42"/>
      <c r="K3" s="42"/>
      <c r="L3" s="42"/>
      <c r="M3" s="42"/>
      <c r="N3" s="42"/>
    </row>
    <row r="4" spans="1:17" x14ac:dyDescent="0.2">
      <c r="A4" s="276"/>
      <c r="B4" s="281" t="s">
        <v>45</v>
      </c>
      <c r="C4" s="282"/>
      <c r="D4" s="283"/>
      <c r="E4" s="281" t="s">
        <v>46</v>
      </c>
      <c r="F4" s="282"/>
      <c r="G4" s="283"/>
      <c r="H4" s="281" t="s">
        <v>47</v>
      </c>
      <c r="I4" s="282"/>
      <c r="J4" s="283"/>
      <c r="K4" s="281" t="s">
        <v>48</v>
      </c>
      <c r="L4" s="282"/>
      <c r="M4" s="283"/>
      <c r="N4" s="274" t="s">
        <v>7</v>
      </c>
    </row>
    <row r="5" spans="1:17" x14ac:dyDescent="0.2">
      <c r="A5" s="291"/>
      <c r="B5" s="111" t="s">
        <v>8</v>
      </c>
      <c r="C5" s="112" t="s">
        <v>9</v>
      </c>
      <c r="D5" s="113" t="s">
        <v>10</v>
      </c>
      <c r="E5" s="111" t="s">
        <v>11</v>
      </c>
      <c r="F5" s="112" t="s">
        <v>12</v>
      </c>
      <c r="G5" s="113" t="s">
        <v>13</v>
      </c>
      <c r="H5" s="111" t="s">
        <v>14</v>
      </c>
      <c r="I5" s="112" t="s">
        <v>15</v>
      </c>
      <c r="J5" s="113" t="s">
        <v>16</v>
      </c>
      <c r="K5" s="111" t="s">
        <v>17</v>
      </c>
      <c r="L5" s="112" t="s">
        <v>18</v>
      </c>
      <c r="M5" s="113" t="s">
        <v>19</v>
      </c>
      <c r="N5" s="274"/>
    </row>
    <row r="6" spans="1:17" ht="12" customHeight="1" x14ac:dyDescent="0.2">
      <c r="A6" s="292" t="s">
        <v>149</v>
      </c>
      <c r="B6" s="286">
        <f>SUM(B7:D7)</f>
        <v>30130.825984201896</v>
      </c>
      <c r="C6" s="287"/>
      <c r="D6" s="288"/>
      <c r="E6" s="286">
        <f>SUM(E7:G7)</f>
        <v>12924.624206473409</v>
      </c>
      <c r="F6" s="287"/>
      <c r="G6" s="288"/>
      <c r="H6" s="286">
        <f>SUM(H7:J7)</f>
        <v>8314.8570184798591</v>
      </c>
      <c r="I6" s="287"/>
      <c r="J6" s="288"/>
      <c r="K6" s="286">
        <f>SUM(K7:M7)</f>
        <v>26165.076915452046</v>
      </c>
      <c r="L6" s="287"/>
      <c r="M6" s="288"/>
      <c r="N6" s="289">
        <f>SUM(B7:M7)</f>
        <v>77535.384124607226</v>
      </c>
    </row>
    <row r="7" spans="1:17" x14ac:dyDescent="0.2">
      <c r="A7" s="293"/>
      <c r="B7" s="131">
        <f t="shared" ref="B7:M7" si="0">SUM(B8:B15)</f>
        <v>11851.315484120094</v>
      </c>
      <c r="C7" s="132">
        <f t="shared" si="0"/>
        <v>9361.1446482812808</v>
      </c>
      <c r="D7" s="133">
        <f t="shared" si="0"/>
        <v>8918.3658518005195</v>
      </c>
      <c r="E7" s="131">
        <f t="shared" si="0"/>
        <v>5668.759584305074</v>
      </c>
      <c r="F7" s="132">
        <f t="shared" si="0"/>
        <v>4538.9876078875805</v>
      </c>
      <c r="G7" s="133">
        <f t="shared" si="0"/>
        <v>2716.8770142807534</v>
      </c>
      <c r="H7" s="131">
        <f t="shared" si="0"/>
        <v>2549.6209490000015</v>
      </c>
      <c r="I7" s="132">
        <f t="shared" si="0"/>
        <v>2480.8809949999995</v>
      </c>
      <c r="J7" s="133">
        <f t="shared" si="0"/>
        <v>3284.3550744798576</v>
      </c>
      <c r="K7" s="131">
        <f t="shared" si="0"/>
        <v>6558.3197011892526</v>
      </c>
      <c r="L7" s="132">
        <f t="shared" si="0"/>
        <v>8884.4302935978594</v>
      </c>
      <c r="M7" s="133">
        <f t="shared" si="0"/>
        <v>10722.326920664937</v>
      </c>
      <c r="N7" s="290"/>
    </row>
    <row r="8" spans="1:17" x14ac:dyDescent="0.2">
      <c r="A8" s="84" t="s">
        <v>26</v>
      </c>
      <c r="B8" s="116">
        <v>2657.6996356045829</v>
      </c>
      <c r="C8" s="117">
        <v>2205.8758415117854</v>
      </c>
      <c r="D8" s="118">
        <v>2119.1036866502986</v>
      </c>
      <c r="E8" s="116">
        <v>1500.6555539999999</v>
      </c>
      <c r="F8" s="117">
        <v>1318.2417129999999</v>
      </c>
      <c r="G8" s="118">
        <v>1126.5949349999999</v>
      </c>
      <c r="H8" s="116">
        <v>1123.5645450000004</v>
      </c>
      <c r="I8" s="117">
        <v>1107.4092599999997</v>
      </c>
      <c r="J8" s="118">
        <v>1300.6367340000006</v>
      </c>
      <c r="K8" s="116">
        <v>1693.1433679999993</v>
      </c>
      <c r="L8" s="117">
        <v>2110.4742659999997</v>
      </c>
      <c r="M8" s="118">
        <v>2313.8459419999999</v>
      </c>
      <c r="N8" s="130">
        <f t="shared" ref="N8:N13" si="1">SUM(B8:M8)</f>
        <v>20577.245480766665</v>
      </c>
      <c r="P8" s="12"/>
      <c r="Q8" s="36"/>
    </row>
    <row r="9" spans="1:17" x14ac:dyDescent="0.2">
      <c r="A9" s="84" t="s">
        <v>0</v>
      </c>
      <c r="B9" s="75">
        <v>330.72469400000006</v>
      </c>
      <c r="C9" s="92">
        <v>275.32802200000003</v>
      </c>
      <c r="D9" s="94">
        <v>294.89583799999997</v>
      </c>
      <c r="E9" s="75">
        <v>206.09411599999999</v>
      </c>
      <c r="F9" s="92">
        <v>154.99307899999999</v>
      </c>
      <c r="G9" s="94">
        <v>91.291849999999982</v>
      </c>
      <c r="H9" s="75">
        <v>92.120443000000009</v>
      </c>
      <c r="I9" s="92">
        <v>97.181429000000009</v>
      </c>
      <c r="J9" s="94">
        <v>92.378197</v>
      </c>
      <c r="K9" s="75">
        <v>192.78748800000002</v>
      </c>
      <c r="L9" s="92">
        <v>259.66838699999994</v>
      </c>
      <c r="M9" s="94">
        <v>346.58730700000001</v>
      </c>
      <c r="N9" s="130">
        <f t="shared" si="1"/>
        <v>2434.0508499999996</v>
      </c>
      <c r="P9" s="12"/>
      <c r="Q9" s="36"/>
    </row>
    <row r="10" spans="1:17" x14ac:dyDescent="0.2">
      <c r="A10" s="84" t="s">
        <v>1</v>
      </c>
      <c r="B10" s="75">
        <v>124.41404</v>
      </c>
      <c r="C10" s="92">
        <v>96.128088000000005</v>
      </c>
      <c r="D10" s="94">
        <v>91.643703000000002</v>
      </c>
      <c r="E10" s="75">
        <v>52.817470999999998</v>
      </c>
      <c r="F10" s="92">
        <v>27.706419</v>
      </c>
      <c r="G10" s="94">
        <v>7.8103320000000007</v>
      </c>
      <c r="H10" s="75">
        <v>5.6465359999999993</v>
      </c>
      <c r="I10" s="92">
        <v>4.690843000000001</v>
      </c>
      <c r="J10" s="94">
        <v>10.223765999999999</v>
      </c>
      <c r="K10" s="75">
        <v>55.372550999999994</v>
      </c>
      <c r="L10" s="92">
        <v>86.722343999999993</v>
      </c>
      <c r="M10" s="94">
        <v>111.06776400000001</v>
      </c>
      <c r="N10" s="130">
        <f t="shared" si="1"/>
        <v>674.24385700000005</v>
      </c>
      <c r="P10" s="12"/>
      <c r="Q10" s="36"/>
    </row>
    <row r="11" spans="1:17" x14ac:dyDescent="0.2">
      <c r="A11" s="84" t="s">
        <v>2</v>
      </c>
      <c r="B11" s="75">
        <v>50.826094999999988</v>
      </c>
      <c r="C11" s="92">
        <v>36.628519999999988</v>
      </c>
      <c r="D11" s="94">
        <v>33.990953999999995</v>
      </c>
      <c r="E11" s="75">
        <v>19.449276999999995</v>
      </c>
      <c r="F11" s="92">
        <v>11.872623000000003</v>
      </c>
      <c r="G11" s="94">
        <v>8.5648750000000007</v>
      </c>
      <c r="H11" s="75">
        <v>5.0756270000000008</v>
      </c>
      <c r="I11" s="92">
        <v>3.4063160000000003</v>
      </c>
      <c r="J11" s="94">
        <v>6.6204279999999986</v>
      </c>
      <c r="K11" s="75">
        <v>20.353563999999999</v>
      </c>
      <c r="L11" s="92">
        <v>22.008267999999997</v>
      </c>
      <c r="M11" s="94">
        <v>33.338947000000005</v>
      </c>
      <c r="N11" s="130">
        <f t="shared" si="1"/>
        <v>252.13549399999999</v>
      </c>
      <c r="P11" s="12"/>
      <c r="Q11" s="36"/>
    </row>
    <row r="12" spans="1:17" x14ac:dyDescent="0.2">
      <c r="A12" s="84" t="s">
        <v>6</v>
      </c>
      <c r="B12" s="75">
        <v>42.69455045384624</v>
      </c>
      <c r="C12" s="92">
        <v>46.578664979772427</v>
      </c>
      <c r="D12" s="94">
        <v>48.500513082947968</v>
      </c>
      <c r="E12" s="75">
        <v>29.344908305072398</v>
      </c>
      <c r="F12" s="92">
        <v>23.688274887580302</v>
      </c>
      <c r="G12" s="94">
        <v>17.319621280753147</v>
      </c>
      <c r="H12" s="75">
        <v>13.565344000000001</v>
      </c>
      <c r="I12" s="92">
        <v>12.465248000000001</v>
      </c>
      <c r="J12" s="94">
        <v>20.963587479856937</v>
      </c>
      <c r="K12" s="75">
        <v>35.991122189252295</v>
      </c>
      <c r="L12" s="92">
        <v>45.719661067814584</v>
      </c>
      <c r="M12" s="94">
        <v>46.537743593966397</v>
      </c>
      <c r="N12" s="130">
        <f t="shared" si="1"/>
        <v>383.36923932086273</v>
      </c>
      <c r="P12" s="12"/>
      <c r="Q12" s="36"/>
    </row>
    <row r="13" spans="1:17" x14ac:dyDescent="0.2">
      <c r="A13" s="84" t="s">
        <v>25</v>
      </c>
      <c r="B13" s="75">
        <v>5247.340970759501</v>
      </c>
      <c r="C13" s="92">
        <v>4076.5749138124879</v>
      </c>
      <c r="D13" s="94">
        <v>3940.3950006043256</v>
      </c>
      <c r="E13" s="75">
        <v>2516.6746709999998</v>
      </c>
      <c r="F13" s="92">
        <v>1994.3007659999998</v>
      </c>
      <c r="G13" s="94">
        <v>983.26716999999985</v>
      </c>
      <c r="H13" s="75">
        <v>847.38295900000048</v>
      </c>
      <c r="I13" s="92">
        <v>807.6267789999996</v>
      </c>
      <c r="J13" s="94">
        <v>1181.98089</v>
      </c>
      <c r="K13" s="75">
        <v>2930.0227090000003</v>
      </c>
      <c r="L13" s="92">
        <v>3910.2813439537731</v>
      </c>
      <c r="M13" s="94">
        <v>4725.9414492293454</v>
      </c>
      <c r="N13" s="130">
        <f t="shared" si="1"/>
        <v>33161.789622359429</v>
      </c>
      <c r="P13" s="12"/>
      <c r="Q13" s="36"/>
    </row>
    <row r="14" spans="1:17" x14ac:dyDescent="0.2">
      <c r="A14" s="84" t="s">
        <v>5</v>
      </c>
      <c r="B14" s="75">
        <v>3101.3014953021652</v>
      </c>
      <c r="C14" s="92">
        <v>2398.6871349772346</v>
      </c>
      <c r="D14" s="94">
        <v>2194.9428534629465</v>
      </c>
      <c r="E14" s="75">
        <v>1240.4559600000016</v>
      </c>
      <c r="F14" s="92">
        <v>941.23270900000034</v>
      </c>
      <c r="G14" s="94">
        <v>448.28338999999994</v>
      </c>
      <c r="H14" s="75">
        <v>433.29971900000044</v>
      </c>
      <c r="I14" s="92">
        <v>419.94881500000002</v>
      </c>
      <c r="J14" s="94">
        <v>624.8192429999998</v>
      </c>
      <c r="K14" s="75">
        <v>1498.8782280000007</v>
      </c>
      <c r="L14" s="92">
        <v>2254.5062475762725</v>
      </c>
      <c r="M14" s="94">
        <v>2903.5221908416265</v>
      </c>
      <c r="N14" s="130">
        <f>SUM(B14:M14)</f>
        <v>18459.877986160249</v>
      </c>
      <c r="P14" s="12"/>
      <c r="Q14" s="36"/>
    </row>
    <row r="15" spans="1:17" x14ac:dyDescent="0.2">
      <c r="A15" s="84" t="s">
        <v>3</v>
      </c>
      <c r="B15" s="93">
        <v>296.31400299999996</v>
      </c>
      <c r="C15" s="79">
        <v>225.34346299999999</v>
      </c>
      <c r="D15" s="76">
        <v>194.893303</v>
      </c>
      <c r="E15" s="93">
        <v>103.26762699999999</v>
      </c>
      <c r="F15" s="79">
        <v>66.952024000000009</v>
      </c>
      <c r="G15" s="76">
        <v>33.744841000000001</v>
      </c>
      <c r="H15" s="93">
        <v>28.965775999999991</v>
      </c>
      <c r="I15" s="79">
        <v>28.152305000000009</v>
      </c>
      <c r="J15" s="76">
        <v>46.732229000000018</v>
      </c>
      <c r="K15" s="93">
        <v>131.77067099999994</v>
      </c>
      <c r="L15" s="79">
        <v>195.04977599999995</v>
      </c>
      <c r="M15" s="76">
        <v>241.48557700000001</v>
      </c>
      <c r="N15" s="130">
        <f>SUM(B15:M15)</f>
        <v>1592.6715949999998</v>
      </c>
      <c r="P15" s="12"/>
      <c r="Q15" s="36"/>
    </row>
    <row r="16" spans="1:17" x14ac:dyDescent="0.2">
      <c r="A16" s="35" t="s">
        <v>158</v>
      </c>
      <c r="B16" s="42"/>
      <c r="C16" s="42"/>
      <c r="D16" s="42"/>
      <c r="E16" s="42"/>
      <c r="F16" s="42"/>
      <c r="G16" s="42"/>
      <c r="H16" s="42"/>
      <c r="I16" s="42"/>
      <c r="J16" s="42"/>
      <c r="K16" s="42"/>
      <c r="L16" s="42"/>
      <c r="M16" s="42"/>
      <c r="N16" s="3" t="s">
        <v>65</v>
      </c>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row r="24" spans="2:2" x14ac:dyDescent="0.2">
      <c r="B24" s="6"/>
    </row>
    <row r="25" spans="2:2" x14ac:dyDescent="0.2">
      <c r="B25" s="6"/>
    </row>
    <row r="26" spans="2:2" x14ac:dyDescent="0.2">
      <c r="B26" s="6"/>
    </row>
    <row r="27" spans="2:2" x14ac:dyDescent="0.2">
      <c r="B27" s="6"/>
    </row>
    <row r="28" spans="2:2" x14ac:dyDescent="0.2">
      <c r="B28" s="6"/>
    </row>
    <row r="29" spans="2:2" x14ac:dyDescent="0.2">
      <c r="B29" s="6"/>
    </row>
    <row r="30" spans="2:2" x14ac:dyDescent="0.2">
      <c r="B30" s="6"/>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K33" sqref="K33"/>
    </sheetView>
  </sheetViews>
  <sheetFormatPr defaultRowHeight="12" x14ac:dyDescent="0.2"/>
  <cols>
    <col min="1" max="1" width="28.28515625" style="5" customWidth="1"/>
    <col min="2" max="7" width="12" style="5" customWidth="1"/>
    <col min="8" max="8" width="16.5703125" style="5" customWidth="1"/>
    <col min="9" max="9" width="12" style="5" customWidth="1"/>
    <col min="10" max="10" width="15.28515625" style="5" customWidth="1"/>
    <col min="11" max="11" width="9.140625" style="5" bestFit="1" customWidth="1"/>
    <col min="12" max="13" width="9.140625" style="5" customWidth="1"/>
    <col min="14" max="14" width="10.5703125" style="5" customWidth="1"/>
    <col min="15" max="15" width="12.7109375" style="5" customWidth="1"/>
    <col min="16" max="16384" width="9.140625" style="5"/>
  </cols>
  <sheetData>
    <row r="1" spans="1:10" ht="15.75" x14ac:dyDescent="0.25">
      <c r="A1" s="88" t="s">
        <v>114</v>
      </c>
      <c r="B1" s="39"/>
      <c r="C1" s="29"/>
      <c r="D1" s="29"/>
      <c r="E1" s="29"/>
      <c r="F1" s="29"/>
      <c r="G1" s="29"/>
      <c r="H1" s="29"/>
      <c r="I1" s="29"/>
      <c r="J1" s="73" t="str">
        <f>Titulní!A35</f>
        <v>IV. čtvrtletí 2020</v>
      </c>
    </row>
    <row r="2" spans="1:10" ht="6" customHeight="1" x14ac:dyDescent="0.2">
      <c r="A2" s="29"/>
      <c r="B2" s="29"/>
      <c r="C2" s="29"/>
      <c r="D2" s="29"/>
      <c r="E2" s="29"/>
      <c r="F2" s="29"/>
      <c r="G2" s="29"/>
      <c r="H2" s="29"/>
      <c r="I2" s="29"/>
      <c r="J2" s="29"/>
    </row>
    <row r="3" spans="1:10" ht="24" x14ac:dyDescent="0.2">
      <c r="A3" s="136"/>
      <c r="B3" s="137" t="s">
        <v>26</v>
      </c>
      <c r="C3" s="137" t="s">
        <v>0</v>
      </c>
      <c r="D3" s="137" t="s">
        <v>1</v>
      </c>
      <c r="E3" s="137" t="s">
        <v>2</v>
      </c>
      <c r="F3" s="137" t="s">
        <v>6</v>
      </c>
      <c r="G3" s="137" t="s">
        <v>25</v>
      </c>
      <c r="H3" s="137" t="s">
        <v>5</v>
      </c>
      <c r="I3" s="137" t="s">
        <v>3</v>
      </c>
      <c r="J3" s="137" t="s">
        <v>4</v>
      </c>
    </row>
    <row r="4" spans="1:10" ht="12" customHeight="1" x14ac:dyDescent="0.2">
      <c r="A4" s="138" t="s">
        <v>151</v>
      </c>
      <c r="B4" s="132">
        <f>SUM(B5:B18)</f>
        <v>6117.463576000001</v>
      </c>
      <c r="C4" s="132">
        <f t="shared" ref="C4:I4" si="0">SUM(C5:C18)</f>
        <v>799.043182</v>
      </c>
      <c r="D4" s="132">
        <f t="shared" si="0"/>
        <v>253.16265899999999</v>
      </c>
      <c r="E4" s="132">
        <f t="shared" si="0"/>
        <v>75.700778999999997</v>
      </c>
      <c r="F4" s="132">
        <f t="shared" si="0"/>
        <v>128.24852685103329</v>
      </c>
      <c r="G4" s="132">
        <f t="shared" si="0"/>
        <v>11566.245502183117</v>
      </c>
      <c r="H4" s="132">
        <f t="shared" si="0"/>
        <v>6656.9066664178945</v>
      </c>
      <c r="I4" s="132">
        <f t="shared" si="0"/>
        <v>568.30602400000009</v>
      </c>
      <c r="J4" s="132">
        <f>SUM(B4:I4)</f>
        <v>26165.076915452046</v>
      </c>
    </row>
    <row r="5" spans="1:10" x14ac:dyDescent="0.2">
      <c r="A5" s="91" t="s">
        <v>122</v>
      </c>
      <c r="B5" s="139">
        <v>97.879324000000011</v>
      </c>
      <c r="C5" s="139">
        <v>8.5761330000000005</v>
      </c>
      <c r="D5" s="139">
        <v>98.070102999999989</v>
      </c>
      <c r="E5" s="139">
        <v>13.549600999999999</v>
      </c>
      <c r="F5" s="139">
        <v>2.0921526971442703</v>
      </c>
      <c r="G5" s="139">
        <v>2228.1469158364303</v>
      </c>
      <c r="H5" s="139">
        <v>1410.2519132399291</v>
      </c>
      <c r="I5" s="139">
        <v>42.242846</v>
      </c>
      <c r="J5" s="79">
        <f t="shared" ref="J5:J18" si="1">SUM(B5:I5)</f>
        <v>3900.8089887735041</v>
      </c>
    </row>
    <row r="6" spans="1:10" x14ac:dyDescent="0.2">
      <c r="A6" s="140" t="s">
        <v>91</v>
      </c>
      <c r="B6" s="141">
        <v>274.55445800000007</v>
      </c>
      <c r="C6" s="141">
        <v>18.726179999999999</v>
      </c>
      <c r="D6" s="141">
        <v>19.727117</v>
      </c>
      <c r="E6" s="141">
        <v>2.2045149999999998</v>
      </c>
      <c r="F6" s="141">
        <v>7.0788831538890173</v>
      </c>
      <c r="G6" s="141">
        <v>748.22248200000024</v>
      </c>
      <c r="H6" s="141">
        <v>453.22462099999996</v>
      </c>
      <c r="I6" s="141">
        <v>43.484792999999996</v>
      </c>
      <c r="J6" s="80">
        <f t="shared" si="1"/>
        <v>1567.2230491538894</v>
      </c>
    </row>
    <row r="7" spans="1:10" x14ac:dyDescent="0.2">
      <c r="A7" s="140" t="s">
        <v>92</v>
      </c>
      <c r="B7" s="141">
        <v>152.941675</v>
      </c>
      <c r="C7" s="141">
        <v>1.49329</v>
      </c>
      <c r="D7" s="141">
        <v>0.17699999999999999</v>
      </c>
      <c r="E7" s="141">
        <v>0.16900000000000001</v>
      </c>
      <c r="F7" s="141">
        <v>16.345479000000001</v>
      </c>
      <c r="G7" s="141">
        <v>1014.932545</v>
      </c>
      <c r="H7" s="141">
        <v>275.88907300000005</v>
      </c>
      <c r="I7" s="141">
        <v>241.37132500000004</v>
      </c>
      <c r="J7" s="80">
        <f t="shared" si="1"/>
        <v>1703.3193870000002</v>
      </c>
    </row>
    <row r="8" spans="1:10" x14ac:dyDescent="0.2">
      <c r="A8" s="140" t="s">
        <v>93</v>
      </c>
      <c r="B8" s="141">
        <v>53.137996000000001</v>
      </c>
      <c r="C8" s="141">
        <v>27.52458</v>
      </c>
      <c r="D8" s="141">
        <v>4.1402330000000003</v>
      </c>
      <c r="E8" s="141">
        <v>5.3006769999999994</v>
      </c>
      <c r="F8" s="141">
        <v>2.3017699999999999</v>
      </c>
      <c r="G8" s="141">
        <v>543.66346334668719</v>
      </c>
      <c r="H8" s="141">
        <v>220.38858517796609</v>
      </c>
      <c r="I8" s="141">
        <v>48.502559000000005</v>
      </c>
      <c r="J8" s="80">
        <f t="shared" si="1"/>
        <v>904.95986352465331</v>
      </c>
    </row>
    <row r="9" spans="1:10" x14ac:dyDescent="0.2">
      <c r="A9" s="140" t="s">
        <v>121</v>
      </c>
      <c r="B9" s="141">
        <v>31.363734000000001</v>
      </c>
      <c r="C9" s="141">
        <v>14.182970000000001</v>
      </c>
      <c r="D9" s="141">
        <v>1.0316700000000001</v>
      </c>
      <c r="E9" s="141">
        <v>1.0951299999999999</v>
      </c>
      <c r="F9" s="141">
        <v>24.483694</v>
      </c>
      <c r="G9" s="141">
        <v>305.06557399999997</v>
      </c>
      <c r="H9" s="141">
        <v>104.90984900000004</v>
      </c>
      <c r="I9" s="141">
        <v>0.15415999999999996</v>
      </c>
      <c r="J9" s="80">
        <f t="shared" si="1"/>
        <v>482.28678099999996</v>
      </c>
    </row>
    <row r="10" spans="1:10" x14ac:dyDescent="0.2">
      <c r="A10" s="140" t="s">
        <v>94</v>
      </c>
      <c r="B10" s="141">
        <v>182.981831</v>
      </c>
      <c r="C10" s="141">
        <v>105.49442999999999</v>
      </c>
      <c r="D10" s="141">
        <v>7.6223999999999998</v>
      </c>
      <c r="E10" s="141">
        <v>2.9474</v>
      </c>
      <c r="F10" s="141">
        <v>0.45600000000000002</v>
      </c>
      <c r="G10" s="141">
        <v>520.28414599999996</v>
      </c>
      <c r="H10" s="141">
        <v>358.28243799999996</v>
      </c>
      <c r="I10" s="141">
        <v>8.1574150000000003</v>
      </c>
      <c r="J10" s="80">
        <f t="shared" si="1"/>
        <v>1186.22606</v>
      </c>
    </row>
    <row r="11" spans="1:10" x14ac:dyDescent="0.2">
      <c r="A11" s="140" t="s">
        <v>95</v>
      </c>
      <c r="B11" s="141">
        <v>56.666892000000004</v>
      </c>
      <c r="C11" s="141">
        <v>2.2069999999999999</v>
      </c>
      <c r="D11" s="141">
        <v>1.982</v>
      </c>
      <c r="E11" s="141">
        <v>0.84460000000000002</v>
      </c>
      <c r="F11" s="141">
        <v>2.94902</v>
      </c>
      <c r="G11" s="141">
        <v>360.95654500000006</v>
      </c>
      <c r="H11" s="141">
        <v>179.02623100000002</v>
      </c>
      <c r="I11" s="141">
        <v>5.0652330000000001</v>
      </c>
      <c r="J11" s="80">
        <f t="shared" si="1"/>
        <v>609.69752100000017</v>
      </c>
    </row>
    <row r="12" spans="1:10" x14ac:dyDescent="0.2">
      <c r="A12" s="140" t="s">
        <v>96</v>
      </c>
      <c r="B12" s="141">
        <v>1447.5779260000002</v>
      </c>
      <c r="C12" s="141">
        <v>248.964561</v>
      </c>
      <c r="D12" s="141">
        <v>16.182011000000003</v>
      </c>
      <c r="E12" s="141">
        <v>20.165601000000002</v>
      </c>
      <c r="F12" s="141">
        <v>0.16771</v>
      </c>
      <c r="G12" s="141">
        <v>1511.3187709999997</v>
      </c>
      <c r="H12" s="141">
        <v>1515.6851049999998</v>
      </c>
      <c r="I12" s="141">
        <v>19.302292999999999</v>
      </c>
      <c r="J12" s="80">
        <f t="shared" si="1"/>
        <v>4779.3639779999994</v>
      </c>
    </row>
    <row r="13" spans="1:10" x14ac:dyDescent="0.2">
      <c r="A13" s="140" t="s">
        <v>97</v>
      </c>
      <c r="B13" s="141">
        <v>241.25048000000001</v>
      </c>
      <c r="C13" s="141">
        <v>14.868735000000001</v>
      </c>
      <c r="D13" s="141">
        <v>0.42446500000000004</v>
      </c>
      <c r="E13" s="141">
        <v>8.5644860000000005</v>
      </c>
      <c r="F13" s="141">
        <v>2.0466120000000001</v>
      </c>
      <c r="G13" s="141">
        <v>536.00864200000012</v>
      </c>
      <c r="H13" s="141">
        <v>286.79383899999999</v>
      </c>
      <c r="I13" s="141">
        <v>5.8222830000000005</v>
      </c>
      <c r="J13" s="80">
        <f t="shared" si="1"/>
        <v>1095.779542</v>
      </c>
    </row>
    <row r="14" spans="1:10" x14ac:dyDescent="0.2">
      <c r="A14" s="140" t="s">
        <v>98</v>
      </c>
      <c r="B14" s="141">
        <v>149.90947499999999</v>
      </c>
      <c r="C14" s="141">
        <v>2.2915000000000001</v>
      </c>
      <c r="D14" s="141">
        <v>22.143699999999999</v>
      </c>
      <c r="E14" s="141">
        <v>9.1023849999999982</v>
      </c>
      <c r="F14" s="141">
        <v>14.066679999999998</v>
      </c>
      <c r="G14" s="141">
        <v>414.8729830000002</v>
      </c>
      <c r="H14" s="141">
        <v>272.52361500000001</v>
      </c>
      <c r="I14" s="141">
        <v>70.318431000000018</v>
      </c>
      <c r="J14" s="80">
        <f t="shared" si="1"/>
        <v>955.22876900000017</v>
      </c>
    </row>
    <row r="15" spans="1:10" x14ac:dyDescent="0.2">
      <c r="A15" s="140" t="s">
        <v>99</v>
      </c>
      <c r="B15" s="141">
        <v>269.37401300000005</v>
      </c>
      <c r="C15" s="141">
        <v>0</v>
      </c>
      <c r="D15" s="141">
        <v>13.1203</v>
      </c>
      <c r="E15" s="141">
        <v>1.2419340000000001</v>
      </c>
      <c r="F15" s="141">
        <v>11.572310000000002</v>
      </c>
      <c r="G15" s="141">
        <v>675.99548399999946</v>
      </c>
      <c r="H15" s="141">
        <v>370.27190400000006</v>
      </c>
      <c r="I15" s="141">
        <v>20.072119999999998</v>
      </c>
      <c r="J15" s="80">
        <f t="shared" si="1"/>
        <v>1361.6480649999996</v>
      </c>
    </row>
    <row r="16" spans="1:10" x14ac:dyDescent="0.2">
      <c r="A16" s="140" t="s">
        <v>100</v>
      </c>
      <c r="B16" s="141">
        <v>1504.9119430000001</v>
      </c>
      <c r="C16" s="141">
        <v>140.383421</v>
      </c>
      <c r="D16" s="141">
        <v>10.055939999999998</v>
      </c>
      <c r="E16" s="141">
        <v>0.37871199999999999</v>
      </c>
      <c r="F16" s="141">
        <v>5.2925560000000003</v>
      </c>
      <c r="G16" s="141">
        <v>875.29948600000012</v>
      </c>
      <c r="H16" s="141">
        <v>396.97334400000011</v>
      </c>
      <c r="I16" s="141">
        <v>5.7888290000000007</v>
      </c>
      <c r="J16" s="80">
        <f t="shared" si="1"/>
        <v>2939.0842310000003</v>
      </c>
    </row>
    <row r="17" spans="1:10" x14ac:dyDescent="0.2">
      <c r="A17" s="140" t="s">
        <v>101</v>
      </c>
      <c r="B17" s="141">
        <v>1092.1635180000001</v>
      </c>
      <c r="C17" s="141">
        <v>213.44346000000002</v>
      </c>
      <c r="D17" s="141">
        <v>52.842080000000003</v>
      </c>
      <c r="E17" s="141">
        <v>3.6374940000000002</v>
      </c>
      <c r="F17" s="141">
        <v>35.693930000000002</v>
      </c>
      <c r="G17" s="141">
        <v>1386.097311</v>
      </c>
      <c r="H17" s="141">
        <v>607.55215099999975</v>
      </c>
      <c r="I17" s="141">
        <v>56.648192999999999</v>
      </c>
      <c r="J17" s="80">
        <f t="shared" si="1"/>
        <v>3448.0781369999995</v>
      </c>
    </row>
    <row r="18" spans="1:10" x14ac:dyDescent="0.2">
      <c r="A18" s="91" t="s">
        <v>102</v>
      </c>
      <c r="B18" s="139">
        <v>562.75031100000001</v>
      </c>
      <c r="C18" s="139">
        <v>0.8869220000000001</v>
      </c>
      <c r="D18" s="139">
        <v>5.6436400000000004</v>
      </c>
      <c r="E18" s="139">
        <v>6.499244</v>
      </c>
      <c r="F18" s="139">
        <v>3.70173</v>
      </c>
      <c r="G18" s="139">
        <v>445.38115400000004</v>
      </c>
      <c r="H18" s="139">
        <v>205.13399800000002</v>
      </c>
      <c r="I18" s="139">
        <v>1.3755440000000001</v>
      </c>
      <c r="J18" s="79">
        <f t="shared" si="1"/>
        <v>1231.3725430000002</v>
      </c>
    </row>
    <row r="19" spans="1:10" x14ac:dyDescent="0.2">
      <c r="A19" s="35" t="s">
        <v>158</v>
      </c>
      <c r="B19" s="42"/>
      <c r="C19" s="42"/>
      <c r="D19" s="42"/>
      <c r="E19" s="42"/>
      <c r="F19" s="42"/>
      <c r="G19" s="42"/>
      <c r="H19" s="42"/>
      <c r="I19" s="42"/>
      <c r="J19" s="3" t="s">
        <v>65</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zoomScaleNormal="100" zoomScaleSheetLayoutView="100" workbookViewId="0">
      <selection activeCell="F49" sqref="F49"/>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8.75" x14ac:dyDescent="0.3">
      <c r="A1" s="119" t="s">
        <v>271</v>
      </c>
      <c r="I1" s="121" t="str">
        <f>Titulní!A35</f>
        <v>IV. čtvrtletí 2020</v>
      </c>
    </row>
    <row r="2" spans="1:15" ht="15.75" x14ac:dyDescent="0.25">
      <c r="A2" s="120" t="s">
        <v>127</v>
      </c>
    </row>
    <row r="3" spans="1:15" ht="1.5" customHeight="1" x14ac:dyDescent="0.2">
      <c r="F3" s="26"/>
      <c r="G3" s="26"/>
      <c r="H3" s="26"/>
      <c r="I3" s="26"/>
      <c r="J3" s="26"/>
    </row>
    <row r="4" spans="1:15" ht="5.0999999999999996" customHeight="1" x14ac:dyDescent="0.2">
      <c r="F4" s="26"/>
      <c r="G4" s="26"/>
      <c r="H4" s="26"/>
      <c r="I4" s="26"/>
      <c r="J4" s="26"/>
    </row>
    <row r="5" spans="1:15" ht="5.0999999999999996" customHeight="1" x14ac:dyDescent="0.2">
      <c r="A5" s="5"/>
      <c r="B5" s="39"/>
      <c r="C5" s="39"/>
      <c r="D5" s="39"/>
      <c r="E5" s="39"/>
      <c r="F5" s="28"/>
      <c r="J5" s="28"/>
      <c r="K5" s="37"/>
    </row>
    <row r="6" spans="1:15" ht="12.75" customHeight="1" x14ac:dyDescent="0.2">
      <c r="A6" s="122"/>
      <c r="B6" s="302" t="s">
        <v>17</v>
      </c>
      <c r="C6" s="303"/>
      <c r="D6" s="302" t="s">
        <v>18</v>
      </c>
      <c r="E6" s="303"/>
      <c r="F6" s="302" t="s">
        <v>19</v>
      </c>
      <c r="G6" s="303"/>
      <c r="H6" s="302" t="s">
        <v>7</v>
      </c>
      <c r="I6" s="304"/>
    </row>
    <row r="7" spans="1:15" x14ac:dyDescent="0.2">
      <c r="A7" s="123"/>
      <c r="B7" s="142" t="s">
        <v>167</v>
      </c>
      <c r="C7" s="143" t="s">
        <v>49</v>
      </c>
      <c r="D7" s="142" t="s">
        <v>167</v>
      </c>
      <c r="E7" s="143" t="s">
        <v>49</v>
      </c>
      <c r="F7" s="142" t="s">
        <v>167</v>
      </c>
      <c r="G7" s="143" t="s">
        <v>49</v>
      </c>
      <c r="H7" s="142" t="s">
        <v>167</v>
      </c>
      <c r="I7" s="144" t="s">
        <v>49</v>
      </c>
      <c r="J7" s="28"/>
      <c r="O7" s="28"/>
    </row>
    <row r="8" spans="1:15" ht="13.5" x14ac:dyDescent="0.2">
      <c r="A8" s="125" t="s">
        <v>289</v>
      </c>
      <c r="B8" s="145">
        <v>2079.0888999999993</v>
      </c>
      <c r="C8" s="146">
        <v>5.1990045974814797E-2</v>
      </c>
      <c r="D8" s="145">
        <v>2079.0888999999993</v>
      </c>
      <c r="E8" s="146">
        <v>5.1980299083952027E-2</v>
      </c>
      <c r="F8" s="145">
        <v>2079.0888999999993</v>
      </c>
      <c r="G8" s="146">
        <v>5.1979660995846458E-2</v>
      </c>
      <c r="H8" s="145">
        <v>2079.0888999999993</v>
      </c>
      <c r="I8" s="155">
        <v>5.1979660995846458E-2</v>
      </c>
      <c r="J8" s="30"/>
      <c r="O8" s="13"/>
    </row>
    <row r="9" spans="1:15" x14ac:dyDescent="0.2">
      <c r="A9" s="125" t="s">
        <v>168</v>
      </c>
      <c r="B9" s="145">
        <v>464757.06699999998</v>
      </c>
      <c r="C9" s="146">
        <v>3.560443216461711E-2</v>
      </c>
      <c r="D9" s="145">
        <v>591018.67799999996</v>
      </c>
      <c r="E9" s="146">
        <v>3.6758964610889087E-2</v>
      </c>
      <c r="F9" s="145">
        <v>694607.6939999999</v>
      </c>
      <c r="G9" s="146">
        <v>3.84560001744731E-2</v>
      </c>
      <c r="H9" s="145">
        <v>1750383.4389999998</v>
      </c>
      <c r="I9" s="155">
        <v>3.7089134391340289E-2</v>
      </c>
      <c r="J9" s="30"/>
      <c r="O9" s="13"/>
    </row>
    <row r="10" spans="1:15" x14ac:dyDescent="0.2">
      <c r="A10" s="125" t="s">
        <v>169</v>
      </c>
      <c r="B10" s="145">
        <v>337271.01899999997</v>
      </c>
      <c r="C10" s="147">
        <v>4.6523984966506178E-2</v>
      </c>
      <c r="D10" s="145">
        <v>450181.95799999993</v>
      </c>
      <c r="E10" s="147">
        <v>4.6441011665352111E-2</v>
      </c>
      <c r="F10" s="145">
        <v>557958.71500000008</v>
      </c>
      <c r="G10" s="147">
        <v>4.8721181362952823E-2</v>
      </c>
      <c r="H10" s="145">
        <v>1345411.692</v>
      </c>
      <c r="I10" s="156">
        <v>4.738181407865448E-2</v>
      </c>
      <c r="J10" s="25"/>
      <c r="K10" s="26"/>
      <c r="L10" s="26" t="str">
        <f>+B6</f>
        <v>Říjen</v>
      </c>
      <c r="M10" s="26" t="str">
        <f>+D6</f>
        <v>Listopad</v>
      </c>
      <c r="N10" s="26" t="str">
        <f>+F6</f>
        <v>Prosinec</v>
      </c>
      <c r="O10" s="27"/>
    </row>
    <row r="11" spans="1:15" x14ac:dyDescent="0.2">
      <c r="A11" s="124" t="s">
        <v>41</v>
      </c>
      <c r="B11" s="148">
        <v>0</v>
      </c>
      <c r="C11" s="149">
        <v>0</v>
      </c>
      <c r="D11" s="153">
        <v>0</v>
      </c>
      <c r="E11" s="151">
        <v>0</v>
      </c>
      <c r="F11" s="153">
        <v>0</v>
      </c>
      <c r="G11" s="151">
        <v>0</v>
      </c>
      <c r="H11" s="153">
        <v>0</v>
      </c>
      <c r="I11" s="157">
        <v>0</v>
      </c>
      <c r="J11" s="25"/>
      <c r="K11" s="26" t="str">
        <f>+A11</f>
        <v>Biomasa</v>
      </c>
      <c r="L11" s="23">
        <f>+B11</f>
        <v>0</v>
      </c>
      <c r="M11" s="23">
        <f>+D11</f>
        <v>0</v>
      </c>
      <c r="N11" s="23">
        <f>+F11</f>
        <v>0</v>
      </c>
      <c r="O11" s="40"/>
    </row>
    <row r="12" spans="1:15" x14ac:dyDescent="0.2">
      <c r="A12" s="124" t="s">
        <v>40</v>
      </c>
      <c r="B12" s="148">
        <v>4132</v>
      </c>
      <c r="C12" s="150">
        <v>8.742279997625281E-2</v>
      </c>
      <c r="D12" s="154">
        <v>4105</v>
      </c>
      <c r="E12" s="152">
        <v>7.108225108225108E-2</v>
      </c>
      <c r="F12" s="154">
        <v>4157</v>
      </c>
      <c r="G12" s="151">
        <v>6.4472732624893225E-2</v>
      </c>
      <c r="H12" s="154">
        <v>12394</v>
      </c>
      <c r="I12" s="157">
        <v>7.3124642032044232E-2</v>
      </c>
      <c r="J12" s="25"/>
      <c r="K12" s="26" t="str">
        <f t="shared" ref="K12:L27" si="0">+A12</f>
        <v>Bioplyn</v>
      </c>
      <c r="L12" s="23">
        <f t="shared" si="0"/>
        <v>4132</v>
      </c>
      <c r="M12" s="23">
        <f t="shared" ref="M12:M26" si="1">+D12</f>
        <v>4105</v>
      </c>
      <c r="N12" s="23">
        <f t="shared" ref="N12:N26" si="2">+F12</f>
        <v>4157</v>
      </c>
      <c r="O12" s="40"/>
    </row>
    <row r="13" spans="1:15" x14ac:dyDescent="0.2">
      <c r="A13" s="124" t="s">
        <v>39</v>
      </c>
      <c r="B13" s="148">
        <v>0</v>
      </c>
      <c r="C13" s="150">
        <v>0</v>
      </c>
      <c r="D13" s="154">
        <v>0</v>
      </c>
      <c r="E13" s="152">
        <v>0</v>
      </c>
      <c r="F13" s="154">
        <v>0</v>
      </c>
      <c r="G13" s="151">
        <v>0</v>
      </c>
      <c r="H13" s="154">
        <v>0</v>
      </c>
      <c r="I13" s="157">
        <v>0</v>
      </c>
      <c r="J13" s="25"/>
      <c r="K13" s="26" t="str">
        <f t="shared" si="0"/>
        <v>Černé uhlí</v>
      </c>
      <c r="L13" s="23">
        <f t="shared" si="0"/>
        <v>0</v>
      </c>
      <c r="M13" s="23">
        <f t="shared" si="1"/>
        <v>0</v>
      </c>
      <c r="N13" s="23">
        <f t="shared" si="2"/>
        <v>0</v>
      </c>
      <c r="O13" s="40"/>
    </row>
    <row r="14" spans="1:15" x14ac:dyDescent="0.2">
      <c r="A14" s="124" t="s">
        <v>51</v>
      </c>
      <c r="B14" s="148">
        <v>0</v>
      </c>
      <c r="C14" s="150">
        <v>0</v>
      </c>
      <c r="D14" s="154">
        <v>0</v>
      </c>
      <c r="E14" s="152">
        <v>0</v>
      </c>
      <c r="F14" s="154">
        <v>0</v>
      </c>
      <c r="G14" s="151">
        <v>0</v>
      </c>
      <c r="H14" s="154">
        <v>0</v>
      </c>
      <c r="I14" s="157">
        <v>0</v>
      </c>
      <c r="J14" s="25"/>
      <c r="K14" s="26" t="str">
        <f t="shared" si="0"/>
        <v>Elektrická energie</v>
      </c>
      <c r="L14" s="23">
        <f t="shared" si="0"/>
        <v>0</v>
      </c>
      <c r="M14" s="23">
        <f t="shared" si="1"/>
        <v>0</v>
      </c>
      <c r="N14" s="23">
        <f t="shared" si="2"/>
        <v>0</v>
      </c>
      <c r="O14" s="40"/>
    </row>
    <row r="15" spans="1:15" x14ac:dyDescent="0.2">
      <c r="A15" s="124" t="s">
        <v>52</v>
      </c>
      <c r="B15" s="148">
        <v>385</v>
      </c>
      <c r="C15" s="150">
        <v>0.38538152771243533</v>
      </c>
      <c r="D15" s="154">
        <v>216</v>
      </c>
      <c r="E15" s="152">
        <v>0.25317642646162503</v>
      </c>
      <c r="F15" s="154">
        <v>217</v>
      </c>
      <c r="G15" s="151">
        <v>0.23511566173682213</v>
      </c>
      <c r="H15" s="154">
        <v>818</v>
      </c>
      <c r="I15" s="157">
        <v>0.29476202830868575</v>
      </c>
      <c r="J15" s="25"/>
      <c r="K15" s="26" t="str">
        <f t="shared" si="0"/>
        <v>Energie prostředí (tepelné čerpadlo)</v>
      </c>
      <c r="L15" s="23">
        <f t="shared" si="0"/>
        <v>385</v>
      </c>
      <c r="M15" s="23">
        <f t="shared" si="1"/>
        <v>216</v>
      </c>
      <c r="N15" s="23">
        <f t="shared" si="2"/>
        <v>217</v>
      </c>
      <c r="O15" s="40"/>
    </row>
    <row r="16" spans="1:15" x14ac:dyDescent="0.2">
      <c r="A16" s="124" t="s">
        <v>53</v>
      </c>
      <c r="B16" s="148">
        <v>0</v>
      </c>
      <c r="C16" s="150">
        <v>0</v>
      </c>
      <c r="D16" s="154">
        <v>0</v>
      </c>
      <c r="E16" s="152">
        <v>0</v>
      </c>
      <c r="F16" s="154">
        <v>0</v>
      </c>
      <c r="G16" s="151">
        <v>0</v>
      </c>
      <c r="H16" s="154">
        <v>0</v>
      </c>
      <c r="I16" s="157">
        <v>0</v>
      </c>
      <c r="J16" s="25"/>
      <c r="K16" s="26" t="str">
        <f t="shared" si="0"/>
        <v>Energie Slunce (solární kolektor)</v>
      </c>
      <c r="L16" s="23">
        <f t="shared" si="0"/>
        <v>0</v>
      </c>
      <c r="M16" s="23">
        <f t="shared" si="1"/>
        <v>0</v>
      </c>
      <c r="N16" s="23">
        <f t="shared" si="2"/>
        <v>0</v>
      </c>
      <c r="O16" s="40"/>
    </row>
    <row r="17" spans="1:18" x14ac:dyDescent="0.2">
      <c r="A17" s="124" t="s">
        <v>38</v>
      </c>
      <c r="B17" s="148">
        <v>0</v>
      </c>
      <c r="C17" s="150">
        <v>0</v>
      </c>
      <c r="D17" s="154">
        <v>0</v>
      </c>
      <c r="E17" s="152">
        <v>0</v>
      </c>
      <c r="F17" s="154">
        <v>0</v>
      </c>
      <c r="G17" s="151">
        <v>0</v>
      </c>
      <c r="H17" s="154">
        <v>0</v>
      </c>
      <c r="I17" s="157">
        <v>0</v>
      </c>
      <c r="J17" s="25"/>
      <c r="K17" s="26" t="str">
        <f t="shared" si="0"/>
        <v>Hnědé uhlí</v>
      </c>
      <c r="L17" s="23">
        <f t="shared" si="0"/>
        <v>0</v>
      </c>
      <c r="M17" s="23">
        <f t="shared" si="1"/>
        <v>0</v>
      </c>
      <c r="N17" s="23">
        <f t="shared" si="2"/>
        <v>0</v>
      </c>
      <c r="O17" s="40"/>
    </row>
    <row r="18" spans="1:18" x14ac:dyDescent="0.2">
      <c r="A18" s="124" t="s">
        <v>63</v>
      </c>
      <c r="B18" s="148">
        <v>0</v>
      </c>
      <c r="C18" s="150">
        <v>0</v>
      </c>
      <c r="D18" s="154">
        <v>0</v>
      </c>
      <c r="E18" s="152">
        <v>0</v>
      </c>
      <c r="F18" s="154">
        <v>0</v>
      </c>
      <c r="G18" s="151">
        <v>0</v>
      </c>
      <c r="H18" s="154">
        <v>0</v>
      </c>
      <c r="I18" s="157">
        <v>0</v>
      </c>
      <c r="J18" s="25"/>
      <c r="K18" s="26" t="str">
        <f t="shared" si="0"/>
        <v>Jaderné palivo</v>
      </c>
      <c r="L18" s="23">
        <f t="shared" si="0"/>
        <v>0</v>
      </c>
      <c r="M18" s="23">
        <f t="shared" si="1"/>
        <v>0</v>
      </c>
      <c r="N18" s="23">
        <f t="shared" si="2"/>
        <v>0</v>
      </c>
      <c r="O18" s="40"/>
    </row>
    <row r="19" spans="1:18" x14ac:dyDescent="0.2">
      <c r="A19" s="124" t="s">
        <v>37</v>
      </c>
      <c r="B19" s="148">
        <v>0</v>
      </c>
      <c r="C19" s="150">
        <v>0</v>
      </c>
      <c r="D19" s="154">
        <v>0</v>
      </c>
      <c r="E19" s="152">
        <v>0</v>
      </c>
      <c r="F19" s="154">
        <v>0</v>
      </c>
      <c r="G19" s="151">
        <v>0</v>
      </c>
      <c r="H19" s="154">
        <v>0</v>
      </c>
      <c r="I19" s="157">
        <v>0</v>
      </c>
      <c r="J19" s="25"/>
      <c r="K19" s="26" t="str">
        <f t="shared" si="0"/>
        <v>Koks</v>
      </c>
      <c r="L19" s="23">
        <f t="shared" si="0"/>
        <v>0</v>
      </c>
      <c r="M19" s="23">
        <f t="shared" si="1"/>
        <v>0</v>
      </c>
      <c r="N19" s="23">
        <f t="shared" si="2"/>
        <v>0</v>
      </c>
      <c r="O19" s="40"/>
    </row>
    <row r="20" spans="1:18" x14ac:dyDescent="0.2">
      <c r="A20" s="124" t="s">
        <v>36</v>
      </c>
      <c r="B20" s="148">
        <v>0</v>
      </c>
      <c r="C20" s="150">
        <v>0</v>
      </c>
      <c r="D20" s="154">
        <v>0</v>
      </c>
      <c r="E20" s="152">
        <v>0</v>
      </c>
      <c r="F20" s="154">
        <v>0</v>
      </c>
      <c r="G20" s="151">
        <v>0</v>
      </c>
      <c r="H20" s="154">
        <v>0</v>
      </c>
      <c r="I20" s="157">
        <v>0</v>
      </c>
      <c r="J20" s="25"/>
      <c r="K20" s="26" t="str">
        <f t="shared" si="0"/>
        <v>Odpadní teplo</v>
      </c>
      <c r="L20" s="23">
        <f t="shared" si="0"/>
        <v>0</v>
      </c>
      <c r="M20" s="23">
        <f t="shared" si="1"/>
        <v>0</v>
      </c>
      <c r="N20" s="23">
        <f t="shared" si="2"/>
        <v>0</v>
      </c>
      <c r="O20" s="40"/>
    </row>
    <row r="21" spans="1:18" x14ac:dyDescent="0.2">
      <c r="A21" s="124" t="s">
        <v>35</v>
      </c>
      <c r="B21" s="148">
        <v>0</v>
      </c>
      <c r="C21" s="150">
        <v>0</v>
      </c>
      <c r="D21" s="154">
        <v>0</v>
      </c>
      <c r="E21" s="152">
        <v>0</v>
      </c>
      <c r="F21" s="154">
        <v>0</v>
      </c>
      <c r="G21" s="151">
        <v>0</v>
      </c>
      <c r="H21" s="154">
        <v>0</v>
      </c>
      <c r="I21" s="157">
        <v>0</v>
      </c>
      <c r="J21" s="25"/>
      <c r="K21" s="26" t="str">
        <f t="shared" si="0"/>
        <v>Ostatní kapalná paliva</v>
      </c>
      <c r="L21" s="23">
        <f t="shared" si="0"/>
        <v>0</v>
      </c>
      <c r="M21" s="23">
        <f t="shared" si="1"/>
        <v>0</v>
      </c>
      <c r="N21" s="23">
        <f t="shared" si="2"/>
        <v>0</v>
      </c>
      <c r="O21" s="40"/>
    </row>
    <row r="22" spans="1:18" x14ac:dyDescent="0.2">
      <c r="A22" s="124" t="s">
        <v>34</v>
      </c>
      <c r="B22" s="148">
        <v>71015</v>
      </c>
      <c r="C22" s="150">
        <v>0.2582583782287039</v>
      </c>
      <c r="D22" s="154">
        <v>83374</v>
      </c>
      <c r="E22" s="152">
        <v>0.27770740609204303</v>
      </c>
      <c r="F22" s="154">
        <v>83691</v>
      </c>
      <c r="G22" s="151">
        <v>0.34081202623663159</v>
      </c>
      <c r="H22" s="154">
        <v>238080</v>
      </c>
      <c r="I22" s="157">
        <v>0.29007172017584748</v>
      </c>
      <c r="J22" s="25"/>
      <c r="K22" s="26" t="str">
        <f t="shared" si="0"/>
        <v>Ostatní pevná paliva</v>
      </c>
      <c r="L22" s="23">
        <f t="shared" si="0"/>
        <v>71015</v>
      </c>
      <c r="M22" s="23">
        <f t="shared" si="1"/>
        <v>83374</v>
      </c>
      <c r="N22" s="23">
        <f t="shared" si="2"/>
        <v>83691</v>
      </c>
      <c r="O22" s="40"/>
    </row>
    <row r="23" spans="1:18" x14ac:dyDescent="0.2">
      <c r="A23" s="124" t="s">
        <v>33</v>
      </c>
      <c r="B23" s="148">
        <v>0</v>
      </c>
      <c r="C23" s="150">
        <v>0</v>
      </c>
      <c r="D23" s="154">
        <v>0</v>
      </c>
      <c r="E23" s="152">
        <v>0</v>
      </c>
      <c r="F23" s="154">
        <v>0</v>
      </c>
      <c r="G23" s="151">
        <v>0</v>
      </c>
      <c r="H23" s="154">
        <v>0</v>
      </c>
      <c r="I23" s="157">
        <v>0</v>
      </c>
      <c r="J23" s="25"/>
      <c r="K23" s="26" t="str">
        <f t="shared" si="0"/>
        <v>Ostatní plyny</v>
      </c>
      <c r="L23" s="23">
        <f t="shared" si="0"/>
        <v>0</v>
      </c>
      <c r="M23" s="23">
        <f t="shared" si="1"/>
        <v>0</v>
      </c>
      <c r="N23" s="23">
        <f t="shared" si="2"/>
        <v>0</v>
      </c>
      <c r="O23" s="40"/>
    </row>
    <row r="24" spans="1:18" x14ac:dyDescent="0.2">
      <c r="A24" s="124" t="s">
        <v>3</v>
      </c>
      <c r="B24" s="148">
        <v>0</v>
      </c>
      <c r="C24" s="150">
        <v>0</v>
      </c>
      <c r="D24" s="154">
        <v>0</v>
      </c>
      <c r="E24" s="152">
        <v>0</v>
      </c>
      <c r="F24" s="154">
        <v>0</v>
      </c>
      <c r="G24" s="151">
        <v>0</v>
      </c>
      <c r="H24" s="154">
        <v>0</v>
      </c>
      <c r="I24" s="157">
        <v>0</v>
      </c>
      <c r="J24" s="25"/>
      <c r="K24" s="26" t="str">
        <f t="shared" si="0"/>
        <v>Ostatní</v>
      </c>
      <c r="L24" s="23">
        <f t="shared" si="0"/>
        <v>0</v>
      </c>
      <c r="M24" s="23">
        <f t="shared" si="1"/>
        <v>0</v>
      </c>
      <c r="N24" s="23">
        <f t="shared" si="2"/>
        <v>0</v>
      </c>
      <c r="O24" s="40"/>
    </row>
    <row r="25" spans="1:18" x14ac:dyDescent="0.2">
      <c r="A25" s="124" t="s">
        <v>32</v>
      </c>
      <c r="B25" s="148">
        <v>0</v>
      </c>
      <c r="C25" s="150">
        <v>0</v>
      </c>
      <c r="D25" s="154">
        <v>0</v>
      </c>
      <c r="E25" s="152">
        <v>0</v>
      </c>
      <c r="F25" s="154">
        <v>0</v>
      </c>
      <c r="G25" s="151">
        <v>0</v>
      </c>
      <c r="H25" s="154">
        <v>0</v>
      </c>
      <c r="I25" s="157">
        <v>0</v>
      </c>
      <c r="J25" s="25"/>
      <c r="K25" s="26" t="str">
        <f t="shared" si="0"/>
        <v>Topné oleje</v>
      </c>
      <c r="L25" s="23">
        <f t="shared" si="0"/>
        <v>0</v>
      </c>
      <c r="M25" s="23">
        <f t="shared" si="1"/>
        <v>0</v>
      </c>
      <c r="N25" s="23">
        <f t="shared" si="2"/>
        <v>0</v>
      </c>
    </row>
    <row r="26" spans="1:18" x14ac:dyDescent="0.2">
      <c r="A26" s="124" t="s">
        <v>31</v>
      </c>
      <c r="B26" s="148">
        <v>261739.019</v>
      </c>
      <c r="C26" s="149">
        <v>0.13197057380148272</v>
      </c>
      <c r="D26" s="153">
        <v>362486.95799999993</v>
      </c>
      <c r="E26" s="151">
        <v>0.14032596336636577</v>
      </c>
      <c r="F26" s="153">
        <v>469893.71500000008</v>
      </c>
      <c r="G26" s="151">
        <v>0.14415032996651839</v>
      </c>
      <c r="H26" s="153">
        <v>1094119.692</v>
      </c>
      <c r="I26" s="157">
        <v>0.13980146032280155</v>
      </c>
      <c r="J26" s="25"/>
      <c r="K26" s="26" t="str">
        <f t="shared" si="0"/>
        <v>Zemní plyn</v>
      </c>
      <c r="L26" s="23">
        <f t="shared" si="0"/>
        <v>261739.019</v>
      </c>
      <c r="M26" s="23">
        <f t="shared" si="1"/>
        <v>362486.95799999993</v>
      </c>
      <c r="N26" s="23">
        <f t="shared" si="2"/>
        <v>469893.71500000008</v>
      </c>
      <c r="O26" s="40"/>
    </row>
    <row r="27" spans="1:18" x14ac:dyDescent="0.2">
      <c r="A27" s="126" t="s">
        <v>172</v>
      </c>
      <c r="B27" s="145">
        <v>810691</v>
      </c>
      <c r="C27" s="147"/>
      <c r="D27" s="145">
        <v>1102713</v>
      </c>
      <c r="E27" s="147"/>
      <c r="F27" s="145">
        <v>1349245</v>
      </c>
      <c r="G27" s="147"/>
      <c r="H27" s="145">
        <v>3262649</v>
      </c>
      <c r="I27" s="156"/>
      <c r="J27" s="25"/>
      <c r="K27" s="26" t="str">
        <f t="shared" si="0"/>
        <v>Dodávka tepla ze Středočeského kraje [GJ]</v>
      </c>
      <c r="L27" s="23"/>
      <c r="M27" s="23"/>
      <c r="N27" s="23"/>
      <c r="O27" s="24"/>
      <c r="P27" s="48"/>
      <c r="Q27" s="48"/>
      <c r="R27" s="48"/>
    </row>
    <row r="28" spans="1:18" ht="13.5" customHeight="1" x14ac:dyDescent="0.2">
      <c r="A28" s="126" t="s">
        <v>170</v>
      </c>
      <c r="B28" s="145">
        <v>934903.97100000002</v>
      </c>
      <c r="C28" s="147">
        <v>0.14255236304361152</v>
      </c>
      <c r="D28" s="145">
        <v>1326714.8939999999</v>
      </c>
      <c r="E28" s="147">
        <v>0.14933032846867328</v>
      </c>
      <c r="F28" s="145">
        <v>1639190.1237735038</v>
      </c>
      <c r="G28" s="147">
        <v>0.15287634259820262</v>
      </c>
      <c r="H28" s="145">
        <v>3900808.9887735033</v>
      </c>
      <c r="I28" s="156">
        <v>0.14908456036182496</v>
      </c>
      <c r="J28" s="7"/>
      <c r="K28" s="26"/>
      <c r="L28" s="26" t="str">
        <f>+L10</f>
        <v>Říjen</v>
      </c>
      <c r="M28" s="26" t="str">
        <f>+M10</f>
        <v>Listopad</v>
      </c>
      <c r="N28" s="26" t="str">
        <f>+N10</f>
        <v>Prosinec</v>
      </c>
      <c r="O28" s="22"/>
      <c r="P28" s="46"/>
      <c r="Q28" s="46"/>
      <c r="R28" s="46"/>
    </row>
    <row r="29" spans="1:18" ht="12.75" customHeight="1" x14ac:dyDescent="0.2">
      <c r="A29" s="124" t="s">
        <v>26</v>
      </c>
      <c r="B29" s="148">
        <v>19682.433000000001</v>
      </c>
      <c r="C29" s="151">
        <v>1.1624788173283628E-2</v>
      </c>
      <c r="D29" s="153">
        <v>33485.635999999999</v>
      </c>
      <c r="E29" s="151">
        <v>1.5866403366986141E-2</v>
      </c>
      <c r="F29" s="153">
        <v>44711.255000000005</v>
      </c>
      <c r="G29" s="151">
        <v>1.9323350007197673E-2</v>
      </c>
      <c r="H29" s="153">
        <v>97879.324000000008</v>
      </c>
      <c r="I29" s="157">
        <v>1.5999984762312219E-2</v>
      </c>
      <c r="J29" s="25"/>
      <c r="K29" s="26" t="str">
        <f>+A29</f>
        <v>Průmysl</v>
      </c>
      <c r="L29" s="23">
        <f t="shared" ref="L29:L36" si="3">+B29</f>
        <v>19682.433000000001</v>
      </c>
      <c r="M29" s="23">
        <f t="shared" ref="M29:M36" si="4">+D29</f>
        <v>33485.635999999999</v>
      </c>
      <c r="N29" s="23">
        <f t="shared" ref="N29:N36" si="5">+F29</f>
        <v>44711.255000000005</v>
      </c>
      <c r="O29" s="22"/>
      <c r="P29" s="46"/>
      <c r="Q29" s="46"/>
      <c r="R29" s="46"/>
    </row>
    <row r="30" spans="1:18" ht="12.75" customHeight="1" x14ac:dyDescent="0.2">
      <c r="A30" s="124" t="s">
        <v>0</v>
      </c>
      <c r="B30" s="148">
        <v>2000.998</v>
      </c>
      <c r="C30" s="152">
        <v>1.0379293909364077E-2</v>
      </c>
      <c r="D30" s="154">
        <v>2836.433</v>
      </c>
      <c r="E30" s="152">
        <v>1.0923289634020797E-2</v>
      </c>
      <c r="F30" s="154">
        <v>3738.7020000000002</v>
      </c>
      <c r="G30" s="151">
        <v>1.0787186733298343E-2</v>
      </c>
      <c r="H30" s="154">
        <v>8576.1330000000016</v>
      </c>
      <c r="I30" s="157">
        <v>1.0733003163275851E-2</v>
      </c>
      <c r="J30" s="25"/>
      <c r="K30" s="26" t="str">
        <f t="shared" ref="K30:K36" si="6">+A30</f>
        <v>Energetika</v>
      </c>
      <c r="L30" s="23">
        <f t="shared" si="3"/>
        <v>2000.998</v>
      </c>
      <c r="M30" s="23">
        <f t="shared" si="4"/>
        <v>2836.433</v>
      </c>
      <c r="N30" s="23">
        <f t="shared" si="5"/>
        <v>3738.7020000000002</v>
      </c>
      <c r="O30" s="22"/>
      <c r="P30" s="47"/>
      <c r="Q30" s="47"/>
      <c r="R30" s="47"/>
    </row>
    <row r="31" spans="1:18" ht="12.75" customHeight="1" x14ac:dyDescent="0.2">
      <c r="A31" s="124" t="s">
        <v>1</v>
      </c>
      <c r="B31" s="148">
        <v>21027.956999999999</v>
      </c>
      <c r="C31" s="152">
        <v>0.37975416736714912</v>
      </c>
      <c r="D31" s="154">
        <v>33651.659</v>
      </c>
      <c r="E31" s="152">
        <v>0.38803908482916472</v>
      </c>
      <c r="F31" s="154">
        <v>43390.487000000001</v>
      </c>
      <c r="G31" s="151">
        <v>0.39066679149136374</v>
      </c>
      <c r="H31" s="154">
        <v>98070.103000000003</v>
      </c>
      <c r="I31" s="157">
        <v>0.38737981101707425</v>
      </c>
      <c r="J31" s="25"/>
      <c r="K31" s="26" t="str">
        <f t="shared" si="6"/>
        <v>Doprava</v>
      </c>
      <c r="L31" s="23">
        <f t="shared" si="3"/>
        <v>21027.956999999999</v>
      </c>
      <c r="M31" s="23">
        <f t="shared" si="4"/>
        <v>33651.659</v>
      </c>
      <c r="N31" s="23">
        <f t="shared" si="5"/>
        <v>43390.487000000001</v>
      </c>
      <c r="O31" s="22"/>
      <c r="P31" s="40"/>
      <c r="Q31" s="40"/>
      <c r="R31" s="40"/>
    </row>
    <row r="32" spans="1:18" ht="12.75" customHeight="1" x14ac:dyDescent="0.2">
      <c r="A32" s="124" t="s">
        <v>2</v>
      </c>
      <c r="B32" s="148">
        <v>2938.4949999999999</v>
      </c>
      <c r="C32" s="152">
        <v>0.1443725039997909</v>
      </c>
      <c r="D32" s="154">
        <v>5032.473</v>
      </c>
      <c r="E32" s="152">
        <v>0.22866283707559362</v>
      </c>
      <c r="F32" s="154">
        <v>5578.6329999999998</v>
      </c>
      <c r="G32" s="151">
        <v>0.16733080981831847</v>
      </c>
      <c r="H32" s="154">
        <v>13549.600999999999</v>
      </c>
      <c r="I32" s="157">
        <v>0.17898892427513857</v>
      </c>
      <c r="J32" s="25"/>
      <c r="K32" s="26" t="str">
        <f t="shared" si="6"/>
        <v>Stavebnictví</v>
      </c>
      <c r="L32" s="23">
        <f t="shared" si="3"/>
        <v>2938.4949999999999</v>
      </c>
      <c r="M32" s="23">
        <f t="shared" si="4"/>
        <v>5032.473</v>
      </c>
      <c r="N32" s="23">
        <f t="shared" si="5"/>
        <v>5578.6329999999998</v>
      </c>
    </row>
    <row r="33" spans="1:14" x14ac:dyDescent="0.2">
      <c r="A33" s="124" t="s">
        <v>6</v>
      </c>
      <c r="B33" s="148">
        <v>535.44100000000003</v>
      </c>
      <c r="C33" s="152">
        <v>1.4877029873769647E-2</v>
      </c>
      <c r="D33" s="154">
        <v>699.73699999999997</v>
      </c>
      <c r="E33" s="152">
        <v>1.5304947229641562E-2</v>
      </c>
      <c r="F33" s="154">
        <v>856.97469714427018</v>
      </c>
      <c r="G33" s="151">
        <v>1.8414616415897238E-2</v>
      </c>
      <c r="H33" s="154">
        <v>2092.15269714427</v>
      </c>
      <c r="I33" s="157">
        <v>1.63132688422566E-2</v>
      </c>
      <c r="J33" s="25"/>
      <c r="K33" s="26" t="str">
        <f t="shared" si="6"/>
        <v>Zemědělství a lesnictví</v>
      </c>
      <c r="L33" s="23">
        <f t="shared" si="3"/>
        <v>535.44100000000003</v>
      </c>
      <c r="M33" s="23">
        <f t="shared" si="4"/>
        <v>699.73699999999997</v>
      </c>
      <c r="N33" s="23">
        <f t="shared" si="5"/>
        <v>856.97469714427018</v>
      </c>
    </row>
    <row r="34" spans="1:14" x14ac:dyDescent="0.2">
      <c r="A34" s="124" t="s">
        <v>25</v>
      </c>
      <c r="B34" s="148">
        <v>551362.69800000009</v>
      </c>
      <c r="C34" s="152">
        <v>0.18817693675424688</v>
      </c>
      <c r="D34" s="154">
        <v>760071.34899999993</v>
      </c>
      <c r="E34" s="152">
        <v>0.19437766292066205</v>
      </c>
      <c r="F34" s="154">
        <v>916712.86883643025</v>
      </c>
      <c r="G34" s="151">
        <v>0.19397465641177541</v>
      </c>
      <c r="H34" s="154">
        <v>2228146.9158364302</v>
      </c>
      <c r="I34" s="157">
        <v>0.19264219451470829</v>
      </c>
      <c r="J34" s="25"/>
      <c r="K34" s="26" t="str">
        <f t="shared" si="6"/>
        <v>Domácnosti</v>
      </c>
      <c r="L34" s="23">
        <f t="shared" si="3"/>
        <v>551362.69800000009</v>
      </c>
      <c r="M34" s="23">
        <f t="shared" si="4"/>
        <v>760071.34899999993</v>
      </c>
      <c r="N34" s="23">
        <f t="shared" si="5"/>
        <v>916712.86883643025</v>
      </c>
    </row>
    <row r="35" spans="1:14" x14ac:dyDescent="0.2">
      <c r="A35" s="124" t="s">
        <v>5</v>
      </c>
      <c r="B35" s="148">
        <v>327931.32499999995</v>
      </c>
      <c r="C35" s="152">
        <v>0.21878450088475085</v>
      </c>
      <c r="D35" s="154">
        <v>477206.20999999979</v>
      </c>
      <c r="E35" s="152">
        <v>0.21166772569959594</v>
      </c>
      <c r="F35" s="154">
        <v>605114.37823992944</v>
      </c>
      <c r="G35" s="151">
        <v>0.20840700999241496</v>
      </c>
      <c r="H35" s="154">
        <v>1410251.9132399291</v>
      </c>
      <c r="I35" s="157">
        <v>0.2118479323668796</v>
      </c>
      <c r="J35" s="25"/>
      <c r="K35" s="26" t="str">
        <f t="shared" si="6"/>
        <v>Obchod, služby, školství, zdravotnictví</v>
      </c>
      <c r="L35" s="23">
        <f t="shared" si="3"/>
        <v>327931.32499999995</v>
      </c>
      <c r="M35" s="23">
        <f t="shared" si="4"/>
        <v>477206.20999999979</v>
      </c>
      <c r="N35" s="23">
        <f t="shared" si="5"/>
        <v>605114.37823992944</v>
      </c>
    </row>
    <row r="36" spans="1:14" x14ac:dyDescent="0.2">
      <c r="A36" s="124" t="s">
        <v>3</v>
      </c>
      <c r="B36" s="148">
        <v>9424.6239999999998</v>
      </c>
      <c r="C36" s="151">
        <v>7.1522926372591694E-2</v>
      </c>
      <c r="D36" s="153">
        <v>13731.397000000001</v>
      </c>
      <c r="E36" s="151">
        <v>7.0399450240845207E-2</v>
      </c>
      <c r="F36" s="153">
        <v>19086.824999999997</v>
      </c>
      <c r="G36" s="151">
        <v>7.9039192473180281E-2</v>
      </c>
      <c r="H36" s="153">
        <v>42242.845999999998</v>
      </c>
      <c r="I36" s="157">
        <v>7.4331160001921803E-2</v>
      </c>
      <c r="J36" s="25"/>
      <c r="K36" s="26" t="str">
        <f t="shared" si="6"/>
        <v>Ostatní</v>
      </c>
      <c r="L36" s="23">
        <f t="shared" si="3"/>
        <v>9424.6239999999998</v>
      </c>
      <c r="M36" s="23">
        <f t="shared" si="4"/>
        <v>13731.397000000001</v>
      </c>
      <c r="N36" s="23">
        <f t="shared" si="5"/>
        <v>19086.824999999997</v>
      </c>
    </row>
    <row r="37" spans="1:14" ht="18" customHeight="1" x14ac:dyDescent="0.2">
      <c r="A37" s="45" t="s">
        <v>159</v>
      </c>
      <c r="B37" s="18"/>
      <c r="C37" s="18"/>
      <c r="D37" s="6"/>
      <c r="F37" s="7"/>
      <c r="G37" s="26"/>
      <c r="H37" s="26"/>
      <c r="I37" s="3" t="s">
        <v>65</v>
      </c>
      <c r="J37" s="26"/>
    </row>
    <row r="38" spans="1:14" x14ac:dyDescent="0.2">
      <c r="A38" s="18"/>
      <c r="B38" s="18"/>
      <c r="C38" s="18"/>
    </row>
    <row r="39" spans="1:14" x14ac:dyDescent="0.2">
      <c r="B39" s="22"/>
      <c r="C39" s="22"/>
      <c r="D39" s="22"/>
    </row>
    <row r="40" spans="1:14" x14ac:dyDescent="0.2">
      <c r="B40" s="22"/>
      <c r="C40" s="22"/>
      <c r="D40" s="22"/>
    </row>
    <row r="41" spans="1:14" x14ac:dyDescent="0.2">
      <c r="B41" s="22"/>
      <c r="C41" s="22"/>
      <c r="D41" s="22"/>
      <c r="L41" s="28" t="s">
        <v>156</v>
      </c>
      <c r="M41" s="32">
        <v>5.1979660995846458E-2</v>
      </c>
    </row>
    <row r="42" spans="1:14" x14ac:dyDescent="0.2">
      <c r="B42" s="34"/>
      <c r="C42" s="34"/>
      <c r="D42" s="34"/>
      <c r="L42" s="28" t="s">
        <v>50</v>
      </c>
      <c r="M42" s="32">
        <v>3.7089134391340289E-2</v>
      </c>
    </row>
    <row r="43" spans="1:14" x14ac:dyDescent="0.2">
      <c r="B43" s="22"/>
      <c r="C43" s="22"/>
      <c r="D43" s="22"/>
      <c r="L43" s="28" t="s">
        <v>112</v>
      </c>
      <c r="M43" s="32">
        <v>4.738181407865448E-2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J14" sqref="J13:J1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128</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2292.9242000000008</v>
      </c>
      <c r="C7" s="146">
        <v>5.7337247375408296E-2</v>
      </c>
      <c r="D7" s="145">
        <v>2292.9242000000008</v>
      </c>
      <c r="E7" s="146">
        <v>5.7326498012101122E-2</v>
      </c>
      <c r="F7" s="145">
        <v>2293.2182000000007</v>
      </c>
      <c r="G7" s="146">
        <v>5.7333144641148005E-2</v>
      </c>
      <c r="H7" s="145">
        <v>2293.2182000000007</v>
      </c>
      <c r="I7" s="155">
        <v>5.7333144641148005E-2</v>
      </c>
      <c r="J7" s="30"/>
      <c r="O7" s="13"/>
    </row>
    <row r="8" spans="1:15" x14ac:dyDescent="0.2">
      <c r="A8" s="125" t="s">
        <v>168</v>
      </c>
      <c r="B8" s="145">
        <v>634777.86000000022</v>
      </c>
      <c r="C8" s="146">
        <v>4.8629503154969396E-2</v>
      </c>
      <c r="D8" s="145">
        <v>789623.54700000025</v>
      </c>
      <c r="E8" s="146">
        <v>4.9111381925052676E-2</v>
      </c>
      <c r="F8" s="145">
        <v>919564.03899999999</v>
      </c>
      <c r="G8" s="146">
        <v>5.091039899166909E-2</v>
      </c>
      <c r="H8" s="145">
        <v>2343965.4460000005</v>
      </c>
      <c r="I8" s="155">
        <v>4.9666631606740147E-2</v>
      </c>
      <c r="J8" s="30"/>
      <c r="O8" s="13"/>
    </row>
    <row r="9" spans="1:15" x14ac:dyDescent="0.2">
      <c r="A9" s="125" t="s">
        <v>169</v>
      </c>
      <c r="B9" s="145">
        <v>432761.40899999999</v>
      </c>
      <c r="C9" s="147">
        <v>5.9696161698375959E-2</v>
      </c>
      <c r="D9" s="145">
        <v>572116.82799999998</v>
      </c>
      <c r="E9" s="147">
        <v>5.9019878098029541E-2</v>
      </c>
      <c r="F9" s="145">
        <v>681989.71400000004</v>
      </c>
      <c r="G9" s="147">
        <v>5.9551618516187746E-2</v>
      </c>
      <c r="H9" s="145">
        <v>1686867.9509999999</v>
      </c>
      <c r="I9" s="156">
        <v>5.9406993491121544E-2</v>
      </c>
      <c r="J9" s="25"/>
      <c r="K9" s="26"/>
      <c r="L9" s="26" t="str">
        <f>+B5</f>
        <v>Říjen</v>
      </c>
      <c r="M9" s="26" t="str">
        <f>+D5</f>
        <v>Listopad</v>
      </c>
      <c r="N9" s="26" t="str">
        <f>+F5</f>
        <v>Prosinec</v>
      </c>
      <c r="O9" s="27"/>
    </row>
    <row r="10" spans="1:15" x14ac:dyDescent="0.2">
      <c r="A10" s="124" t="s">
        <v>41</v>
      </c>
      <c r="B10" s="148">
        <v>118546.24100000001</v>
      </c>
      <c r="C10" s="149">
        <v>0.17686500272067432</v>
      </c>
      <c r="D10" s="153">
        <v>161161.568</v>
      </c>
      <c r="E10" s="151">
        <v>0.17928029987691277</v>
      </c>
      <c r="F10" s="153">
        <v>188016.97400000002</v>
      </c>
      <c r="G10" s="151">
        <v>0.18060896047000263</v>
      </c>
      <c r="H10" s="153">
        <v>467724.78300000005</v>
      </c>
      <c r="I10" s="157">
        <v>0.17918998991785032</v>
      </c>
      <c r="J10" s="25"/>
      <c r="K10" s="26" t="str">
        <f>+A10</f>
        <v>Biomasa</v>
      </c>
      <c r="L10" s="23">
        <f>+B10</f>
        <v>118546.24100000001</v>
      </c>
      <c r="M10" s="23">
        <f>+D10</f>
        <v>161161.568</v>
      </c>
      <c r="N10" s="23">
        <f>+F10</f>
        <v>188016.97400000002</v>
      </c>
      <c r="O10" s="40"/>
    </row>
    <row r="11" spans="1:15" x14ac:dyDescent="0.2">
      <c r="A11" s="124" t="s">
        <v>40</v>
      </c>
      <c r="B11" s="148">
        <v>5683.8869999999997</v>
      </c>
      <c r="C11" s="150">
        <v>0.12025685292561074</v>
      </c>
      <c r="D11" s="154">
        <v>7741.0389999999998</v>
      </c>
      <c r="E11" s="152">
        <v>0.13404396536796537</v>
      </c>
      <c r="F11" s="154">
        <v>8834.9670000000006</v>
      </c>
      <c r="G11" s="151">
        <v>0.13702537049332575</v>
      </c>
      <c r="H11" s="154">
        <v>22259.893</v>
      </c>
      <c r="I11" s="157">
        <v>0.13133344419046372</v>
      </c>
      <c r="J11" s="25"/>
      <c r="K11" s="26" t="str">
        <f t="shared" ref="K11:L25" si="0">+A11</f>
        <v>Bioplyn</v>
      </c>
      <c r="L11" s="23">
        <f t="shared" si="0"/>
        <v>5683.8869999999997</v>
      </c>
      <c r="M11" s="23">
        <f t="shared" ref="M11:M25" si="1">+D11</f>
        <v>7741.0389999999998</v>
      </c>
      <c r="N11" s="23">
        <f t="shared" ref="N11:N25" si="2">+F11</f>
        <v>8834.9670000000006</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17.600000000000001</v>
      </c>
      <c r="C13" s="150">
        <v>1.9465796604545706E-2</v>
      </c>
      <c r="D13" s="154">
        <v>5.6</v>
      </c>
      <c r="E13" s="152">
        <v>1.1061291405771624E-2</v>
      </c>
      <c r="F13" s="154">
        <v>0</v>
      </c>
      <c r="G13" s="151">
        <v>0</v>
      </c>
      <c r="H13" s="154">
        <v>23.200000000000003</v>
      </c>
      <c r="I13" s="157">
        <v>1.2887313772761106E-2</v>
      </c>
      <c r="J13" s="25"/>
      <c r="K13" s="26" t="str">
        <f t="shared" si="0"/>
        <v>Elektrická energie</v>
      </c>
      <c r="L13" s="23">
        <f t="shared" si="0"/>
        <v>17.600000000000001</v>
      </c>
      <c r="M13" s="23">
        <f t="shared" si="1"/>
        <v>5.6</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239432.37299999999</v>
      </c>
      <c r="C16" s="150">
        <v>7.6365771616120931E-2</v>
      </c>
      <c r="D16" s="154">
        <v>302948.614</v>
      </c>
      <c r="E16" s="152">
        <v>7.0402737580691821E-2</v>
      </c>
      <c r="F16" s="154">
        <v>361632.18799999997</v>
      </c>
      <c r="G16" s="151">
        <v>7.1147204334433237E-2</v>
      </c>
      <c r="H16" s="154">
        <v>904013.17499999993</v>
      </c>
      <c r="I16" s="157">
        <v>7.2198091599253694E-2</v>
      </c>
      <c r="J16" s="25"/>
      <c r="K16" s="26" t="str">
        <f t="shared" si="0"/>
        <v>Hnědé uhlí</v>
      </c>
      <c r="L16" s="23">
        <f t="shared" si="0"/>
        <v>239432.37299999999</v>
      </c>
      <c r="M16" s="23">
        <f t="shared" si="1"/>
        <v>302948.614</v>
      </c>
      <c r="N16" s="23">
        <f t="shared" si="2"/>
        <v>361632.18799999997</v>
      </c>
      <c r="O16" s="40"/>
    </row>
    <row r="17" spans="1:18" x14ac:dyDescent="0.2">
      <c r="A17" s="124" t="s">
        <v>63</v>
      </c>
      <c r="B17" s="148">
        <v>16382.36</v>
      </c>
      <c r="C17" s="150">
        <v>0.82514402682792432</v>
      </c>
      <c r="D17" s="154">
        <v>22633.279999999999</v>
      </c>
      <c r="E17" s="152">
        <v>0.81957897923430623</v>
      </c>
      <c r="F17" s="154">
        <v>25833.98</v>
      </c>
      <c r="G17" s="151">
        <v>0.81849170434538521</v>
      </c>
      <c r="H17" s="154">
        <v>64849.619999999995</v>
      </c>
      <c r="I17" s="157">
        <v>0.82054276596528086</v>
      </c>
      <c r="J17" s="25"/>
      <c r="K17" s="26" t="str">
        <f t="shared" si="0"/>
        <v>Jaderné palivo</v>
      </c>
      <c r="L17" s="23">
        <f t="shared" si="0"/>
        <v>16382.36</v>
      </c>
      <c r="M17" s="23">
        <f t="shared" si="1"/>
        <v>22633.279999999999</v>
      </c>
      <c r="N17" s="23">
        <f t="shared" si="2"/>
        <v>25833.98</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860</v>
      </c>
      <c r="C21" s="150">
        <v>3.1275393265744614E-3</v>
      </c>
      <c r="D21" s="154">
        <v>999</v>
      </c>
      <c r="E21" s="152">
        <v>3.3275325483478183E-3</v>
      </c>
      <c r="F21" s="154">
        <v>674</v>
      </c>
      <c r="G21" s="151">
        <v>2.7447073841092794E-3</v>
      </c>
      <c r="H21" s="154">
        <v>2533</v>
      </c>
      <c r="I21" s="157">
        <v>3.0861545161518051E-3</v>
      </c>
      <c r="J21" s="25"/>
      <c r="K21" s="26" t="str">
        <f t="shared" si="0"/>
        <v>Ostatní pevná paliva</v>
      </c>
      <c r="L21" s="23">
        <f t="shared" si="0"/>
        <v>860</v>
      </c>
      <c r="M21" s="23">
        <f t="shared" si="1"/>
        <v>999</v>
      </c>
      <c r="N21" s="23">
        <f t="shared" si="2"/>
        <v>674</v>
      </c>
      <c r="O21" s="40"/>
    </row>
    <row r="22" spans="1:18" x14ac:dyDescent="0.2">
      <c r="A22" s="124" t="s">
        <v>33</v>
      </c>
      <c r="B22" s="148">
        <v>61.326000000000001</v>
      </c>
      <c r="C22" s="150">
        <v>2.0848978169570278E-4</v>
      </c>
      <c r="D22" s="154">
        <v>110.48</v>
      </c>
      <c r="E22" s="152">
        <v>3.3701527400931071E-4</v>
      </c>
      <c r="F22" s="154">
        <v>118.986</v>
      </c>
      <c r="G22" s="151">
        <v>3.151227363014059E-4</v>
      </c>
      <c r="H22" s="154">
        <v>290.79200000000003</v>
      </c>
      <c r="I22" s="157">
        <v>2.9092317929800782E-4</v>
      </c>
      <c r="J22" s="25"/>
      <c r="K22" s="26" t="str">
        <f t="shared" si="0"/>
        <v>Ostatní plyny</v>
      </c>
      <c r="L22" s="23">
        <f t="shared" si="0"/>
        <v>61.326000000000001</v>
      </c>
      <c r="M22" s="23">
        <f t="shared" si="1"/>
        <v>110.48</v>
      </c>
      <c r="N22" s="23">
        <f t="shared" si="2"/>
        <v>118.986</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61.024000000000001</v>
      </c>
      <c r="C24" s="150">
        <v>1.57613238024297E-2</v>
      </c>
      <c r="D24" s="154">
        <v>418.63500000000005</v>
      </c>
      <c r="E24" s="152">
        <v>1.283069964834992E-2</v>
      </c>
      <c r="F24" s="154">
        <v>258.66699999999997</v>
      </c>
      <c r="G24" s="151">
        <v>7.6399007519099889E-3</v>
      </c>
      <c r="H24" s="154">
        <v>738.32600000000002</v>
      </c>
      <c r="I24" s="157">
        <v>1.0494033990035184E-2</v>
      </c>
      <c r="J24" s="25"/>
      <c r="K24" s="26" t="str">
        <f t="shared" si="0"/>
        <v>Topné oleje</v>
      </c>
      <c r="L24" s="23">
        <f t="shared" si="0"/>
        <v>61.024000000000001</v>
      </c>
      <c r="M24" s="23">
        <f t="shared" si="1"/>
        <v>418.63500000000005</v>
      </c>
      <c r="N24" s="23">
        <f t="shared" si="2"/>
        <v>258.66699999999997</v>
      </c>
      <c r="O24" s="40"/>
    </row>
    <row r="25" spans="1:18" x14ac:dyDescent="0.2">
      <c r="A25" s="124" t="s">
        <v>31</v>
      </c>
      <c r="B25" s="148">
        <v>51716.598000000005</v>
      </c>
      <c r="C25" s="149">
        <v>2.6075856550530643E-2</v>
      </c>
      <c r="D25" s="153">
        <v>76098.611999999965</v>
      </c>
      <c r="E25" s="151">
        <v>2.9459297235580207E-2</v>
      </c>
      <c r="F25" s="153">
        <v>96619.952000000019</v>
      </c>
      <c r="G25" s="151">
        <v>2.9640315495918411E-2</v>
      </c>
      <c r="H25" s="153">
        <v>224435.16199999998</v>
      </c>
      <c r="I25" s="157">
        <v>2.8677267784139777E-2</v>
      </c>
      <c r="J25" s="25"/>
      <c r="K25" s="26" t="str">
        <f t="shared" si="0"/>
        <v>Zemní plyn</v>
      </c>
      <c r="L25" s="23">
        <f t="shared" si="0"/>
        <v>51716.598000000005</v>
      </c>
      <c r="M25" s="23">
        <f t="shared" si="1"/>
        <v>76098.611999999965</v>
      </c>
      <c r="N25" s="23">
        <f t="shared" si="2"/>
        <v>96619.952000000019</v>
      </c>
      <c r="O25" s="24"/>
    </row>
    <row r="26" spans="1:18" ht="13.5" customHeight="1" x14ac:dyDescent="0.2">
      <c r="A26" s="126" t="s">
        <v>170</v>
      </c>
      <c r="B26" s="145">
        <v>397607.08718925226</v>
      </c>
      <c r="C26" s="147">
        <v>6.0626365487664806E-2</v>
      </c>
      <c r="D26" s="145">
        <v>528453.17806781456</v>
      </c>
      <c r="E26" s="147">
        <v>5.9480817633137277E-2</v>
      </c>
      <c r="F26" s="145">
        <v>641162.78389682213</v>
      </c>
      <c r="G26" s="147">
        <v>5.979698144263082E-2</v>
      </c>
      <c r="H26" s="145">
        <v>1567223.0491538891</v>
      </c>
      <c r="I26" s="156">
        <v>5.9897513552820851E-2</v>
      </c>
      <c r="J26" s="7"/>
      <c r="K26" s="26"/>
      <c r="L26" s="26" t="str">
        <f>+L9</f>
        <v>Říjen</v>
      </c>
      <c r="M26" s="26" t="str">
        <f>+M9</f>
        <v>Listopad</v>
      </c>
      <c r="N26" s="26" t="str">
        <f>+N9</f>
        <v>Prosinec</v>
      </c>
      <c r="O26" s="22"/>
      <c r="P26" s="34"/>
      <c r="Q26" s="34"/>
      <c r="R26" s="34"/>
    </row>
    <row r="27" spans="1:18" ht="12.75" customHeight="1" x14ac:dyDescent="0.2">
      <c r="A27" s="124" t="s">
        <v>26</v>
      </c>
      <c r="B27" s="148">
        <v>72006.576000000001</v>
      </c>
      <c r="C27" s="151">
        <v>4.252833951389285E-2</v>
      </c>
      <c r="D27" s="153">
        <v>96667.6</v>
      </c>
      <c r="E27" s="151">
        <v>4.580373310270916E-2</v>
      </c>
      <c r="F27" s="153">
        <v>105880.28200000001</v>
      </c>
      <c r="G27" s="151">
        <v>4.5759434575182278E-2</v>
      </c>
      <c r="H27" s="153">
        <v>274554.45799999998</v>
      </c>
      <c r="I27" s="157">
        <v>4.4880440167577064E-2</v>
      </c>
      <c r="J27" s="25"/>
      <c r="K27" s="26" t="str">
        <f>+A27</f>
        <v>Průmysl</v>
      </c>
      <c r="L27" s="23">
        <f t="shared" ref="L27:L34" si="3">+B27</f>
        <v>72006.576000000001</v>
      </c>
      <c r="M27" s="23">
        <f t="shared" ref="M27:M34" si="4">+D27</f>
        <v>96667.6</v>
      </c>
      <c r="N27" s="23">
        <f t="shared" ref="N27:N34" si="5">+F27</f>
        <v>105880.28200000001</v>
      </c>
      <c r="O27" s="22"/>
      <c r="P27" s="40"/>
      <c r="Q27" s="40"/>
      <c r="R27" s="40"/>
    </row>
    <row r="28" spans="1:18" ht="12.75" customHeight="1" x14ac:dyDescent="0.2">
      <c r="A28" s="124" t="s">
        <v>0</v>
      </c>
      <c r="B28" s="148">
        <v>7138.1399999999994</v>
      </c>
      <c r="C28" s="152">
        <v>3.7025950563762719E-2</v>
      </c>
      <c r="D28" s="154">
        <v>5706</v>
      </c>
      <c r="E28" s="152">
        <v>2.1974180476578391E-2</v>
      </c>
      <c r="F28" s="154">
        <v>5882.04</v>
      </c>
      <c r="G28" s="151">
        <v>1.6971308184693563E-2</v>
      </c>
      <c r="H28" s="154">
        <v>18726.18</v>
      </c>
      <c r="I28" s="157">
        <v>2.3435754689913619E-2</v>
      </c>
      <c r="J28" s="25"/>
      <c r="K28" s="26" t="str">
        <f t="shared" ref="K28:K34" si="6">+A28</f>
        <v>Energetika</v>
      </c>
      <c r="L28" s="23">
        <f t="shared" si="3"/>
        <v>7138.1399999999994</v>
      </c>
      <c r="M28" s="23">
        <f t="shared" si="4"/>
        <v>5706</v>
      </c>
      <c r="N28" s="23">
        <f t="shared" si="5"/>
        <v>5882.04</v>
      </c>
    </row>
    <row r="29" spans="1:18" ht="12.75" customHeight="1" x14ac:dyDescent="0.2">
      <c r="A29" s="124" t="s">
        <v>1</v>
      </c>
      <c r="B29" s="148">
        <v>3630.9090000000001</v>
      </c>
      <c r="C29" s="152">
        <v>6.5572362739798648E-2</v>
      </c>
      <c r="D29" s="154">
        <v>7005.5140000000001</v>
      </c>
      <c r="E29" s="152">
        <v>8.0780957673376549E-2</v>
      </c>
      <c r="F29" s="154">
        <v>9090.6939999999995</v>
      </c>
      <c r="G29" s="151">
        <v>8.184817693817982E-2</v>
      </c>
      <c r="H29" s="154">
        <v>19727.116999999998</v>
      </c>
      <c r="I29" s="157">
        <v>7.7922696332558258E-2</v>
      </c>
      <c r="J29" s="25"/>
      <c r="K29" s="26" t="str">
        <f t="shared" si="6"/>
        <v>Doprava</v>
      </c>
      <c r="L29" s="23">
        <f t="shared" si="3"/>
        <v>3630.9090000000001</v>
      </c>
      <c r="M29" s="23">
        <f t="shared" si="4"/>
        <v>7005.5140000000001</v>
      </c>
      <c r="N29" s="23">
        <f t="shared" si="5"/>
        <v>9090.6939999999995</v>
      </c>
      <c r="O29" s="22"/>
    </row>
    <row r="30" spans="1:18" ht="12.75" customHeight="1" x14ac:dyDescent="0.2">
      <c r="A30" s="124" t="s">
        <v>2</v>
      </c>
      <c r="B30" s="148">
        <v>501.54499999999996</v>
      </c>
      <c r="C30" s="152">
        <v>2.464163033068803E-2</v>
      </c>
      <c r="D30" s="154">
        <v>737.31799999999998</v>
      </c>
      <c r="E30" s="152">
        <v>3.3501863935862651E-2</v>
      </c>
      <c r="F30" s="154">
        <v>965.65200000000004</v>
      </c>
      <c r="G30" s="151">
        <v>2.8964682057894629E-2</v>
      </c>
      <c r="H30" s="154">
        <v>2204.5149999999999</v>
      </c>
      <c r="I30" s="157">
        <v>2.9121430837587548E-2</v>
      </c>
      <c r="J30" s="25"/>
      <c r="K30" s="26" t="str">
        <f t="shared" si="6"/>
        <v>Stavebnictví</v>
      </c>
      <c r="L30" s="23">
        <f t="shared" si="3"/>
        <v>501.54499999999996</v>
      </c>
      <c r="M30" s="23">
        <f t="shared" si="4"/>
        <v>737.31799999999998</v>
      </c>
      <c r="N30" s="23">
        <f t="shared" si="5"/>
        <v>965.65200000000004</v>
      </c>
    </row>
    <row r="31" spans="1:18" x14ac:dyDescent="0.2">
      <c r="A31" s="124" t="s">
        <v>6</v>
      </c>
      <c r="B31" s="148">
        <v>1308.6351892522955</v>
      </c>
      <c r="C31" s="152">
        <v>3.6359944054289071E-2</v>
      </c>
      <c r="D31" s="154">
        <v>2928.5040678145901</v>
      </c>
      <c r="E31" s="152">
        <v>6.4053494698283711E-2</v>
      </c>
      <c r="F31" s="154">
        <v>2841.7438968221309</v>
      </c>
      <c r="G31" s="151">
        <v>6.1063207567944096E-2</v>
      </c>
      <c r="H31" s="154">
        <v>7078.8831538890172</v>
      </c>
      <c r="I31" s="157">
        <v>5.5196604028921709E-2</v>
      </c>
      <c r="J31" s="25"/>
      <c r="K31" s="26" t="str">
        <f t="shared" si="6"/>
        <v>Zemědělství a lesnictví</v>
      </c>
      <c r="L31" s="23">
        <f t="shared" si="3"/>
        <v>1308.6351892522955</v>
      </c>
      <c r="M31" s="23">
        <f t="shared" si="4"/>
        <v>2928.5040678145901</v>
      </c>
      <c r="N31" s="23">
        <f t="shared" si="5"/>
        <v>2841.7438968221309</v>
      </c>
    </row>
    <row r="32" spans="1:18" x14ac:dyDescent="0.2">
      <c r="A32" s="124" t="s">
        <v>25</v>
      </c>
      <c r="B32" s="148">
        <v>183310.976</v>
      </c>
      <c r="C32" s="152">
        <v>6.256298814235571E-2</v>
      </c>
      <c r="D32" s="154">
        <v>254266.84699999998</v>
      </c>
      <c r="E32" s="152">
        <v>6.5025205256178595E-2</v>
      </c>
      <c r="F32" s="154">
        <v>310644.65900000004</v>
      </c>
      <c r="G32" s="151">
        <v>6.5731804411300221E-2</v>
      </c>
      <c r="H32" s="154">
        <v>748222.48200000008</v>
      </c>
      <c r="I32" s="157">
        <v>6.4690178144565041E-2</v>
      </c>
      <c r="J32" s="25"/>
      <c r="K32" s="26" t="str">
        <f t="shared" si="6"/>
        <v>Domácnosti</v>
      </c>
      <c r="L32" s="23">
        <f t="shared" si="3"/>
        <v>183310.976</v>
      </c>
      <c r="M32" s="23">
        <f t="shared" si="4"/>
        <v>254266.84699999998</v>
      </c>
      <c r="N32" s="23">
        <f t="shared" si="5"/>
        <v>310644.65900000004</v>
      </c>
    </row>
    <row r="33" spans="1:14" x14ac:dyDescent="0.2">
      <c r="A33" s="124" t="s">
        <v>5</v>
      </c>
      <c r="B33" s="148">
        <v>119401.23099999999</v>
      </c>
      <c r="C33" s="152">
        <v>7.9660394533397641E-2</v>
      </c>
      <c r="D33" s="154">
        <v>147054.027</v>
      </c>
      <c r="E33" s="152">
        <v>6.5226710796695189E-2</v>
      </c>
      <c r="F33" s="154">
        <v>186769.36300000001</v>
      </c>
      <c r="G33" s="151">
        <v>6.4325102659491748E-2</v>
      </c>
      <c r="H33" s="154">
        <v>453224.62099999998</v>
      </c>
      <c r="I33" s="157">
        <v>6.8083367202124448E-2</v>
      </c>
      <c r="J33" s="25"/>
      <c r="K33" s="26" t="str">
        <f t="shared" si="6"/>
        <v>Obchod, služby, školství, zdravotnictví</v>
      </c>
      <c r="L33" s="23">
        <f t="shared" si="3"/>
        <v>119401.23099999999</v>
      </c>
      <c r="M33" s="23">
        <f t="shared" si="4"/>
        <v>147054.027</v>
      </c>
      <c r="N33" s="23">
        <f t="shared" si="5"/>
        <v>186769.36300000001</v>
      </c>
    </row>
    <row r="34" spans="1:14" x14ac:dyDescent="0.2">
      <c r="A34" s="124" t="s">
        <v>3</v>
      </c>
      <c r="B34" s="148">
        <v>10309.075000000001</v>
      </c>
      <c r="C34" s="151">
        <v>7.8234973850895895E-2</v>
      </c>
      <c r="D34" s="153">
        <v>14087.367999999999</v>
      </c>
      <c r="E34" s="151">
        <v>7.2224476689478498E-2</v>
      </c>
      <c r="F34" s="153">
        <v>19088.349999999999</v>
      </c>
      <c r="G34" s="151">
        <v>7.9045507550125849E-2</v>
      </c>
      <c r="H34" s="153">
        <v>43484.792999999998</v>
      </c>
      <c r="I34" s="157">
        <v>7.6516508999735694E-2</v>
      </c>
      <c r="J34" s="25"/>
      <c r="K34" s="26" t="str">
        <f t="shared" si="6"/>
        <v>Ostatní</v>
      </c>
      <c r="L34" s="23">
        <f t="shared" si="3"/>
        <v>10309.075000000001</v>
      </c>
      <c r="M34" s="23">
        <f t="shared" si="4"/>
        <v>14087.367999999999</v>
      </c>
      <c r="N34" s="23">
        <f t="shared" si="5"/>
        <v>19088.349999999999</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5.7333144641148005E-2</v>
      </c>
    </row>
    <row r="40" spans="1:14" x14ac:dyDescent="0.2">
      <c r="B40" s="34"/>
      <c r="C40" s="34"/>
      <c r="D40" s="34"/>
      <c r="L40" s="28" t="s">
        <v>50</v>
      </c>
      <c r="M40" s="32">
        <v>4.9666631606740147E-2</v>
      </c>
    </row>
    <row r="41" spans="1:14" x14ac:dyDescent="0.2">
      <c r="B41" s="22"/>
      <c r="C41" s="22"/>
      <c r="D41" s="22"/>
      <c r="L41" s="28" t="s">
        <v>112</v>
      </c>
      <c r="M41" s="32">
        <v>5.9406993491121544E-2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14" sqref="K1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129</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1934.2899999999988</v>
      </c>
      <c r="C7" s="146">
        <v>4.8369180379263473E-2</v>
      </c>
      <c r="D7" s="145">
        <v>1934.1999999999989</v>
      </c>
      <c r="E7" s="146">
        <v>4.8357862180967819E-2</v>
      </c>
      <c r="F7" s="145">
        <v>1934.301999999999</v>
      </c>
      <c r="G7" s="146">
        <v>4.835981867999381E-2</v>
      </c>
      <c r="H7" s="145">
        <v>1934.301999999999</v>
      </c>
      <c r="I7" s="155">
        <v>4.835981867999381E-2</v>
      </c>
      <c r="J7" s="30"/>
      <c r="O7" s="13"/>
    </row>
    <row r="8" spans="1:15" x14ac:dyDescent="0.2">
      <c r="A8" s="125" t="s">
        <v>168</v>
      </c>
      <c r="B8" s="145">
        <v>697441.13399999996</v>
      </c>
      <c r="C8" s="146">
        <v>5.3430054769488061E-2</v>
      </c>
      <c r="D8" s="145">
        <v>945105.79799999995</v>
      </c>
      <c r="E8" s="146">
        <v>5.8781747304148806E-2</v>
      </c>
      <c r="F8" s="145">
        <v>1085959.6869999999</v>
      </c>
      <c r="G8" s="146">
        <v>6.0122665316665436E-2</v>
      </c>
      <c r="H8" s="145">
        <v>2728506.6189999999</v>
      </c>
      <c r="I8" s="155">
        <v>5.7814731575366859E-2</v>
      </c>
      <c r="J8" s="30"/>
      <c r="O8" s="13"/>
    </row>
    <row r="9" spans="1:15" x14ac:dyDescent="0.2">
      <c r="A9" s="125" t="s">
        <v>169</v>
      </c>
      <c r="B9" s="145">
        <v>453242.70299999998</v>
      </c>
      <c r="C9" s="147">
        <v>6.2521401225258039E-2</v>
      </c>
      <c r="D9" s="145">
        <v>641079.84499999997</v>
      </c>
      <c r="E9" s="147">
        <v>6.6134139831670311E-2</v>
      </c>
      <c r="F9" s="145">
        <v>774525.30200000003</v>
      </c>
      <c r="G9" s="147">
        <v>6.7631863602915135E-2</v>
      </c>
      <c r="H9" s="145">
        <v>1868847.85</v>
      </c>
      <c r="I9" s="156">
        <v>6.5815840531578462E-2</v>
      </c>
      <c r="J9" s="25"/>
      <c r="K9" s="26"/>
      <c r="L9" s="26" t="str">
        <f>+B5</f>
        <v>Říjen</v>
      </c>
      <c r="M9" s="26" t="str">
        <f>+D5</f>
        <v>Listopad</v>
      </c>
      <c r="N9" s="26" t="str">
        <f>+F5</f>
        <v>Prosinec</v>
      </c>
      <c r="O9" s="27"/>
    </row>
    <row r="10" spans="1:15" x14ac:dyDescent="0.2">
      <c r="A10" s="124" t="s">
        <v>41</v>
      </c>
      <c r="B10" s="148">
        <v>41314.36</v>
      </c>
      <c r="C10" s="149">
        <v>6.1638937955045887E-2</v>
      </c>
      <c r="D10" s="153">
        <v>55014.57</v>
      </c>
      <c r="E10" s="151">
        <v>6.119963170871736E-2</v>
      </c>
      <c r="F10" s="153">
        <v>70405.850000000006</v>
      </c>
      <c r="G10" s="151">
        <v>6.7631805304487744E-2</v>
      </c>
      <c r="H10" s="153">
        <v>166734.78</v>
      </c>
      <c r="I10" s="157">
        <v>6.3877743136726173E-2</v>
      </c>
      <c r="J10" s="25"/>
      <c r="K10" s="26" t="str">
        <f>+A10</f>
        <v>Biomasa</v>
      </c>
      <c r="L10" s="23">
        <f>+B10</f>
        <v>41314.36</v>
      </c>
      <c r="M10" s="23">
        <f>+D10</f>
        <v>55014.57</v>
      </c>
      <c r="N10" s="23">
        <f>+F10</f>
        <v>70405.850000000006</v>
      </c>
      <c r="O10" s="40"/>
    </row>
    <row r="11" spans="1:15" x14ac:dyDescent="0.2">
      <c r="A11" s="124" t="s">
        <v>40</v>
      </c>
      <c r="B11" s="148">
        <v>5293.6139999999996</v>
      </c>
      <c r="C11" s="150">
        <v>0.11199965098584015</v>
      </c>
      <c r="D11" s="154">
        <v>8770.2080000000005</v>
      </c>
      <c r="E11" s="152">
        <v>0.15186507359307358</v>
      </c>
      <c r="F11" s="154">
        <v>10595.734</v>
      </c>
      <c r="G11" s="151">
        <v>0.16433387662893684</v>
      </c>
      <c r="H11" s="154">
        <v>24659.556</v>
      </c>
      <c r="I11" s="157">
        <v>0.1454914640284935</v>
      </c>
      <c r="J11" s="25"/>
      <c r="K11" s="26" t="str">
        <f t="shared" ref="K11:L25" si="0">+A11</f>
        <v>Bioplyn</v>
      </c>
      <c r="L11" s="23">
        <f t="shared" si="0"/>
        <v>5293.6139999999996</v>
      </c>
      <c r="M11" s="23">
        <f t="shared" ref="M11:M25" si="1">+D11</f>
        <v>8770.2080000000005</v>
      </c>
      <c r="N11" s="23">
        <f t="shared" ref="N11:N25" si="2">+F11</f>
        <v>10595.734</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692</v>
      </c>
      <c r="C13" s="150">
        <v>0.7653597301332743</v>
      </c>
      <c r="D13" s="154">
        <v>197</v>
      </c>
      <c r="E13" s="152">
        <v>0.3891204298101803</v>
      </c>
      <c r="F13" s="154">
        <v>32</v>
      </c>
      <c r="G13" s="151">
        <v>8.2093381221139045E-2</v>
      </c>
      <c r="H13" s="154">
        <v>921</v>
      </c>
      <c r="I13" s="157">
        <v>0.51160413727211107</v>
      </c>
      <c r="J13" s="25"/>
      <c r="K13" s="26" t="str">
        <f t="shared" si="0"/>
        <v>Elektrická energie</v>
      </c>
      <c r="L13" s="23">
        <f t="shared" si="0"/>
        <v>692</v>
      </c>
      <c r="M13" s="23">
        <f t="shared" si="1"/>
        <v>197</v>
      </c>
      <c r="N13" s="23">
        <f t="shared" si="2"/>
        <v>32</v>
      </c>
      <c r="O13" s="40"/>
    </row>
    <row r="14" spans="1:15" x14ac:dyDescent="0.2">
      <c r="A14" s="124" t="s">
        <v>52</v>
      </c>
      <c r="B14" s="148">
        <v>52</v>
      </c>
      <c r="C14" s="150">
        <v>5.2051531015705546E-2</v>
      </c>
      <c r="D14" s="154">
        <v>67</v>
      </c>
      <c r="E14" s="152">
        <v>7.853157672652257E-2</v>
      </c>
      <c r="F14" s="154">
        <v>89</v>
      </c>
      <c r="G14" s="151">
        <v>9.6429925781461603E-2</v>
      </c>
      <c r="H14" s="154">
        <v>208</v>
      </c>
      <c r="I14" s="157">
        <v>7.4951713799763606E-2</v>
      </c>
      <c r="J14" s="25"/>
      <c r="K14" s="26" t="str">
        <f t="shared" si="0"/>
        <v>Energie prostředí (tepelné čerpadlo)</v>
      </c>
      <c r="L14" s="23">
        <f t="shared" si="0"/>
        <v>52</v>
      </c>
      <c r="M14" s="23">
        <f t="shared" si="1"/>
        <v>67</v>
      </c>
      <c r="N14" s="23">
        <f t="shared" si="2"/>
        <v>89</v>
      </c>
      <c r="O14" s="40"/>
    </row>
    <row r="15" spans="1:15" x14ac:dyDescent="0.2">
      <c r="A15" s="124" t="s">
        <v>53</v>
      </c>
      <c r="B15" s="148">
        <v>5</v>
      </c>
      <c r="C15" s="150">
        <v>0.23287224628568767</v>
      </c>
      <c r="D15" s="154">
        <v>3</v>
      </c>
      <c r="E15" s="152">
        <v>0.27746947835738067</v>
      </c>
      <c r="F15" s="154">
        <v>1</v>
      </c>
      <c r="G15" s="151">
        <v>0.1951219512195122</v>
      </c>
      <c r="H15" s="154">
        <v>9</v>
      </c>
      <c r="I15" s="157">
        <v>0.24059024807527801</v>
      </c>
      <c r="J15" s="25"/>
      <c r="K15" s="26" t="str">
        <f t="shared" si="0"/>
        <v>Energie Slunce (solární kolektor)</v>
      </c>
      <c r="L15" s="23">
        <f t="shared" si="0"/>
        <v>5</v>
      </c>
      <c r="M15" s="23">
        <f t="shared" si="1"/>
        <v>3</v>
      </c>
      <c r="N15" s="23">
        <f t="shared" si="2"/>
        <v>1</v>
      </c>
      <c r="O15" s="40"/>
    </row>
    <row r="16" spans="1:15" x14ac:dyDescent="0.2">
      <c r="A16" s="124" t="s">
        <v>38</v>
      </c>
      <c r="B16" s="148">
        <v>257</v>
      </c>
      <c r="C16" s="150">
        <v>8.1968879393527465E-5</v>
      </c>
      <c r="D16" s="154">
        <v>2952.96</v>
      </c>
      <c r="E16" s="152">
        <v>6.8624333751294111E-4</v>
      </c>
      <c r="F16" s="154">
        <v>381</v>
      </c>
      <c r="G16" s="151">
        <v>7.495761093981784E-5</v>
      </c>
      <c r="H16" s="154">
        <v>3590.96</v>
      </c>
      <c r="I16" s="157">
        <v>2.8678836346522944E-4</v>
      </c>
      <c r="J16" s="25"/>
      <c r="K16" s="26" t="str">
        <f t="shared" si="0"/>
        <v>Hnědé uhlí</v>
      </c>
      <c r="L16" s="23">
        <f t="shared" si="0"/>
        <v>257</v>
      </c>
      <c r="M16" s="23">
        <f t="shared" si="1"/>
        <v>2952.96</v>
      </c>
      <c r="N16" s="23">
        <f t="shared" si="2"/>
        <v>381</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7405.05</v>
      </c>
      <c r="C19" s="150">
        <v>0.11858506947989228</v>
      </c>
      <c r="D19" s="154">
        <v>8677.85</v>
      </c>
      <c r="E19" s="152">
        <v>0.10448232088358848</v>
      </c>
      <c r="F19" s="154">
        <v>8782.1299999999992</v>
      </c>
      <c r="G19" s="151">
        <v>0.10073061880454069</v>
      </c>
      <c r="H19" s="154">
        <v>24865.03</v>
      </c>
      <c r="I19" s="157">
        <v>0.1068613186895154</v>
      </c>
      <c r="J19" s="25"/>
      <c r="K19" s="26" t="str">
        <f t="shared" si="0"/>
        <v>Odpadní teplo</v>
      </c>
      <c r="L19" s="23">
        <f t="shared" si="0"/>
        <v>7405.05</v>
      </c>
      <c r="M19" s="23">
        <f t="shared" si="1"/>
        <v>8677.85</v>
      </c>
      <c r="N19" s="23">
        <f t="shared" si="2"/>
        <v>8782.1299999999992</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96757.6</v>
      </c>
      <c r="C21" s="150">
        <v>0.35187581295925713</v>
      </c>
      <c r="D21" s="154">
        <v>110546</v>
      </c>
      <c r="E21" s="152">
        <v>0.36821362671637425</v>
      </c>
      <c r="F21" s="154">
        <v>47335</v>
      </c>
      <c r="G21" s="151">
        <v>0.19276071814067172</v>
      </c>
      <c r="H21" s="154">
        <v>254638.6</v>
      </c>
      <c r="I21" s="157">
        <v>0.31024637401364902</v>
      </c>
      <c r="J21" s="25"/>
      <c r="K21" s="26" t="str">
        <f t="shared" si="0"/>
        <v>Ostatní pevná paliva</v>
      </c>
      <c r="L21" s="23">
        <f t="shared" si="0"/>
        <v>96757.6</v>
      </c>
      <c r="M21" s="23">
        <f t="shared" si="1"/>
        <v>110546</v>
      </c>
      <c r="N21" s="23">
        <f t="shared" si="2"/>
        <v>47335</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102.61</v>
      </c>
      <c r="E24" s="152">
        <v>3.144882990951987E-3</v>
      </c>
      <c r="F24" s="154">
        <v>0</v>
      </c>
      <c r="G24" s="151">
        <v>0</v>
      </c>
      <c r="H24" s="154">
        <v>102.61</v>
      </c>
      <c r="I24" s="157">
        <v>1.4584246358891738E-3</v>
      </c>
      <c r="J24" s="25"/>
      <c r="K24" s="26" t="str">
        <f t="shared" si="0"/>
        <v>Topné oleje</v>
      </c>
      <c r="L24" s="23">
        <f t="shared" si="0"/>
        <v>0</v>
      </c>
      <c r="M24" s="23">
        <f t="shared" si="1"/>
        <v>102.61</v>
      </c>
      <c r="N24" s="23">
        <f t="shared" si="2"/>
        <v>0</v>
      </c>
      <c r="O24" s="40"/>
    </row>
    <row r="25" spans="1:18" x14ac:dyDescent="0.2">
      <c r="A25" s="124" t="s">
        <v>31</v>
      </c>
      <c r="B25" s="148">
        <v>301466.07899999997</v>
      </c>
      <c r="C25" s="149">
        <v>0.15200122465238214</v>
      </c>
      <c r="D25" s="153">
        <v>454748.64699999994</v>
      </c>
      <c r="E25" s="151">
        <v>0.17604231151352592</v>
      </c>
      <c r="F25" s="153">
        <v>636903.58799999999</v>
      </c>
      <c r="G25" s="151">
        <v>0.1953843165726519</v>
      </c>
      <c r="H25" s="153">
        <v>1393118.3139999998</v>
      </c>
      <c r="I25" s="157">
        <v>0.17800609578978233</v>
      </c>
      <c r="J25" s="25"/>
      <c r="K25" s="26" t="str">
        <f t="shared" si="0"/>
        <v>Zemní plyn</v>
      </c>
      <c r="L25" s="23">
        <f t="shared" si="0"/>
        <v>301466.07899999997</v>
      </c>
      <c r="M25" s="23">
        <f t="shared" si="1"/>
        <v>454748.64699999994</v>
      </c>
      <c r="N25" s="23">
        <f t="shared" si="2"/>
        <v>636903.58799999999</v>
      </c>
      <c r="O25" s="24"/>
    </row>
    <row r="26" spans="1:18" ht="13.5" customHeight="1" x14ac:dyDescent="0.2">
      <c r="A26" s="126" t="s">
        <v>170</v>
      </c>
      <c r="B26" s="145">
        <v>396536.28499999997</v>
      </c>
      <c r="C26" s="147">
        <v>6.0463091625145099E-2</v>
      </c>
      <c r="D26" s="145">
        <v>582268.41500000004</v>
      </c>
      <c r="E26" s="147">
        <v>6.553807005718576E-2</v>
      </c>
      <c r="F26" s="145">
        <v>724514.68700000003</v>
      </c>
      <c r="G26" s="147">
        <v>6.7570658156641039E-2</v>
      </c>
      <c r="H26" s="145">
        <v>1703319.3870000001</v>
      </c>
      <c r="I26" s="156">
        <v>6.5098963496418694E-2</v>
      </c>
      <c r="J26" s="7"/>
      <c r="K26" s="26"/>
      <c r="L26" s="26" t="str">
        <f>+L9</f>
        <v>Říjen</v>
      </c>
      <c r="M26" s="26" t="str">
        <f>+M9</f>
        <v>Listopad</v>
      </c>
      <c r="N26" s="26" t="str">
        <f>+N9</f>
        <v>Prosinec</v>
      </c>
      <c r="O26" s="22"/>
      <c r="P26" s="34"/>
      <c r="Q26" s="34"/>
      <c r="R26" s="34"/>
    </row>
    <row r="27" spans="1:18" ht="12.75" customHeight="1" x14ac:dyDescent="0.2">
      <c r="A27" s="124" t="s">
        <v>26</v>
      </c>
      <c r="B27" s="148">
        <v>34423.32</v>
      </c>
      <c r="C27" s="151">
        <v>2.0331013102961294E-2</v>
      </c>
      <c r="D27" s="153">
        <v>53718.532999999996</v>
      </c>
      <c r="E27" s="151">
        <v>2.5453299225397904E-2</v>
      </c>
      <c r="F27" s="153">
        <v>64799.822000000007</v>
      </c>
      <c r="G27" s="151">
        <v>2.8005244784788705E-2</v>
      </c>
      <c r="H27" s="153">
        <v>152941.67500000002</v>
      </c>
      <c r="I27" s="157">
        <v>2.5000831324933422E-2</v>
      </c>
      <c r="J27" s="25"/>
      <c r="K27" s="26" t="str">
        <f>+A27</f>
        <v>Průmysl</v>
      </c>
      <c r="L27" s="23">
        <f t="shared" ref="L27:L34" si="3">+B27</f>
        <v>34423.32</v>
      </c>
      <c r="M27" s="23">
        <f t="shared" ref="M27:M34" si="4">+D27</f>
        <v>53718.532999999996</v>
      </c>
      <c r="N27" s="23">
        <f t="shared" ref="N27:N34" si="5">+F27</f>
        <v>64799.822000000007</v>
      </c>
      <c r="O27" s="22"/>
      <c r="P27" s="40"/>
      <c r="Q27" s="40"/>
      <c r="R27" s="40"/>
    </row>
    <row r="28" spans="1:18" ht="12.75" customHeight="1" x14ac:dyDescent="0.2">
      <c r="A28" s="124" t="s">
        <v>0</v>
      </c>
      <c r="B28" s="148">
        <v>364.13</v>
      </c>
      <c r="C28" s="152">
        <v>1.88876365254575E-3</v>
      </c>
      <c r="D28" s="154">
        <v>507.02</v>
      </c>
      <c r="E28" s="152">
        <v>1.9525672949938263E-3</v>
      </c>
      <c r="F28" s="154">
        <v>622.14</v>
      </c>
      <c r="G28" s="151">
        <v>1.7950455410070743E-3</v>
      </c>
      <c r="H28" s="154">
        <v>1493.29</v>
      </c>
      <c r="I28" s="157">
        <v>1.8688476838789919E-3</v>
      </c>
      <c r="J28" s="25"/>
      <c r="K28" s="26" t="str">
        <f t="shared" ref="K28:K34" si="6">+A28</f>
        <v>Energetika</v>
      </c>
      <c r="L28" s="23">
        <f t="shared" si="3"/>
        <v>364.13</v>
      </c>
      <c r="M28" s="23">
        <f t="shared" si="4"/>
        <v>507.02</v>
      </c>
      <c r="N28" s="23">
        <f t="shared" si="5"/>
        <v>622.14</v>
      </c>
      <c r="O28" s="22"/>
    </row>
    <row r="29" spans="1:18" ht="12.75" customHeight="1" x14ac:dyDescent="0.2">
      <c r="A29" s="124" t="s">
        <v>1</v>
      </c>
      <c r="B29" s="148">
        <v>43</v>
      </c>
      <c r="C29" s="152">
        <v>7.7655804588089153E-4</v>
      </c>
      <c r="D29" s="154">
        <v>56</v>
      </c>
      <c r="E29" s="152">
        <v>6.457390035490739E-4</v>
      </c>
      <c r="F29" s="154">
        <v>78</v>
      </c>
      <c r="G29" s="151">
        <v>7.0227397393180608E-4</v>
      </c>
      <c r="H29" s="154">
        <v>177</v>
      </c>
      <c r="I29" s="157">
        <v>6.9915524153188805E-4</v>
      </c>
      <c r="J29" s="25"/>
      <c r="K29" s="26" t="str">
        <f t="shared" si="6"/>
        <v>Doprava</v>
      </c>
      <c r="L29" s="23">
        <f t="shared" si="3"/>
        <v>43</v>
      </c>
      <c r="M29" s="23">
        <f t="shared" si="4"/>
        <v>56</v>
      </c>
      <c r="N29" s="23">
        <f t="shared" si="5"/>
        <v>78</v>
      </c>
      <c r="O29" s="22"/>
    </row>
    <row r="30" spans="1:18" ht="12.75" customHeight="1" x14ac:dyDescent="0.2">
      <c r="A30" s="124" t="s">
        <v>2</v>
      </c>
      <c r="B30" s="148">
        <v>27</v>
      </c>
      <c r="C30" s="152">
        <v>1.3265490014426958E-3</v>
      </c>
      <c r="D30" s="154">
        <v>51</v>
      </c>
      <c r="E30" s="152">
        <v>2.3173109306011725E-3</v>
      </c>
      <c r="F30" s="154">
        <v>91</v>
      </c>
      <c r="G30" s="151">
        <v>2.729540318115026E-3</v>
      </c>
      <c r="H30" s="154">
        <v>169</v>
      </c>
      <c r="I30" s="157">
        <v>2.2324737239493931E-3</v>
      </c>
      <c r="J30" s="25"/>
      <c r="K30" s="26" t="str">
        <f t="shared" si="6"/>
        <v>Stavebnictví</v>
      </c>
      <c r="L30" s="23">
        <f t="shared" si="3"/>
        <v>27</v>
      </c>
      <c r="M30" s="23">
        <f t="shared" si="4"/>
        <v>51</v>
      </c>
      <c r="N30" s="23">
        <f t="shared" si="5"/>
        <v>91</v>
      </c>
    </row>
    <row r="31" spans="1:18" x14ac:dyDescent="0.2">
      <c r="A31" s="124" t="s">
        <v>6</v>
      </c>
      <c r="B31" s="148">
        <v>3996.107</v>
      </c>
      <c r="C31" s="152">
        <v>0.11103035295724459</v>
      </c>
      <c r="D31" s="154">
        <v>5736.1869999999999</v>
      </c>
      <c r="E31" s="152">
        <v>0.12546433779313648</v>
      </c>
      <c r="F31" s="154">
        <v>6613.1849999999995</v>
      </c>
      <c r="G31" s="151">
        <v>0.14210368808807905</v>
      </c>
      <c r="H31" s="154">
        <v>16345.478999999999</v>
      </c>
      <c r="I31" s="157">
        <v>0.12745159263299802</v>
      </c>
      <c r="J31" s="25"/>
      <c r="K31" s="26" t="str">
        <f t="shared" si="6"/>
        <v>Zemědělství a lesnictví</v>
      </c>
      <c r="L31" s="23">
        <f t="shared" si="3"/>
        <v>3996.107</v>
      </c>
      <c r="M31" s="23">
        <f t="shared" si="4"/>
        <v>5736.1869999999999</v>
      </c>
      <c r="N31" s="23">
        <f t="shared" si="5"/>
        <v>6613.1849999999995</v>
      </c>
    </row>
    <row r="32" spans="1:18" x14ac:dyDescent="0.2">
      <c r="A32" s="124" t="s">
        <v>25</v>
      </c>
      <c r="B32" s="148">
        <v>241788.70699999999</v>
      </c>
      <c r="C32" s="152">
        <v>8.2521103422615136E-2</v>
      </c>
      <c r="D32" s="154">
        <v>340158.20500000002</v>
      </c>
      <c r="E32" s="152">
        <v>8.699072396055739E-2</v>
      </c>
      <c r="F32" s="154">
        <v>432985.63299999997</v>
      </c>
      <c r="G32" s="151">
        <v>9.1618916072395806E-2</v>
      </c>
      <c r="H32" s="154">
        <v>1014932.5449999999</v>
      </c>
      <c r="I32" s="157">
        <v>8.7749524667138729E-2</v>
      </c>
      <c r="J32" s="25"/>
      <c r="K32" s="26" t="str">
        <f t="shared" si="6"/>
        <v>Domácnosti</v>
      </c>
      <c r="L32" s="23">
        <f t="shared" si="3"/>
        <v>241788.70699999999</v>
      </c>
      <c r="M32" s="23">
        <f t="shared" si="4"/>
        <v>340158.20500000002</v>
      </c>
      <c r="N32" s="23">
        <f t="shared" si="5"/>
        <v>432985.63299999997</v>
      </c>
    </row>
    <row r="33" spans="1:14" x14ac:dyDescent="0.2">
      <c r="A33" s="124" t="s">
        <v>5</v>
      </c>
      <c r="B33" s="148">
        <v>60957.597999999998</v>
      </c>
      <c r="C33" s="152">
        <v>4.0668812756949307E-2</v>
      </c>
      <c r="D33" s="154">
        <v>96420.218000000008</v>
      </c>
      <c r="E33" s="152">
        <v>4.2767775917080489E-2</v>
      </c>
      <c r="F33" s="154">
        <v>118511.257</v>
      </c>
      <c r="G33" s="151">
        <v>4.0816377217233482E-2</v>
      </c>
      <c r="H33" s="154">
        <v>275889.07299999997</v>
      </c>
      <c r="I33" s="157">
        <v>4.1444035018814024E-2</v>
      </c>
      <c r="J33" s="25"/>
      <c r="K33" s="26" t="str">
        <f t="shared" si="6"/>
        <v>Obchod, služby, školství, zdravotnictví</v>
      </c>
      <c r="L33" s="23">
        <f t="shared" si="3"/>
        <v>60957.597999999998</v>
      </c>
      <c r="M33" s="23">
        <f t="shared" si="4"/>
        <v>96420.218000000008</v>
      </c>
      <c r="N33" s="23">
        <f t="shared" si="5"/>
        <v>118511.257</v>
      </c>
    </row>
    <row r="34" spans="1:14" x14ac:dyDescent="0.2">
      <c r="A34" s="124" t="s">
        <v>3</v>
      </c>
      <c r="B34" s="148">
        <v>54936.423000000003</v>
      </c>
      <c r="C34" s="151">
        <v>0.41690933637273525</v>
      </c>
      <c r="D34" s="153">
        <v>85621.251999999993</v>
      </c>
      <c r="E34" s="151">
        <v>0.43897129110263639</v>
      </c>
      <c r="F34" s="153">
        <v>100813.65</v>
      </c>
      <c r="G34" s="151">
        <v>0.41747275863187466</v>
      </c>
      <c r="H34" s="153">
        <v>241371.32499999998</v>
      </c>
      <c r="I34" s="157">
        <v>0.4247206871064243</v>
      </c>
      <c r="J34" s="25"/>
      <c r="K34" s="26" t="str">
        <f t="shared" si="6"/>
        <v>Ostatní</v>
      </c>
      <c r="L34" s="23">
        <f t="shared" si="3"/>
        <v>54936.423000000003</v>
      </c>
      <c r="M34" s="23">
        <f t="shared" si="4"/>
        <v>85621.251999999993</v>
      </c>
      <c r="N34" s="23">
        <f t="shared" si="5"/>
        <v>100813.65</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4.835981867999381E-2</v>
      </c>
    </row>
    <row r="40" spans="1:14" x14ac:dyDescent="0.2">
      <c r="B40" s="34"/>
      <c r="C40" s="34"/>
      <c r="D40" s="34"/>
      <c r="L40" s="28" t="s">
        <v>50</v>
      </c>
      <c r="M40" s="32">
        <v>5.7814731575366859E-2</v>
      </c>
    </row>
    <row r="41" spans="1:14" x14ac:dyDescent="0.2">
      <c r="B41" s="22"/>
      <c r="C41" s="22"/>
      <c r="D41" s="22"/>
      <c r="L41" s="28" t="s">
        <v>112</v>
      </c>
      <c r="M41" s="32">
        <v>6.5815840531578462E-2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zoomScaleNormal="100" workbookViewId="0">
      <selection activeCell="K41" sqref="K41"/>
    </sheetView>
  </sheetViews>
  <sheetFormatPr defaultRowHeight="12" x14ac:dyDescent="0.2"/>
  <cols>
    <col min="1" max="1" width="4.7109375" style="97" customWidth="1"/>
    <col min="2" max="6" width="9.140625" style="97"/>
    <col min="7" max="7" width="9.140625" style="97" customWidth="1"/>
    <col min="8" max="8" width="9.140625" style="196" customWidth="1"/>
    <col min="9" max="9" width="9.140625" style="97" customWidth="1"/>
    <col min="10" max="10" width="9" style="97" customWidth="1"/>
    <col min="11" max="11" width="12.42578125" style="97" customWidth="1"/>
    <col min="12" max="16384" width="9.140625" style="97"/>
  </cols>
  <sheetData>
    <row r="1" spans="1:11" ht="18.75" x14ac:dyDescent="0.3">
      <c r="A1" s="237" t="s">
        <v>43</v>
      </c>
      <c r="J1" s="197"/>
      <c r="K1" s="197"/>
    </row>
    <row r="2" spans="1:11" ht="6" customHeight="1" x14ac:dyDescent="0.2">
      <c r="A2" s="198"/>
      <c r="B2" s="69"/>
      <c r="C2" s="69"/>
      <c r="D2" s="69"/>
      <c r="E2" s="69"/>
      <c r="F2" s="69"/>
      <c r="G2" s="69"/>
      <c r="H2" s="199"/>
      <c r="I2" s="69"/>
      <c r="J2" s="200"/>
      <c r="K2" s="200"/>
    </row>
    <row r="3" spans="1:11" s="69" customFormat="1" ht="15" x14ac:dyDescent="0.25">
      <c r="A3" s="201" t="s">
        <v>176</v>
      </c>
      <c r="B3" s="202" t="s">
        <v>30</v>
      </c>
      <c r="C3" s="101"/>
      <c r="D3" s="101"/>
      <c r="E3" s="101"/>
      <c r="F3" s="101"/>
      <c r="G3" s="101"/>
      <c r="H3" s="203"/>
      <c r="I3" s="204"/>
      <c r="J3" s="205"/>
      <c r="K3" s="206">
        <v>4</v>
      </c>
    </row>
    <row r="4" spans="1:11" s="69" customFormat="1" ht="15" x14ac:dyDescent="0.25">
      <c r="A4" s="201" t="s">
        <v>177</v>
      </c>
      <c r="B4" s="202" t="s">
        <v>178</v>
      </c>
      <c r="C4" s="101"/>
      <c r="D4" s="101"/>
      <c r="E4" s="101"/>
      <c r="F4" s="101"/>
      <c r="G4" s="101"/>
      <c r="H4" s="203"/>
      <c r="I4" s="204"/>
      <c r="J4" s="205"/>
      <c r="K4" s="206">
        <v>5</v>
      </c>
    </row>
    <row r="5" spans="1:11" s="69" customFormat="1" ht="15" x14ac:dyDescent="0.25">
      <c r="A5" s="201" t="s">
        <v>179</v>
      </c>
      <c r="B5" s="202" t="s">
        <v>213</v>
      </c>
      <c r="C5" s="101"/>
      <c r="D5" s="101"/>
      <c r="E5" s="204"/>
      <c r="F5" s="204"/>
      <c r="G5" s="204"/>
      <c r="H5" s="101"/>
      <c r="I5" s="204"/>
      <c r="J5" s="101"/>
      <c r="K5" s="206">
        <v>6</v>
      </c>
    </row>
    <row r="6" spans="1:11" s="69" customFormat="1" ht="15" x14ac:dyDescent="0.25">
      <c r="A6" s="201" t="s">
        <v>180</v>
      </c>
      <c r="B6" s="202" t="s">
        <v>214</v>
      </c>
      <c r="C6" s="101"/>
      <c r="D6" s="101"/>
      <c r="E6" s="204"/>
      <c r="F6" s="204"/>
      <c r="G6" s="204"/>
      <c r="H6" s="101"/>
      <c r="I6" s="204"/>
      <c r="J6" s="101"/>
      <c r="K6" s="206">
        <v>7</v>
      </c>
    </row>
    <row r="7" spans="1:11" s="69" customFormat="1" ht="15" x14ac:dyDescent="0.25">
      <c r="A7" s="207" t="s">
        <v>181</v>
      </c>
      <c r="B7" s="208" t="s">
        <v>215</v>
      </c>
      <c r="C7" s="101"/>
      <c r="D7" s="101"/>
      <c r="E7" s="204"/>
      <c r="F7" s="204"/>
      <c r="G7" s="204"/>
      <c r="H7" s="101"/>
      <c r="I7" s="204"/>
      <c r="J7" s="101"/>
      <c r="K7" s="209">
        <v>7</v>
      </c>
    </row>
    <row r="8" spans="1:11" s="69" customFormat="1" ht="15" x14ac:dyDescent="0.25">
      <c r="A8" s="207" t="s">
        <v>182</v>
      </c>
      <c r="B8" s="208" t="s">
        <v>216</v>
      </c>
      <c r="C8" s="101"/>
      <c r="D8" s="101"/>
      <c r="E8" s="204"/>
      <c r="F8" s="204"/>
      <c r="G8" s="204"/>
      <c r="H8" s="101"/>
      <c r="I8" s="204"/>
      <c r="J8" s="101"/>
      <c r="K8" s="209">
        <v>8</v>
      </c>
    </row>
    <row r="9" spans="1:11" s="69" customFormat="1" ht="15" x14ac:dyDescent="0.25">
      <c r="A9" s="207" t="s">
        <v>183</v>
      </c>
      <c r="B9" s="208" t="s">
        <v>217</v>
      </c>
      <c r="C9" s="101"/>
      <c r="D9" s="101"/>
      <c r="E9" s="204"/>
      <c r="F9" s="204"/>
      <c r="G9" s="204"/>
      <c r="H9" s="101"/>
      <c r="I9" s="204"/>
      <c r="J9" s="101"/>
      <c r="K9" s="209">
        <v>9</v>
      </c>
    </row>
    <row r="10" spans="1:11" s="69" customFormat="1" ht="15" x14ac:dyDescent="0.25">
      <c r="A10" s="201" t="s">
        <v>184</v>
      </c>
      <c r="B10" s="202" t="s">
        <v>112</v>
      </c>
      <c r="C10" s="210"/>
      <c r="D10" s="210"/>
      <c r="E10" s="211"/>
      <c r="F10" s="211"/>
      <c r="G10" s="211"/>
      <c r="H10" s="210"/>
      <c r="I10" s="211"/>
      <c r="J10" s="210"/>
      <c r="K10" s="206">
        <v>10</v>
      </c>
    </row>
    <row r="11" spans="1:11" s="69" customFormat="1" ht="15" x14ac:dyDescent="0.25">
      <c r="A11" s="207" t="s">
        <v>218</v>
      </c>
      <c r="B11" s="208" t="s">
        <v>219</v>
      </c>
      <c r="C11" s="101"/>
      <c r="D11" s="101"/>
      <c r="E11" s="204"/>
      <c r="F11" s="204"/>
      <c r="G11" s="204"/>
      <c r="H11" s="101"/>
      <c r="I11" s="204"/>
      <c r="J11" s="101"/>
      <c r="K11" s="209">
        <v>10</v>
      </c>
    </row>
    <row r="12" spans="1:11" s="69" customFormat="1" ht="15" x14ac:dyDescent="0.25">
      <c r="A12" s="207" t="s">
        <v>220</v>
      </c>
      <c r="B12" s="208" t="s">
        <v>221</v>
      </c>
      <c r="C12" s="101"/>
      <c r="D12" s="101"/>
      <c r="E12" s="204"/>
      <c r="F12" s="204"/>
      <c r="G12" s="204"/>
      <c r="H12" s="101"/>
      <c r="I12" s="204"/>
      <c r="J12" s="101"/>
      <c r="K12" s="209">
        <v>11</v>
      </c>
    </row>
    <row r="13" spans="1:11" s="69" customFormat="1" ht="15" x14ac:dyDescent="0.25">
      <c r="A13" s="207" t="s">
        <v>222</v>
      </c>
      <c r="B13" s="208" t="s">
        <v>223</v>
      </c>
      <c r="C13" s="101"/>
      <c r="D13" s="212"/>
      <c r="E13" s="204"/>
      <c r="F13" s="204"/>
      <c r="G13" s="204"/>
      <c r="H13" s="101"/>
      <c r="I13" s="204"/>
      <c r="J13" s="101"/>
      <c r="K13" s="209">
        <v>12</v>
      </c>
    </row>
    <row r="14" spans="1:11" s="69" customFormat="1" ht="15" x14ac:dyDescent="0.25">
      <c r="A14" s="207" t="s">
        <v>224</v>
      </c>
      <c r="B14" s="208" t="s">
        <v>225</v>
      </c>
      <c r="C14" s="101"/>
      <c r="D14" s="101"/>
      <c r="E14" s="204"/>
      <c r="F14" s="204"/>
      <c r="G14" s="204"/>
      <c r="H14" s="101"/>
      <c r="I14" s="204"/>
      <c r="J14" s="101"/>
      <c r="K14" s="209">
        <v>13</v>
      </c>
    </row>
    <row r="15" spans="1:11" s="69" customFormat="1" ht="15" x14ac:dyDescent="0.25">
      <c r="A15" s="201" t="s">
        <v>185</v>
      </c>
      <c r="B15" s="202" t="s">
        <v>226</v>
      </c>
      <c r="C15" s="210"/>
      <c r="D15" s="210"/>
      <c r="E15" s="211"/>
      <c r="F15" s="211"/>
      <c r="G15" s="211"/>
      <c r="H15" s="210"/>
      <c r="I15" s="211"/>
      <c r="J15" s="210"/>
      <c r="K15" s="206">
        <v>14</v>
      </c>
    </row>
    <row r="16" spans="1:11" s="69" customFormat="1" ht="15" x14ac:dyDescent="0.25">
      <c r="A16" s="201" t="s">
        <v>186</v>
      </c>
      <c r="B16" s="202" t="s">
        <v>227</v>
      </c>
      <c r="C16" s="210"/>
      <c r="D16" s="210"/>
      <c r="E16" s="211"/>
      <c r="F16" s="211"/>
      <c r="G16" s="211"/>
      <c r="H16" s="210"/>
      <c r="I16" s="211"/>
      <c r="J16" s="210"/>
      <c r="K16" s="206">
        <v>15</v>
      </c>
    </row>
    <row r="17" spans="1:12" s="69" customFormat="1" ht="15" x14ac:dyDescent="0.25">
      <c r="A17" s="207" t="s">
        <v>187</v>
      </c>
      <c r="B17" s="208" t="s">
        <v>228</v>
      </c>
      <c r="C17" s="101"/>
      <c r="D17" s="101"/>
      <c r="E17" s="204"/>
      <c r="F17" s="204"/>
      <c r="G17" s="204"/>
      <c r="H17" s="101"/>
      <c r="I17" s="204"/>
      <c r="J17" s="101"/>
      <c r="K17" s="209">
        <v>15</v>
      </c>
    </row>
    <row r="18" spans="1:12" s="69" customFormat="1" ht="15" x14ac:dyDescent="0.25">
      <c r="A18" s="207" t="s">
        <v>188</v>
      </c>
      <c r="B18" s="208" t="s">
        <v>229</v>
      </c>
      <c r="C18" s="101"/>
      <c r="D18" s="101"/>
      <c r="E18" s="204"/>
      <c r="F18" s="204"/>
      <c r="G18" s="204"/>
      <c r="H18" s="101"/>
      <c r="I18" s="204"/>
      <c r="J18" s="101"/>
      <c r="K18" s="209">
        <v>16</v>
      </c>
    </row>
    <row r="19" spans="1:12" s="213" customFormat="1" ht="15" x14ac:dyDescent="0.25">
      <c r="A19" s="201" t="s">
        <v>189</v>
      </c>
      <c r="B19" s="202" t="s">
        <v>272</v>
      </c>
      <c r="C19" s="210"/>
      <c r="D19" s="210"/>
      <c r="E19" s="211"/>
      <c r="F19" s="211"/>
      <c r="G19" s="211"/>
      <c r="H19" s="210"/>
      <c r="I19" s="211"/>
      <c r="J19" s="210"/>
      <c r="K19" s="206">
        <v>17</v>
      </c>
      <c r="L19" s="69"/>
    </row>
    <row r="20" spans="1:12" s="69" customFormat="1" ht="15" x14ac:dyDescent="0.25">
      <c r="A20" s="207" t="s">
        <v>230</v>
      </c>
      <c r="B20" s="208" t="s">
        <v>231</v>
      </c>
      <c r="C20" s="101"/>
      <c r="D20" s="101"/>
      <c r="E20" s="204"/>
      <c r="F20" s="204"/>
      <c r="G20" s="204"/>
      <c r="H20" s="101"/>
      <c r="I20" s="204"/>
      <c r="J20" s="101"/>
      <c r="K20" s="209">
        <v>17</v>
      </c>
    </row>
    <row r="21" spans="1:12" s="69" customFormat="1" ht="15" x14ac:dyDescent="0.25">
      <c r="A21" s="207" t="s">
        <v>232</v>
      </c>
      <c r="B21" s="208" t="s">
        <v>233</v>
      </c>
      <c r="C21" s="101"/>
      <c r="D21" s="101"/>
      <c r="E21" s="204"/>
      <c r="F21" s="204"/>
      <c r="G21" s="204"/>
      <c r="H21" s="101"/>
      <c r="I21" s="204"/>
      <c r="J21" s="101"/>
      <c r="K21" s="209">
        <v>18</v>
      </c>
    </row>
    <row r="22" spans="1:12" s="69" customFormat="1" ht="15" x14ac:dyDescent="0.25">
      <c r="A22" s="207" t="s">
        <v>234</v>
      </c>
      <c r="B22" s="208" t="s">
        <v>235</v>
      </c>
      <c r="C22" s="101"/>
      <c r="D22" s="101"/>
      <c r="E22" s="204"/>
      <c r="F22" s="204"/>
      <c r="G22" s="204"/>
      <c r="H22" s="101"/>
      <c r="I22" s="204"/>
      <c r="J22" s="101"/>
      <c r="K22" s="209">
        <v>19</v>
      </c>
    </row>
    <row r="23" spans="1:12" s="69" customFormat="1" ht="15" x14ac:dyDescent="0.25">
      <c r="A23" s="207" t="s">
        <v>236</v>
      </c>
      <c r="B23" s="208" t="s">
        <v>237</v>
      </c>
      <c r="C23" s="101"/>
      <c r="D23" s="101"/>
      <c r="E23" s="204"/>
      <c r="F23" s="204"/>
      <c r="G23" s="204"/>
      <c r="H23" s="101"/>
      <c r="I23" s="204"/>
      <c r="J23" s="101"/>
      <c r="K23" s="209">
        <v>20</v>
      </c>
    </row>
    <row r="24" spans="1:12" s="69" customFormat="1" ht="15" x14ac:dyDescent="0.25">
      <c r="A24" s="207" t="s">
        <v>238</v>
      </c>
      <c r="B24" s="208" t="s">
        <v>239</v>
      </c>
      <c r="C24" s="101"/>
      <c r="D24" s="101"/>
      <c r="E24" s="204"/>
      <c r="F24" s="204"/>
      <c r="G24" s="204"/>
      <c r="H24" s="101"/>
      <c r="I24" s="204"/>
      <c r="J24" s="101"/>
      <c r="K24" s="209">
        <v>21</v>
      </c>
    </row>
    <row r="25" spans="1:12" s="69" customFormat="1" ht="15" x14ac:dyDescent="0.25">
      <c r="A25" s="207" t="s">
        <v>240</v>
      </c>
      <c r="B25" s="208" t="s">
        <v>241</v>
      </c>
      <c r="C25" s="101"/>
      <c r="D25" s="101"/>
      <c r="E25" s="204"/>
      <c r="F25" s="204"/>
      <c r="G25" s="204"/>
      <c r="H25" s="101"/>
      <c r="I25" s="204"/>
      <c r="J25" s="101"/>
      <c r="K25" s="209">
        <v>22</v>
      </c>
    </row>
    <row r="26" spans="1:12" s="69" customFormat="1" ht="15" x14ac:dyDescent="0.25">
      <c r="A26" s="207" t="s">
        <v>242</v>
      </c>
      <c r="B26" s="208" t="s">
        <v>243</v>
      </c>
      <c r="C26" s="101"/>
      <c r="D26" s="101"/>
      <c r="E26" s="204"/>
      <c r="F26" s="204"/>
      <c r="G26" s="204"/>
      <c r="H26" s="101"/>
      <c r="I26" s="204"/>
      <c r="J26" s="101"/>
      <c r="K26" s="209">
        <v>23</v>
      </c>
    </row>
    <row r="27" spans="1:12" s="69" customFormat="1" ht="15" x14ac:dyDescent="0.25">
      <c r="A27" s="207" t="s">
        <v>244</v>
      </c>
      <c r="B27" s="208" t="s">
        <v>245</v>
      </c>
      <c r="C27" s="101"/>
      <c r="D27" s="101"/>
      <c r="E27" s="204"/>
      <c r="F27" s="204"/>
      <c r="G27" s="204"/>
      <c r="H27" s="101"/>
      <c r="I27" s="204"/>
      <c r="J27" s="101"/>
      <c r="K27" s="209">
        <v>24</v>
      </c>
    </row>
    <row r="28" spans="1:12" s="69" customFormat="1" ht="15" x14ac:dyDescent="0.25">
      <c r="A28" s="207" t="s">
        <v>246</v>
      </c>
      <c r="B28" s="208" t="s">
        <v>247</v>
      </c>
      <c r="C28" s="101"/>
      <c r="D28" s="101"/>
      <c r="E28" s="204"/>
      <c r="F28" s="204"/>
      <c r="G28" s="204"/>
      <c r="H28" s="101"/>
      <c r="I28" s="204"/>
      <c r="J28" s="101"/>
      <c r="K28" s="209">
        <v>25</v>
      </c>
    </row>
    <row r="29" spans="1:12" s="69" customFormat="1" ht="15" x14ac:dyDescent="0.25">
      <c r="A29" s="207" t="s">
        <v>248</v>
      </c>
      <c r="B29" s="208" t="s">
        <v>249</v>
      </c>
      <c r="C29" s="101"/>
      <c r="D29" s="101"/>
      <c r="E29" s="204"/>
      <c r="F29" s="204"/>
      <c r="G29" s="204"/>
      <c r="H29" s="101"/>
      <c r="I29" s="204"/>
      <c r="J29" s="101"/>
      <c r="K29" s="209">
        <v>26</v>
      </c>
    </row>
    <row r="30" spans="1:12" s="69" customFormat="1" ht="15" x14ac:dyDescent="0.25">
      <c r="A30" s="207" t="s">
        <v>250</v>
      </c>
      <c r="B30" s="208" t="s">
        <v>251</v>
      </c>
      <c r="C30" s="101"/>
      <c r="D30" s="101"/>
      <c r="E30" s="204"/>
      <c r="F30" s="204"/>
      <c r="G30" s="204"/>
      <c r="H30" s="101"/>
      <c r="I30" s="204"/>
      <c r="J30" s="101"/>
      <c r="K30" s="209">
        <v>27</v>
      </c>
    </row>
    <row r="31" spans="1:12" s="69" customFormat="1" ht="15" x14ac:dyDescent="0.25">
      <c r="A31" s="207" t="s">
        <v>252</v>
      </c>
      <c r="B31" s="208" t="s">
        <v>253</v>
      </c>
      <c r="C31" s="101"/>
      <c r="D31" s="101"/>
      <c r="E31" s="204"/>
      <c r="F31" s="204"/>
      <c r="G31" s="204"/>
      <c r="H31" s="101"/>
      <c r="I31" s="204"/>
      <c r="J31" s="101"/>
      <c r="K31" s="209">
        <v>28</v>
      </c>
    </row>
    <row r="32" spans="1:12" s="69" customFormat="1" ht="15" x14ac:dyDescent="0.25">
      <c r="A32" s="207" t="s">
        <v>254</v>
      </c>
      <c r="B32" s="208" t="s">
        <v>255</v>
      </c>
      <c r="C32" s="101"/>
      <c r="D32" s="101"/>
      <c r="E32" s="204"/>
      <c r="F32" s="204"/>
      <c r="G32" s="204"/>
      <c r="H32" s="101"/>
      <c r="I32" s="204"/>
      <c r="J32" s="101"/>
      <c r="K32" s="209">
        <v>29</v>
      </c>
    </row>
    <row r="33" spans="1:12" s="69" customFormat="1" ht="15" x14ac:dyDescent="0.25">
      <c r="A33" s="207" t="s">
        <v>256</v>
      </c>
      <c r="B33" s="208" t="s">
        <v>257</v>
      </c>
      <c r="C33" s="101"/>
      <c r="D33" s="101"/>
      <c r="E33" s="204"/>
      <c r="F33" s="204"/>
      <c r="G33" s="204"/>
      <c r="H33" s="101"/>
      <c r="I33" s="204"/>
      <c r="J33" s="101"/>
      <c r="K33" s="209">
        <v>30</v>
      </c>
    </row>
    <row r="34" spans="1:12" s="214" customFormat="1" ht="15" x14ac:dyDescent="0.25">
      <c r="A34" s="201" t="s">
        <v>190</v>
      </c>
      <c r="B34" s="202" t="s">
        <v>258</v>
      </c>
      <c r="C34" s="210"/>
      <c r="D34" s="210"/>
      <c r="E34" s="211"/>
      <c r="F34" s="211"/>
      <c r="G34" s="211"/>
      <c r="H34" s="210"/>
      <c r="I34" s="211"/>
      <c r="J34" s="210"/>
      <c r="K34" s="206">
        <v>31</v>
      </c>
      <c r="L34" s="69"/>
    </row>
    <row r="35" spans="1:12" ht="15" x14ac:dyDescent="0.25">
      <c r="A35" s="215" t="s">
        <v>191</v>
      </c>
      <c r="B35" s="216" t="s">
        <v>259</v>
      </c>
      <c r="C35" s="217"/>
      <c r="D35" s="217"/>
      <c r="E35" s="218"/>
      <c r="F35" s="218"/>
      <c r="G35" s="218"/>
      <c r="H35" s="217"/>
      <c r="I35" s="218"/>
      <c r="J35" s="217"/>
      <c r="K35" s="67">
        <v>32</v>
      </c>
      <c r="L35" s="69"/>
    </row>
    <row r="36" spans="1:12" ht="15" x14ac:dyDescent="0.25">
      <c r="A36" s="207" t="s">
        <v>260</v>
      </c>
      <c r="B36" s="208" t="s">
        <v>274</v>
      </c>
      <c r="C36" s="101"/>
      <c r="D36" s="101"/>
      <c r="E36" s="204"/>
      <c r="F36" s="204"/>
      <c r="G36" s="204"/>
      <c r="H36" s="101"/>
      <c r="I36" s="204"/>
      <c r="J36" s="101"/>
      <c r="K36" s="209">
        <v>32</v>
      </c>
      <c r="L36" s="69"/>
    </row>
    <row r="37" spans="1:12" ht="15" x14ac:dyDescent="0.25">
      <c r="A37" s="207" t="s">
        <v>261</v>
      </c>
      <c r="B37" s="208" t="s">
        <v>275</v>
      </c>
      <c r="C37" s="101"/>
      <c r="D37" s="101"/>
      <c r="E37" s="204"/>
      <c r="F37" s="204"/>
      <c r="G37" s="204"/>
      <c r="H37" s="101"/>
      <c r="I37" s="204"/>
      <c r="J37" s="101"/>
      <c r="K37" s="209">
        <v>33</v>
      </c>
      <c r="L37" s="69"/>
    </row>
    <row r="38" spans="1:12" ht="15" x14ac:dyDescent="0.25">
      <c r="A38" s="219" t="s">
        <v>262</v>
      </c>
      <c r="B38" s="208" t="s">
        <v>263</v>
      </c>
      <c r="C38" s="101"/>
      <c r="D38" s="101"/>
      <c r="E38" s="204"/>
      <c r="F38" s="204"/>
      <c r="G38" s="204"/>
      <c r="H38" s="101"/>
      <c r="I38" s="204"/>
      <c r="J38" s="101"/>
      <c r="K38" s="209">
        <v>34</v>
      </c>
      <c r="L38" s="69"/>
    </row>
    <row r="39" spans="1:12" ht="15" x14ac:dyDescent="0.25">
      <c r="A39" s="219" t="s">
        <v>264</v>
      </c>
      <c r="B39" s="220" t="s">
        <v>265</v>
      </c>
      <c r="C39" s="221"/>
      <c r="D39" s="221"/>
      <c r="E39" s="222"/>
      <c r="F39" s="222"/>
      <c r="G39" s="222"/>
      <c r="H39" s="221"/>
      <c r="I39" s="222"/>
      <c r="J39" s="221"/>
      <c r="K39" s="68">
        <v>35</v>
      </c>
      <c r="L39" s="69"/>
    </row>
    <row r="40" spans="1:12" ht="15" x14ac:dyDescent="0.25">
      <c r="A40" s="219" t="s">
        <v>287</v>
      </c>
      <c r="B40" s="220" t="s">
        <v>288</v>
      </c>
      <c r="C40" s="221"/>
      <c r="D40" s="221"/>
      <c r="E40" s="222"/>
      <c r="F40" s="222"/>
      <c r="G40" s="222"/>
      <c r="H40" s="221"/>
      <c r="I40" s="222"/>
      <c r="J40" s="221"/>
      <c r="K40" s="68">
        <v>36</v>
      </c>
      <c r="L40" s="69"/>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L17" sqref="L16:L17"/>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130</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2868.3919999999998</v>
      </c>
      <c r="C7" s="146">
        <v>7.1727491765162618E-2</v>
      </c>
      <c r="D7" s="145">
        <v>2870.393</v>
      </c>
      <c r="E7" s="146">
        <v>7.1764072536043236E-2</v>
      </c>
      <c r="F7" s="145">
        <v>2868.6959999999999</v>
      </c>
      <c r="G7" s="146">
        <v>7.1720764600369316E-2</v>
      </c>
      <c r="H7" s="145">
        <v>2868.6959999999999</v>
      </c>
      <c r="I7" s="155">
        <v>7.1720764600369316E-2</v>
      </c>
      <c r="J7" s="30"/>
      <c r="O7" s="13"/>
    </row>
    <row r="8" spans="1:15" x14ac:dyDescent="0.2">
      <c r="A8" s="125" t="s">
        <v>168</v>
      </c>
      <c r="B8" s="145">
        <v>665842.94799999986</v>
      </c>
      <c r="C8" s="146">
        <v>5.1009358991317227E-2</v>
      </c>
      <c r="D8" s="145">
        <v>773769.83099999977</v>
      </c>
      <c r="E8" s="146">
        <v>4.8125345092228412E-2</v>
      </c>
      <c r="F8" s="145">
        <v>882283.17500000005</v>
      </c>
      <c r="G8" s="146">
        <v>4.8846395202375471E-2</v>
      </c>
      <c r="H8" s="145">
        <v>2321895.9539999999</v>
      </c>
      <c r="I8" s="155">
        <v>4.9198997866327088E-2</v>
      </c>
      <c r="J8" s="30"/>
      <c r="O8" s="13"/>
    </row>
    <row r="9" spans="1:15" x14ac:dyDescent="0.2">
      <c r="A9" s="125" t="s">
        <v>169</v>
      </c>
      <c r="B9" s="145">
        <v>257636.43599999999</v>
      </c>
      <c r="C9" s="147">
        <v>3.5538996830582203E-2</v>
      </c>
      <c r="D9" s="145">
        <v>338295.51653004618</v>
      </c>
      <c r="E9" s="147">
        <v>3.489874649642933E-2</v>
      </c>
      <c r="F9" s="145">
        <v>406128.1759946071</v>
      </c>
      <c r="G9" s="147">
        <v>3.5463277097909425E-2</v>
      </c>
      <c r="H9" s="145">
        <v>1002060.1285246534</v>
      </c>
      <c r="I9" s="156">
        <v>3.528988709382179E-2</v>
      </c>
      <c r="J9" s="25"/>
      <c r="K9" s="26"/>
      <c r="L9" s="26" t="str">
        <f>+B5</f>
        <v>Říjen</v>
      </c>
      <c r="M9" s="26" t="str">
        <f>+D5</f>
        <v>Listopad</v>
      </c>
      <c r="N9" s="26" t="str">
        <f>+F5</f>
        <v>Prosinec</v>
      </c>
      <c r="O9" s="27"/>
    </row>
    <row r="10" spans="1:15" x14ac:dyDescent="0.2">
      <c r="A10" s="124" t="s">
        <v>41</v>
      </c>
      <c r="B10" s="148">
        <v>37437.212999999996</v>
      </c>
      <c r="C10" s="149">
        <v>5.5854430501085753E-2</v>
      </c>
      <c r="D10" s="153">
        <v>39980.990000000005</v>
      </c>
      <c r="E10" s="151">
        <v>4.4475888175621696E-2</v>
      </c>
      <c r="F10" s="153">
        <v>40130.606</v>
      </c>
      <c r="G10" s="151">
        <v>3.8549429227018886E-2</v>
      </c>
      <c r="H10" s="153">
        <v>117548.80900000001</v>
      </c>
      <c r="I10" s="157">
        <v>4.503411122340574E-2</v>
      </c>
      <c r="J10" s="25"/>
      <c r="K10" s="26" t="str">
        <f>+A10</f>
        <v>Biomasa</v>
      </c>
      <c r="L10" s="23">
        <f>+B10</f>
        <v>37437.212999999996</v>
      </c>
      <c r="M10" s="23">
        <f>+D10</f>
        <v>39980.990000000005</v>
      </c>
      <c r="N10" s="23">
        <f>+F10</f>
        <v>40130.606</v>
      </c>
      <c r="O10" s="40"/>
    </row>
    <row r="11" spans="1:15" x14ac:dyDescent="0.2">
      <c r="A11" s="124" t="s">
        <v>40</v>
      </c>
      <c r="B11" s="148">
        <v>552</v>
      </c>
      <c r="C11" s="150">
        <v>1.1678941332742389E-2</v>
      </c>
      <c r="D11" s="154">
        <v>815</v>
      </c>
      <c r="E11" s="152">
        <v>1.4112554112554113E-2</v>
      </c>
      <c r="F11" s="154">
        <v>852</v>
      </c>
      <c r="G11" s="151">
        <v>1.3214040942123896E-2</v>
      </c>
      <c r="H11" s="154">
        <v>2219</v>
      </c>
      <c r="I11" s="157">
        <v>1.3092107525343405E-2</v>
      </c>
      <c r="J11" s="25"/>
      <c r="K11" s="26" t="str">
        <f t="shared" ref="K11:L25" si="0">+A11</f>
        <v>Bioplyn</v>
      </c>
      <c r="L11" s="23">
        <f t="shared" si="0"/>
        <v>552</v>
      </c>
      <c r="M11" s="23">
        <f t="shared" ref="M11:M25" si="1">+D11</f>
        <v>815</v>
      </c>
      <c r="N11" s="23">
        <f t="shared" ref="N11:N25" si="2">+F11</f>
        <v>852</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409.01</v>
      </c>
      <c r="C14" s="150">
        <v>0.40941532116795626</v>
      </c>
      <c r="D14" s="154">
        <v>417.16</v>
      </c>
      <c r="E14" s="152">
        <v>0.48895869473486803</v>
      </c>
      <c r="F14" s="154">
        <v>500.95</v>
      </c>
      <c r="G14" s="151">
        <v>0.54277046427217068</v>
      </c>
      <c r="H14" s="154">
        <v>1327.1200000000001</v>
      </c>
      <c r="I14" s="157">
        <v>0.47822076162472249</v>
      </c>
      <c r="J14" s="25"/>
      <c r="K14" s="26" t="str">
        <f t="shared" si="0"/>
        <v>Energie prostředí (tepelné čerpadlo)</v>
      </c>
      <c r="L14" s="23">
        <f t="shared" si="0"/>
        <v>409.01</v>
      </c>
      <c r="M14" s="23">
        <f t="shared" si="1"/>
        <v>417.16</v>
      </c>
      <c r="N14" s="23">
        <f t="shared" si="2"/>
        <v>500.95</v>
      </c>
      <c r="O14" s="40"/>
    </row>
    <row r="15" spans="1:15" x14ac:dyDescent="0.2">
      <c r="A15" s="124" t="s">
        <v>53</v>
      </c>
      <c r="B15" s="148">
        <v>7.1710000000000003</v>
      </c>
      <c r="C15" s="150">
        <v>0.33398537562293323</v>
      </c>
      <c r="D15" s="154">
        <v>3.2119999999999997</v>
      </c>
      <c r="E15" s="152">
        <v>0.29707732149463556</v>
      </c>
      <c r="F15" s="154">
        <v>1.325</v>
      </c>
      <c r="G15" s="151">
        <v>0.25853658536585361</v>
      </c>
      <c r="H15" s="154">
        <v>11.707999999999998</v>
      </c>
      <c r="I15" s="157">
        <v>0.31298118049615054</v>
      </c>
      <c r="J15" s="25"/>
      <c r="K15" s="26" t="str">
        <f t="shared" si="0"/>
        <v>Energie Slunce (solární kolektor)</v>
      </c>
      <c r="L15" s="23">
        <f t="shared" si="0"/>
        <v>7.1710000000000003</v>
      </c>
      <c r="M15" s="23">
        <f t="shared" si="1"/>
        <v>3.2119999999999997</v>
      </c>
      <c r="N15" s="23">
        <f t="shared" si="2"/>
        <v>1.325</v>
      </c>
      <c r="O15" s="40"/>
    </row>
    <row r="16" spans="1:15" x14ac:dyDescent="0.2">
      <c r="A16" s="124" t="s">
        <v>38</v>
      </c>
      <c r="B16" s="148">
        <v>110997.53200000001</v>
      </c>
      <c r="C16" s="150">
        <v>3.5402114060261503E-2</v>
      </c>
      <c r="D16" s="154">
        <v>169756.05799999999</v>
      </c>
      <c r="E16" s="152">
        <v>3.944989563182718E-2</v>
      </c>
      <c r="F16" s="154">
        <v>195870.07500000001</v>
      </c>
      <c r="G16" s="151">
        <v>3.8535309387409296E-2</v>
      </c>
      <c r="H16" s="154">
        <v>476623.66499999998</v>
      </c>
      <c r="I16" s="157">
        <v>3.8065063624810561E-2</v>
      </c>
      <c r="J16" s="25"/>
      <c r="K16" s="26" t="str">
        <f t="shared" si="0"/>
        <v>Hnědé uhlí</v>
      </c>
      <c r="L16" s="23">
        <f t="shared" si="0"/>
        <v>110997.53200000001</v>
      </c>
      <c r="M16" s="23">
        <f t="shared" si="1"/>
        <v>169756.05799999999</v>
      </c>
      <c r="N16" s="23">
        <f t="shared" si="2"/>
        <v>195870.07500000001</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0</v>
      </c>
      <c r="E24" s="152">
        <v>0</v>
      </c>
      <c r="F24" s="154">
        <v>0</v>
      </c>
      <c r="G24" s="151">
        <v>0</v>
      </c>
      <c r="H24" s="154">
        <v>0</v>
      </c>
      <c r="I24" s="157">
        <v>0</v>
      </c>
      <c r="J24" s="25"/>
      <c r="K24" s="26" t="str">
        <f t="shared" si="0"/>
        <v>Topné oleje</v>
      </c>
      <c r="L24" s="23">
        <f t="shared" si="0"/>
        <v>0</v>
      </c>
      <c r="M24" s="23">
        <f t="shared" si="1"/>
        <v>0</v>
      </c>
      <c r="N24" s="23">
        <f t="shared" si="2"/>
        <v>0</v>
      </c>
      <c r="O24" s="40"/>
    </row>
    <row r="25" spans="1:18" x14ac:dyDescent="0.2">
      <c r="A25" s="124" t="s">
        <v>31</v>
      </c>
      <c r="B25" s="148">
        <v>108233.50999999998</v>
      </c>
      <c r="C25" s="149">
        <v>5.4572063706132087E-2</v>
      </c>
      <c r="D25" s="153">
        <v>127323.0965300462</v>
      </c>
      <c r="E25" s="151">
        <v>4.9289321408820225E-2</v>
      </c>
      <c r="F25" s="153">
        <v>168773.21999460709</v>
      </c>
      <c r="G25" s="151">
        <v>5.1774932447722584E-2</v>
      </c>
      <c r="H25" s="153">
        <v>404329.82652465324</v>
      </c>
      <c r="I25" s="157">
        <v>5.166336061174881E-2</v>
      </c>
      <c r="J25" s="25"/>
      <c r="K25" s="26" t="str">
        <f t="shared" si="0"/>
        <v>Zemní plyn</v>
      </c>
      <c r="L25" s="23">
        <f t="shared" si="0"/>
        <v>108233.50999999998</v>
      </c>
      <c r="M25" s="23">
        <f t="shared" si="1"/>
        <v>127323.0965300462</v>
      </c>
      <c r="N25" s="23">
        <f t="shared" si="2"/>
        <v>168773.21999460709</v>
      </c>
      <c r="O25" s="24"/>
    </row>
    <row r="26" spans="1:18" ht="13.5" customHeight="1" x14ac:dyDescent="0.2">
      <c r="A26" s="126" t="s">
        <v>170</v>
      </c>
      <c r="B26" s="145">
        <v>230498.71900000001</v>
      </c>
      <c r="C26" s="147">
        <v>3.5146002253931379E-2</v>
      </c>
      <c r="D26" s="145">
        <v>300249.02253004623</v>
      </c>
      <c r="E26" s="147">
        <v>3.3794966318370055E-2</v>
      </c>
      <c r="F26" s="145">
        <v>374212.12199460709</v>
      </c>
      <c r="G26" s="147">
        <v>3.4900271626058632E-2</v>
      </c>
      <c r="H26" s="145">
        <v>904959.86352465325</v>
      </c>
      <c r="I26" s="156">
        <v>3.4586554683132625E-2</v>
      </c>
      <c r="J26" s="7"/>
      <c r="K26" s="26"/>
      <c r="L26" s="26" t="str">
        <f>+L9</f>
        <v>Říjen</v>
      </c>
      <c r="M26" s="26" t="str">
        <f>+M9</f>
        <v>Listopad</v>
      </c>
      <c r="N26" s="26" t="str">
        <f>+N9</f>
        <v>Prosinec</v>
      </c>
      <c r="O26" s="22"/>
      <c r="P26" s="34"/>
      <c r="Q26" s="34"/>
      <c r="R26" s="34"/>
    </row>
    <row r="27" spans="1:18" ht="12.75" customHeight="1" x14ac:dyDescent="0.2">
      <c r="A27" s="124" t="s">
        <v>26</v>
      </c>
      <c r="B27" s="148">
        <v>13837.985000000001</v>
      </c>
      <c r="C27" s="151">
        <v>8.1729552626992937E-3</v>
      </c>
      <c r="D27" s="153">
        <v>19320.321</v>
      </c>
      <c r="E27" s="151">
        <v>9.1544925760303018E-3</v>
      </c>
      <c r="F27" s="153">
        <v>19979.690000000002</v>
      </c>
      <c r="G27" s="151">
        <v>8.6348402187616351E-3</v>
      </c>
      <c r="H27" s="153">
        <v>53137.995999999999</v>
      </c>
      <c r="I27" s="157">
        <v>8.6862790991466977E-3</v>
      </c>
      <c r="J27" s="25"/>
      <c r="K27" s="26" t="str">
        <f>+A27</f>
        <v>Průmysl</v>
      </c>
      <c r="L27" s="23">
        <f t="shared" ref="L27:L34" si="3">+B27</f>
        <v>13837.985000000001</v>
      </c>
      <c r="M27" s="23">
        <f t="shared" ref="M27:M34" si="4">+D27</f>
        <v>19320.321</v>
      </c>
      <c r="N27" s="23">
        <f t="shared" ref="N27:N34" si="5">+F27</f>
        <v>19979.690000000002</v>
      </c>
      <c r="O27" s="22"/>
      <c r="P27" s="40"/>
      <c r="Q27" s="40"/>
      <c r="R27" s="40"/>
    </row>
    <row r="28" spans="1:18" ht="12.75" customHeight="1" x14ac:dyDescent="0.2">
      <c r="A28" s="124" t="s">
        <v>0</v>
      </c>
      <c r="B28" s="148">
        <v>4884.08</v>
      </c>
      <c r="C28" s="152">
        <v>2.5334009227818765E-2</v>
      </c>
      <c r="D28" s="154">
        <v>5070.8099999999995</v>
      </c>
      <c r="E28" s="152">
        <v>1.9528022099971686E-2</v>
      </c>
      <c r="F28" s="154">
        <v>17569.689999999999</v>
      </c>
      <c r="G28" s="151">
        <v>5.0693402917955099E-2</v>
      </c>
      <c r="H28" s="154">
        <v>27524.579999999998</v>
      </c>
      <c r="I28" s="157">
        <v>3.4446924296514428E-2</v>
      </c>
      <c r="J28" s="25"/>
      <c r="K28" s="26" t="str">
        <f t="shared" ref="K28:K34" si="6">+A28</f>
        <v>Energetika</v>
      </c>
      <c r="L28" s="23">
        <f t="shared" si="3"/>
        <v>4884.08</v>
      </c>
      <c r="M28" s="23">
        <f t="shared" si="4"/>
        <v>5070.8099999999995</v>
      </c>
      <c r="N28" s="23">
        <f t="shared" si="5"/>
        <v>17569.689999999999</v>
      </c>
      <c r="O28" s="22"/>
    </row>
    <row r="29" spans="1:18" ht="12.75" customHeight="1" x14ac:dyDescent="0.2">
      <c r="A29" s="124" t="s">
        <v>1</v>
      </c>
      <c r="B29" s="148">
        <v>1061.616</v>
      </c>
      <c r="C29" s="152">
        <v>1.91722429403695E-2</v>
      </c>
      <c r="D29" s="154">
        <v>1380.0440000000001</v>
      </c>
      <c r="E29" s="152">
        <v>1.5913361382390682E-2</v>
      </c>
      <c r="F29" s="154">
        <v>1698.5730000000001</v>
      </c>
      <c r="G29" s="151">
        <v>1.5293123214400895E-2</v>
      </c>
      <c r="H29" s="154">
        <v>4140.2330000000002</v>
      </c>
      <c r="I29" s="157">
        <v>1.6354042955442336E-2</v>
      </c>
      <c r="J29" s="25"/>
      <c r="K29" s="26" t="str">
        <f t="shared" si="6"/>
        <v>Doprava</v>
      </c>
      <c r="L29" s="23">
        <f t="shared" si="3"/>
        <v>1061.616</v>
      </c>
      <c r="M29" s="23">
        <f t="shared" si="4"/>
        <v>1380.0440000000001</v>
      </c>
      <c r="N29" s="23">
        <f t="shared" si="5"/>
        <v>1698.5730000000001</v>
      </c>
      <c r="O29" s="22"/>
    </row>
    <row r="30" spans="1:18" ht="12.75" customHeight="1" x14ac:dyDescent="0.2">
      <c r="A30" s="124" t="s">
        <v>2</v>
      </c>
      <c r="B30" s="148">
        <v>1394.373</v>
      </c>
      <c r="C30" s="152">
        <v>6.8507559658839118E-2</v>
      </c>
      <c r="D30" s="154">
        <v>1805.4269999999999</v>
      </c>
      <c r="E30" s="152">
        <v>8.2034033754950636E-2</v>
      </c>
      <c r="F30" s="154">
        <v>2100.877</v>
      </c>
      <c r="G30" s="151">
        <v>6.3015697526379574E-2</v>
      </c>
      <c r="H30" s="154">
        <v>5300.6769999999997</v>
      </c>
      <c r="I30" s="157">
        <v>7.0021432672443165E-2</v>
      </c>
      <c r="J30" s="25"/>
      <c r="K30" s="26" t="str">
        <f t="shared" si="6"/>
        <v>Stavebnictví</v>
      </c>
      <c r="L30" s="23">
        <f t="shared" si="3"/>
        <v>1394.373</v>
      </c>
      <c r="M30" s="23">
        <f t="shared" si="4"/>
        <v>1805.4269999999999</v>
      </c>
      <c r="N30" s="23">
        <f t="shared" si="5"/>
        <v>2100.877</v>
      </c>
    </row>
    <row r="31" spans="1:18" x14ac:dyDescent="0.2">
      <c r="A31" s="124" t="s">
        <v>6</v>
      </c>
      <c r="B31" s="148">
        <v>532.34</v>
      </c>
      <c r="C31" s="152">
        <v>1.4790869737286712E-2</v>
      </c>
      <c r="D31" s="154">
        <v>817.92</v>
      </c>
      <c r="E31" s="152">
        <v>1.788989640117419E-2</v>
      </c>
      <c r="F31" s="154">
        <v>951.51</v>
      </c>
      <c r="G31" s="151">
        <v>2.0445984839784173E-2</v>
      </c>
      <c r="H31" s="154">
        <v>2301.77</v>
      </c>
      <c r="I31" s="157">
        <v>1.794773052382594E-2</v>
      </c>
      <c r="J31" s="25"/>
      <c r="K31" s="26" t="str">
        <f t="shared" si="6"/>
        <v>Zemědělství a lesnictví</v>
      </c>
      <c r="L31" s="23">
        <f t="shared" si="3"/>
        <v>532.34</v>
      </c>
      <c r="M31" s="23">
        <f t="shared" si="4"/>
        <v>817.92</v>
      </c>
      <c r="N31" s="23">
        <f t="shared" si="5"/>
        <v>951.51</v>
      </c>
    </row>
    <row r="32" spans="1:18" x14ac:dyDescent="0.2">
      <c r="A32" s="124" t="s">
        <v>25</v>
      </c>
      <c r="B32" s="148">
        <v>140715.27300000002</v>
      </c>
      <c r="C32" s="152">
        <v>4.8025318222883445E-2</v>
      </c>
      <c r="D32" s="154">
        <v>184131.83095377506</v>
      </c>
      <c r="E32" s="152">
        <v>4.7089151587132408E-2</v>
      </c>
      <c r="F32" s="154">
        <v>218816.35939291219</v>
      </c>
      <c r="G32" s="151">
        <v>4.6301115183852805E-2</v>
      </c>
      <c r="H32" s="154">
        <v>543663.46334668726</v>
      </c>
      <c r="I32" s="157">
        <v>4.7004316417464179E-2</v>
      </c>
      <c r="J32" s="25"/>
      <c r="K32" s="26" t="str">
        <f t="shared" si="6"/>
        <v>Domácnosti</v>
      </c>
      <c r="L32" s="23">
        <f t="shared" si="3"/>
        <v>140715.27300000002</v>
      </c>
      <c r="M32" s="23">
        <f t="shared" si="4"/>
        <v>184131.83095377506</v>
      </c>
      <c r="N32" s="23">
        <f t="shared" si="5"/>
        <v>218816.35939291219</v>
      </c>
    </row>
    <row r="33" spans="1:14" x14ac:dyDescent="0.2">
      <c r="A33" s="124" t="s">
        <v>5</v>
      </c>
      <c r="B33" s="148">
        <v>55711.88</v>
      </c>
      <c r="C33" s="152">
        <v>3.7169050133137281E-2</v>
      </c>
      <c r="D33" s="154">
        <v>71543.777576271168</v>
      </c>
      <c r="E33" s="152">
        <v>3.1733679005407488E-2</v>
      </c>
      <c r="F33" s="154">
        <v>93132.92760169493</v>
      </c>
      <c r="G33" s="151">
        <v>3.2075844949784611E-2</v>
      </c>
      <c r="H33" s="154">
        <v>220388.5851779661</v>
      </c>
      <c r="I33" s="157">
        <v>3.3106756068815045E-2</v>
      </c>
      <c r="J33" s="25"/>
      <c r="K33" s="26" t="str">
        <f t="shared" si="6"/>
        <v>Obchod, služby, školství, zdravotnictví</v>
      </c>
      <c r="L33" s="23">
        <f t="shared" si="3"/>
        <v>55711.88</v>
      </c>
      <c r="M33" s="23">
        <f t="shared" si="4"/>
        <v>71543.777576271168</v>
      </c>
      <c r="N33" s="23">
        <f t="shared" si="5"/>
        <v>93132.92760169493</v>
      </c>
    </row>
    <row r="34" spans="1:14" x14ac:dyDescent="0.2">
      <c r="A34" s="124" t="s">
        <v>3</v>
      </c>
      <c r="B34" s="148">
        <v>12361.172</v>
      </c>
      <c r="C34" s="151">
        <v>9.3808219281208693E-2</v>
      </c>
      <c r="D34" s="153">
        <v>16178.892000000002</v>
      </c>
      <c r="E34" s="151">
        <v>8.2947503615692475E-2</v>
      </c>
      <c r="F34" s="153">
        <v>19962.495000000003</v>
      </c>
      <c r="G34" s="151">
        <v>8.266537177083666E-2</v>
      </c>
      <c r="H34" s="153">
        <v>48502.559000000008</v>
      </c>
      <c r="I34" s="157">
        <v>8.5345847046660941E-2</v>
      </c>
      <c r="J34" s="25"/>
      <c r="K34" s="26" t="str">
        <f t="shared" si="6"/>
        <v>Ostatní</v>
      </c>
      <c r="L34" s="23">
        <f t="shared" si="3"/>
        <v>12361.172</v>
      </c>
      <c r="M34" s="23">
        <f t="shared" si="4"/>
        <v>16178.892000000002</v>
      </c>
      <c r="N34" s="23">
        <f t="shared" si="5"/>
        <v>19962.495000000003</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7.1720764600369316E-2</v>
      </c>
    </row>
    <row r="40" spans="1:14" x14ac:dyDescent="0.2">
      <c r="B40" s="34"/>
      <c r="C40" s="34"/>
      <c r="D40" s="34"/>
      <c r="L40" s="28" t="s">
        <v>50</v>
      </c>
      <c r="M40" s="32">
        <v>4.9198997866327088E-2</v>
      </c>
    </row>
    <row r="41" spans="1:14" x14ac:dyDescent="0.2">
      <c r="B41" s="22"/>
      <c r="C41" s="22"/>
      <c r="D41" s="22"/>
      <c r="L41" s="28" t="s">
        <v>112</v>
      </c>
      <c r="M41" s="32">
        <v>3.528988709382179E-2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A7" sqref="A7"/>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124</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604.51900000000046</v>
      </c>
      <c r="C7" s="146">
        <v>1.5116703572727987E-2</v>
      </c>
      <c r="D7" s="145">
        <v>604.61400000000037</v>
      </c>
      <c r="E7" s="146">
        <v>1.5116244692732763E-2</v>
      </c>
      <c r="F7" s="145">
        <v>606.24300000000039</v>
      </c>
      <c r="G7" s="146">
        <v>1.5156786042725242E-2</v>
      </c>
      <c r="H7" s="145">
        <v>606.24300000000039</v>
      </c>
      <c r="I7" s="155">
        <v>1.5156786042725242E-2</v>
      </c>
      <c r="J7" s="30"/>
      <c r="O7" s="13"/>
    </row>
    <row r="8" spans="1:15" x14ac:dyDescent="0.2">
      <c r="A8" s="125" t="s">
        <v>168</v>
      </c>
      <c r="B8" s="145">
        <v>291887.75920000003</v>
      </c>
      <c r="C8" s="146">
        <v>2.2361140174160053E-2</v>
      </c>
      <c r="D8" s="145">
        <v>369197.34980000026</v>
      </c>
      <c r="E8" s="146">
        <v>2.29625777000101E-2</v>
      </c>
      <c r="F8" s="145">
        <v>432391.87679999997</v>
      </c>
      <c r="G8" s="146">
        <v>2.3938781895585442E-2</v>
      </c>
      <c r="H8" s="145">
        <v>1093476.9858000004</v>
      </c>
      <c r="I8" s="155">
        <v>2.3169846090033714E-2</v>
      </c>
      <c r="J8" s="30"/>
      <c r="O8" s="13"/>
    </row>
    <row r="9" spans="1:15" x14ac:dyDescent="0.2">
      <c r="A9" s="125" t="s">
        <v>169</v>
      </c>
      <c r="B9" s="145">
        <v>127323.10320000001</v>
      </c>
      <c r="C9" s="147">
        <v>1.7563258642052833E-2</v>
      </c>
      <c r="D9" s="145">
        <v>174519.38880000002</v>
      </c>
      <c r="E9" s="147">
        <v>1.8003513528391833E-2</v>
      </c>
      <c r="F9" s="145">
        <v>217906.41880000001</v>
      </c>
      <c r="G9" s="147">
        <v>1.9027676896320816E-2</v>
      </c>
      <c r="H9" s="145">
        <v>519748.91080000007</v>
      </c>
      <c r="I9" s="156">
        <v>1.8304171433578396E-2</v>
      </c>
      <c r="J9" s="25"/>
      <c r="K9" s="26"/>
      <c r="L9" s="26" t="str">
        <f>+B5</f>
        <v>Říjen</v>
      </c>
      <c r="M9" s="26" t="str">
        <f>+D5</f>
        <v>Listopad</v>
      </c>
      <c r="N9" s="26" t="str">
        <f>+F5</f>
        <v>Prosinec</v>
      </c>
      <c r="O9" s="27"/>
    </row>
    <row r="10" spans="1:15" x14ac:dyDescent="0.2">
      <c r="A10" s="124" t="s">
        <v>41</v>
      </c>
      <c r="B10" s="148">
        <v>45623.949000000001</v>
      </c>
      <c r="C10" s="149">
        <v>6.8068627026418374E-2</v>
      </c>
      <c r="D10" s="153">
        <v>63918.837999999996</v>
      </c>
      <c r="E10" s="151">
        <v>7.1104969917045027E-2</v>
      </c>
      <c r="F10" s="153">
        <v>86401.689999999988</v>
      </c>
      <c r="G10" s="151">
        <v>8.2997396893279535E-2</v>
      </c>
      <c r="H10" s="153">
        <v>195944.47699999998</v>
      </c>
      <c r="I10" s="157">
        <v>7.5068266925869626E-2</v>
      </c>
      <c r="J10" s="25"/>
      <c r="K10" s="26" t="str">
        <f>+A10</f>
        <v>Biomasa</v>
      </c>
      <c r="L10" s="23">
        <f>+B10</f>
        <v>45623.949000000001</v>
      </c>
      <c r="M10" s="23">
        <f>+D10</f>
        <v>63918.837999999996</v>
      </c>
      <c r="N10" s="23">
        <f>+F10</f>
        <v>86401.689999999988</v>
      </c>
      <c r="O10" s="40"/>
    </row>
    <row r="11" spans="1:15" x14ac:dyDescent="0.2">
      <c r="A11" s="124" t="s">
        <v>40</v>
      </c>
      <c r="B11" s="148">
        <v>3858.5050000000001</v>
      </c>
      <c r="C11" s="150">
        <v>8.1636328853429654E-2</v>
      </c>
      <c r="D11" s="154">
        <v>4661.66</v>
      </c>
      <c r="E11" s="152">
        <v>8.0721385281385283E-2</v>
      </c>
      <c r="F11" s="154">
        <v>4986.9880000000003</v>
      </c>
      <c r="G11" s="151">
        <v>7.734537982380349E-2</v>
      </c>
      <c r="H11" s="154">
        <v>13507.153000000002</v>
      </c>
      <c r="I11" s="157">
        <v>7.9692248507104449E-2</v>
      </c>
      <c r="J11" s="25"/>
      <c r="K11" s="26" t="str">
        <f t="shared" ref="K11:L25" si="0">+A11</f>
        <v>Bioplyn</v>
      </c>
      <c r="L11" s="23">
        <f t="shared" si="0"/>
        <v>3858.5050000000001</v>
      </c>
      <c r="M11" s="23">
        <f t="shared" ref="M11:M25" si="1">+D11</f>
        <v>4661.66</v>
      </c>
      <c r="N11" s="23">
        <f t="shared" ref="N11:N25" si="2">+F11</f>
        <v>4986.9880000000003</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1</v>
      </c>
      <c r="E13" s="152">
        <v>1.9752306081735043E-3</v>
      </c>
      <c r="F13" s="154">
        <v>0</v>
      </c>
      <c r="G13" s="151">
        <v>0</v>
      </c>
      <c r="H13" s="154">
        <v>1</v>
      </c>
      <c r="I13" s="157">
        <v>5.5548766261901317E-4</v>
      </c>
      <c r="J13" s="25"/>
      <c r="K13" s="26" t="str">
        <f t="shared" si="0"/>
        <v>Elektrická energie</v>
      </c>
      <c r="L13" s="23">
        <f t="shared" si="0"/>
        <v>0</v>
      </c>
      <c r="M13" s="23">
        <f t="shared" si="1"/>
        <v>1</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7.3</v>
      </c>
      <c r="C15" s="150">
        <v>0.33999347957710396</v>
      </c>
      <c r="D15" s="154">
        <v>3.6</v>
      </c>
      <c r="E15" s="152">
        <v>0.33296337402885684</v>
      </c>
      <c r="F15" s="154">
        <v>1.8</v>
      </c>
      <c r="G15" s="151">
        <v>0.35121951219512193</v>
      </c>
      <c r="H15" s="154">
        <v>12.700000000000001</v>
      </c>
      <c r="I15" s="157">
        <v>0.33949957228400346</v>
      </c>
      <c r="J15" s="25"/>
      <c r="K15" s="26" t="str">
        <f t="shared" si="0"/>
        <v>Energie Slunce (solární kolektor)</v>
      </c>
      <c r="L15" s="23">
        <f t="shared" si="0"/>
        <v>7.3</v>
      </c>
      <c r="M15" s="23">
        <f t="shared" si="1"/>
        <v>3.6</v>
      </c>
      <c r="N15" s="23">
        <f t="shared" si="2"/>
        <v>1.8</v>
      </c>
      <c r="O15" s="40"/>
    </row>
    <row r="16" spans="1:15" x14ac:dyDescent="0.2">
      <c r="A16" s="124" t="s">
        <v>38</v>
      </c>
      <c r="B16" s="148">
        <v>22951.185000000001</v>
      </c>
      <c r="C16" s="150">
        <v>7.3201669852277695E-3</v>
      </c>
      <c r="D16" s="154">
        <v>33037.622000000003</v>
      </c>
      <c r="E16" s="152">
        <v>7.6776685037287899E-3</v>
      </c>
      <c r="F16" s="154">
        <v>39587.317999999999</v>
      </c>
      <c r="G16" s="151">
        <v>7.788374752742383E-3</v>
      </c>
      <c r="H16" s="154">
        <v>95576.125</v>
      </c>
      <c r="I16" s="157">
        <v>7.633089891031424E-3</v>
      </c>
      <c r="J16" s="25"/>
      <c r="K16" s="26" t="str">
        <f t="shared" si="0"/>
        <v>Hnědé uhlí</v>
      </c>
      <c r="L16" s="23">
        <f t="shared" si="0"/>
        <v>22951.185000000001</v>
      </c>
      <c r="M16" s="23">
        <f t="shared" si="1"/>
        <v>33037.622000000003</v>
      </c>
      <c r="N16" s="23">
        <f t="shared" si="2"/>
        <v>39587.317999999999</v>
      </c>
      <c r="O16" s="40"/>
    </row>
    <row r="17" spans="1:18" x14ac:dyDescent="0.2">
      <c r="A17" s="124" t="s">
        <v>63</v>
      </c>
      <c r="B17" s="148">
        <v>3471.58</v>
      </c>
      <c r="C17" s="150">
        <v>0.17485597317207566</v>
      </c>
      <c r="D17" s="154">
        <v>4982.46</v>
      </c>
      <c r="E17" s="152">
        <v>0.18042102076569377</v>
      </c>
      <c r="F17" s="154">
        <v>5728.93</v>
      </c>
      <c r="G17" s="151">
        <v>0.18150829565461488</v>
      </c>
      <c r="H17" s="154">
        <v>14182.970000000001</v>
      </c>
      <c r="I17" s="157">
        <v>0.17945723403471911</v>
      </c>
      <c r="J17" s="25"/>
      <c r="K17" s="26" t="str">
        <f t="shared" si="0"/>
        <v>Jaderné palivo</v>
      </c>
      <c r="L17" s="23">
        <f t="shared" si="0"/>
        <v>3471.58</v>
      </c>
      <c r="M17" s="23">
        <f t="shared" si="1"/>
        <v>4982.46</v>
      </c>
      <c r="N17" s="23">
        <f t="shared" si="2"/>
        <v>5728.93</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2187.4969999999998</v>
      </c>
      <c r="C19" s="150">
        <v>3.5030753841237522E-2</v>
      </c>
      <c r="D19" s="154">
        <v>1770.5070000000001</v>
      </c>
      <c r="E19" s="152">
        <v>2.1317109710428227E-2</v>
      </c>
      <c r="F19" s="154">
        <v>1676.6210000000001</v>
      </c>
      <c r="G19" s="151">
        <v>1.9230764157520768E-2</v>
      </c>
      <c r="H19" s="154">
        <v>5634.625</v>
      </c>
      <c r="I19" s="157">
        <v>2.4215673893050228E-2</v>
      </c>
      <c r="J19" s="25"/>
      <c r="K19" s="26" t="str">
        <f t="shared" si="0"/>
        <v>Odpadní teplo</v>
      </c>
      <c r="L19" s="23">
        <f t="shared" si="0"/>
        <v>2187.4969999999998</v>
      </c>
      <c r="M19" s="23">
        <f t="shared" si="1"/>
        <v>1770.5070000000001</v>
      </c>
      <c r="N19" s="23">
        <f t="shared" si="2"/>
        <v>1676.6210000000001</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694</v>
      </c>
      <c r="C21" s="150">
        <v>2.5238515030728795E-3</v>
      </c>
      <c r="D21" s="154">
        <v>1045</v>
      </c>
      <c r="E21" s="152">
        <v>3.480752265288759E-3</v>
      </c>
      <c r="F21" s="154">
        <v>854</v>
      </c>
      <c r="G21" s="151">
        <v>3.4777152908446953E-3</v>
      </c>
      <c r="H21" s="154">
        <v>2593</v>
      </c>
      <c r="I21" s="157">
        <v>3.1592572682122501E-3</v>
      </c>
      <c r="J21" s="25"/>
      <c r="K21" s="26" t="str">
        <f t="shared" si="0"/>
        <v>Ostatní pevná paliva</v>
      </c>
      <c r="L21" s="23">
        <f t="shared" si="0"/>
        <v>694</v>
      </c>
      <c r="M21" s="23">
        <f t="shared" si="1"/>
        <v>1045</v>
      </c>
      <c r="N21" s="23">
        <f t="shared" si="2"/>
        <v>854</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274</v>
      </c>
      <c r="C24" s="150">
        <v>7.0768922421764191E-2</v>
      </c>
      <c r="D24" s="154">
        <v>23</v>
      </c>
      <c r="E24" s="152">
        <v>7.0492455698173385E-4</v>
      </c>
      <c r="F24" s="154">
        <v>28</v>
      </c>
      <c r="G24" s="151">
        <v>8.2699850020868427E-4</v>
      </c>
      <c r="H24" s="154">
        <v>325</v>
      </c>
      <c r="I24" s="157">
        <v>4.6193159210991281E-3</v>
      </c>
      <c r="J24" s="25"/>
      <c r="K24" s="26" t="str">
        <f t="shared" si="0"/>
        <v>Topné oleje</v>
      </c>
      <c r="L24" s="23">
        <f t="shared" si="0"/>
        <v>274</v>
      </c>
      <c r="M24" s="23">
        <f t="shared" si="1"/>
        <v>23</v>
      </c>
      <c r="N24" s="23">
        <f t="shared" si="2"/>
        <v>28</v>
      </c>
      <c r="O24" s="40"/>
    </row>
    <row r="25" spans="1:18" x14ac:dyDescent="0.2">
      <c r="A25" s="124" t="s">
        <v>31</v>
      </c>
      <c r="B25" s="148">
        <v>48255.087200000009</v>
      </c>
      <c r="C25" s="149">
        <v>2.433053952351134E-2</v>
      </c>
      <c r="D25" s="153">
        <v>65075.701799999995</v>
      </c>
      <c r="E25" s="151">
        <v>2.5192107868408722E-2</v>
      </c>
      <c r="F25" s="153">
        <v>78641.071800000005</v>
      </c>
      <c r="G25" s="151">
        <v>2.4124894815608807E-2</v>
      </c>
      <c r="H25" s="153">
        <v>191971.86080000002</v>
      </c>
      <c r="I25" s="157">
        <v>2.4529260077265462E-2</v>
      </c>
      <c r="J25" s="25"/>
      <c r="K25" s="26" t="str">
        <f t="shared" si="0"/>
        <v>Zemní plyn</v>
      </c>
      <c r="L25" s="23">
        <f t="shared" si="0"/>
        <v>48255.087200000009</v>
      </c>
      <c r="M25" s="23">
        <f t="shared" si="1"/>
        <v>65075.701799999995</v>
      </c>
      <c r="N25" s="23">
        <f t="shared" si="2"/>
        <v>78641.071800000005</v>
      </c>
      <c r="O25" s="24"/>
    </row>
    <row r="26" spans="1:18" ht="13.5" customHeight="1" x14ac:dyDescent="0.2">
      <c r="A26" s="126" t="s">
        <v>170</v>
      </c>
      <c r="B26" s="145">
        <v>116443.43399999999</v>
      </c>
      <c r="C26" s="147">
        <v>1.7755071314819366E-2</v>
      </c>
      <c r="D26" s="145">
        <v>160537.34700000001</v>
      </c>
      <c r="E26" s="147">
        <v>1.8069515061160824E-2</v>
      </c>
      <c r="F26" s="145">
        <v>205306</v>
      </c>
      <c r="G26" s="147">
        <v>1.9147522876244119E-2</v>
      </c>
      <c r="H26" s="145">
        <v>482286.78100000002</v>
      </c>
      <c r="I26" s="156">
        <v>1.8432461810008318E-2</v>
      </c>
      <c r="J26" s="7"/>
      <c r="K26" s="26"/>
      <c r="L26" s="26" t="str">
        <f>+L9</f>
        <v>Říjen</v>
      </c>
      <c r="M26" s="26" t="str">
        <f>+M9</f>
        <v>Listopad</v>
      </c>
      <c r="N26" s="26" t="str">
        <f>+N9</f>
        <v>Prosinec</v>
      </c>
      <c r="O26" s="22"/>
      <c r="P26" s="34"/>
      <c r="Q26" s="34"/>
      <c r="R26" s="34"/>
    </row>
    <row r="27" spans="1:18" ht="12.75" customHeight="1" x14ac:dyDescent="0.2">
      <c r="A27" s="124" t="s">
        <v>26</v>
      </c>
      <c r="B27" s="148">
        <v>6395.2309999999998</v>
      </c>
      <c r="C27" s="151">
        <v>3.777134955532013E-3</v>
      </c>
      <c r="D27" s="153">
        <v>10637.308999999999</v>
      </c>
      <c r="E27" s="151">
        <v>5.040245773837832E-3</v>
      </c>
      <c r="F27" s="153">
        <v>14331.194</v>
      </c>
      <c r="G27" s="151">
        <v>6.1936681867474129E-3</v>
      </c>
      <c r="H27" s="153">
        <v>31363.734</v>
      </c>
      <c r="I27" s="157">
        <v>5.1269179800344103E-3</v>
      </c>
      <c r="J27" s="25"/>
      <c r="K27" s="26" t="str">
        <f>+A27</f>
        <v>Průmysl</v>
      </c>
      <c r="L27" s="23">
        <f t="shared" ref="L27:L34" si="3">+B27</f>
        <v>6395.2309999999998</v>
      </c>
      <c r="M27" s="23">
        <f t="shared" ref="M27:M34" si="4">+D27</f>
        <v>10637.308999999999</v>
      </c>
      <c r="N27" s="23">
        <f t="shared" ref="N27:N34" si="5">+F27</f>
        <v>14331.194</v>
      </c>
      <c r="O27" s="22"/>
      <c r="P27" s="40"/>
      <c r="Q27" s="40"/>
      <c r="R27" s="40"/>
    </row>
    <row r="28" spans="1:18" ht="12.75" customHeight="1" x14ac:dyDescent="0.2">
      <c r="A28" s="124" t="s">
        <v>0</v>
      </c>
      <c r="B28" s="148">
        <v>3471.58</v>
      </c>
      <c r="C28" s="152">
        <v>1.8007288937755127E-2</v>
      </c>
      <c r="D28" s="154">
        <v>4982.46</v>
      </c>
      <c r="E28" s="152">
        <v>1.9187780451688181E-2</v>
      </c>
      <c r="F28" s="154">
        <v>5728.93</v>
      </c>
      <c r="G28" s="151">
        <v>1.6529543593470374E-2</v>
      </c>
      <c r="H28" s="154">
        <v>14182.970000000001</v>
      </c>
      <c r="I28" s="157">
        <v>1.7749941829802135E-2</v>
      </c>
      <c r="J28" s="25"/>
      <c r="K28" s="26" t="str">
        <f t="shared" ref="K28:K34" si="6">+A28</f>
        <v>Energetika</v>
      </c>
      <c r="L28" s="23">
        <f t="shared" si="3"/>
        <v>3471.58</v>
      </c>
      <c r="M28" s="23">
        <f t="shared" si="4"/>
        <v>4982.46</v>
      </c>
      <c r="N28" s="23">
        <f t="shared" si="5"/>
        <v>5728.93</v>
      </c>
      <c r="O28" s="22"/>
    </row>
    <row r="29" spans="1:18" ht="12.75" customHeight="1" x14ac:dyDescent="0.2">
      <c r="A29" s="124" t="s">
        <v>1</v>
      </c>
      <c r="B29" s="148">
        <v>175.36</v>
      </c>
      <c r="C29" s="152">
        <v>3.1669120680389105E-3</v>
      </c>
      <c r="D29" s="154">
        <v>367.93</v>
      </c>
      <c r="E29" s="152">
        <v>4.2426205638537631E-3</v>
      </c>
      <c r="F29" s="154">
        <v>488.38</v>
      </c>
      <c r="G29" s="151">
        <v>4.397135428061737E-3</v>
      </c>
      <c r="H29" s="154">
        <v>1031.67</v>
      </c>
      <c r="I29" s="157">
        <v>4.0751270510237456E-3</v>
      </c>
      <c r="J29" s="25"/>
      <c r="K29" s="26" t="str">
        <f t="shared" si="6"/>
        <v>Doprava</v>
      </c>
      <c r="L29" s="23">
        <f t="shared" si="3"/>
        <v>175.36</v>
      </c>
      <c r="M29" s="23">
        <f t="shared" si="4"/>
        <v>367.93</v>
      </c>
      <c r="N29" s="23">
        <f t="shared" si="5"/>
        <v>488.38</v>
      </c>
      <c r="O29" s="22"/>
    </row>
    <row r="30" spans="1:18" ht="12.75" customHeight="1" x14ac:dyDescent="0.2">
      <c r="A30" s="124" t="s">
        <v>2</v>
      </c>
      <c r="B30" s="148">
        <v>237.38</v>
      </c>
      <c r="C30" s="152">
        <v>1.166282229490619E-2</v>
      </c>
      <c r="D30" s="154">
        <v>425.53999999999996</v>
      </c>
      <c r="E30" s="152">
        <v>1.9335460655059273E-2</v>
      </c>
      <c r="F30" s="154">
        <v>432.21000000000004</v>
      </c>
      <c r="G30" s="151">
        <v>1.2964116713104346E-2</v>
      </c>
      <c r="H30" s="154">
        <v>1095.1300000000001</v>
      </c>
      <c r="I30" s="157">
        <v>1.4466561830228989E-2</v>
      </c>
      <c r="J30" s="25"/>
      <c r="K30" s="26" t="str">
        <f t="shared" si="6"/>
        <v>Stavebnictví</v>
      </c>
      <c r="L30" s="23">
        <f t="shared" si="3"/>
        <v>237.38</v>
      </c>
      <c r="M30" s="23">
        <f t="shared" si="4"/>
        <v>425.53999999999996</v>
      </c>
      <c r="N30" s="23">
        <f t="shared" si="5"/>
        <v>432.21000000000004</v>
      </c>
    </row>
    <row r="31" spans="1:18" x14ac:dyDescent="0.2">
      <c r="A31" s="124" t="s">
        <v>6</v>
      </c>
      <c r="B31" s="148">
        <v>7143.299</v>
      </c>
      <c r="C31" s="152">
        <v>0.198473917052054</v>
      </c>
      <c r="D31" s="154">
        <v>8429.84</v>
      </c>
      <c r="E31" s="152">
        <v>0.18438106939367452</v>
      </c>
      <c r="F31" s="154">
        <v>8910.5550000000003</v>
      </c>
      <c r="G31" s="151">
        <v>0.19146942485529642</v>
      </c>
      <c r="H31" s="154">
        <v>24483.694</v>
      </c>
      <c r="I31" s="157">
        <v>0.19090818897622869</v>
      </c>
      <c r="J31" s="25"/>
      <c r="K31" s="26" t="str">
        <f t="shared" si="6"/>
        <v>Zemědělství a lesnictví</v>
      </c>
      <c r="L31" s="23">
        <f t="shared" si="3"/>
        <v>7143.299</v>
      </c>
      <c r="M31" s="23">
        <f t="shared" si="4"/>
        <v>8429.84</v>
      </c>
      <c r="N31" s="23">
        <f t="shared" si="5"/>
        <v>8910.5550000000003</v>
      </c>
    </row>
    <row r="32" spans="1:18" x14ac:dyDescent="0.2">
      <c r="A32" s="124" t="s">
        <v>25</v>
      </c>
      <c r="B32" s="148">
        <v>75664.661999999997</v>
      </c>
      <c r="C32" s="152">
        <v>2.5823916574975594E-2</v>
      </c>
      <c r="D32" s="154">
        <v>101112.88299999999</v>
      </c>
      <c r="E32" s="152">
        <v>2.5858211751526423E-2</v>
      </c>
      <c r="F32" s="154">
        <v>128288.02899999999</v>
      </c>
      <c r="G32" s="151">
        <v>2.7145496908540793E-2</v>
      </c>
      <c r="H32" s="154">
        <v>305065.57399999996</v>
      </c>
      <c r="I32" s="157">
        <v>2.6375505685264859E-2</v>
      </c>
      <c r="J32" s="25"/>
      <c r="K32" s="26" t="str">
        <f t="shared" si="6"/>
        <v>Domácnosti</v>
      </c>
      <c r="L32" s="23">
        <f t="shared" si="3"/>
        <v>75664.661999999997</v>
      </c>
      <c r="M32" s="23">
        <f t="shared" si="4"/>
        <v>101112.88299999999</v>
      </c>
      <c r="N32" s="23">
        <f t="shared" si="5"/>
        <v>128288.02899999999</v>
      </c>
    </row>
    <row r="33" spans="1:14" x14ac:dyDescent="0.2">
      <c r="A33" s="124" t="s">
        <v>5</v>
      </c>
      <c r="B33" s="148">
        <v>23335.202000000001</v>
      </c>
      <c r="C33" s="152">
        <v>1.556844416316386E-2</v>
      </c>
      <c r="D33" s="154">
        <v>34526.934999999998</v>
      </c>
      <c r="E33" s="152">
        <v>1.5314632654985319E-2</v>
      </c>
      <c r="F33" s="154">
        <v>47047.712</v>
      </c>
      <c r="G33" s="151">
        <v>1.6203668822783325E-2</v>
      </c>
      <c r="H33" s="154">
        <v>104909.849</v>
      </c>
      <c r="I33" s="157">
        <v>1.5759549330808375E-2</v>
      </c>
      <c r="J33" s="25"/>
      <c r="K33" s="26" t="str">
        <f t="shared" si="6"/>
        <v>Obchod, služby, školství, zdravotnictví</v>
      </c>
      <c r="L33" s="23">
        <f t="shared" si="3"/>
        <v>23335.202000000001</v>
      </c>
      <c r="M33" s="23">
        <f t="shared" si="4"/>
        <v>34526.934999999998</v>
      </c>
      <c r="N33" s="23">
        <f t="shared" si="5"/>
        <v>47047.712</v>
      </c>
    </row>
    <row r="34" spans="1:14" x14ac:dyDescent="0.2">
      <c r="A34" s="124" t="s">
        <v>3</v>
      </c>
      <c r="B34" s="148">
        <v>20.720000000000002</v>
      </c>
      <c r="C34" s="151">
        <v>1.5724288146032141E-4</v>
      </c>
      <c r="D34" s="153">
        <v>54.45</v>
      </c>
      <c r="E34" s="151">
        <v>2.7915951054463149E-4</v>
      </c>
      <c r="F34" s="153">
        <v>78.989999999999995</v>
      </c>
      <c r="G34" s="151">
        <v>3.2710028061013347E-4</v>
      </c>
      <c r="H34" s="153">
        <v>154.16</v>
      </c>
      <c r="I34" s="157">
        <v>2.7126230145327481E-4</v>
      </c>
      <c r="J34" s="25"/>
      <c r="K34" s="26" t="str">
        <f t="shared" si="6"/>
        <v>Ostatní</v>
      </c>
      <c r="L34" s="23">
        <f t="shared" si="3"/>
        <v>20.720000000000002</v>
      </c>
      <c r="M34" s="23">
        <f t="shared" si="4"/>
        <v>54.45</v>
      </c>
      <c r="N34" s="23">
        <f t="shared" si="5"/>
        <v>78.989999999999995</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1.5156786042725242E-2</v>
      </c>
    </row>
    <row r="40" spans="1:14" x14ac:dyDescent="0.2">
      <c r="B40" s="34"/>
      <c r="C40" s="34"/>
      <c r="D40" s="34"/>
      <c r="L40" s="28" t="s">
        <v>50</v>
      </c>
      <c r="M40" s="32">
        <v>2.3169846090033714E-2</v>
      </c>
    </row>
    <row r="41" spans="1:14" x14ac:dyDescent="0.2">
      <c r="B41" s="22"/>
      <c r="C41" s="22"/>
      <c r="D41" s="22"/>
      <c r="L41" s="28" t="s">
        <v>112</v>
      </c>
      <c r="M41" s="32">
        <v>1.8304171433578396E-2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zoomScaleSheetLayoutView="100" workbookViewId="0">
      <selection activeCell="K16" sqref="K1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125</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1080.0314999999998</v>
      </c>
      <c r="C7" s="146">
        <v>2.7007448954803323E-2</v>
      </c>
      <c r="D7" s="145">
        <v>1080.0314999999998</v>
      </c>
      <c r="E7" s="146">
        <v>2.7002385703703839E-2</v>
      </c>
      <c r="F7" s="145">
        <v>1080.0314999999998</v>
      </c>
      <c r="G7" s="146">
        <v>2.7002054233869244E-2</v>
      </c>
      <c r="H7" s="145">
        <v>1080.0314999999998</v>
      </c>
      <c r="I7" s="155">
        <v>2.7002054233869244E-2</v>
      </c>
      <c r="J7" s="30"/>
      <c r="O7" s="13"/>
    </row>
    <row r="8" spans="1:15" x14ac:dyDescent="0.2">
      <c r="A8" s="125" t="s">
        <v>168</v>
      </c>
      <c r="B8" s="145">
        <v>441520.99899999995</v>
      </c>
      <c r="C8" s="146">
        <v>3.3824347329718993E-2</v>
      </c>
      <c r="D8" s="145">
        <v>508427.28400000004</v>
      </c>
      <c r="E8" s="146">
        <v>3.1622114893239399E-2</v>
      </c>
      <c r="F8" s="145">
        <v>580675.37000000011</v>
      </c>
      <c r="G8" s="146">
        <v>3.2148293666946111E-2</v>
      </c>
      <c r="H8" s="145">
        <v>1530623.6530000002</v>
      </c>
      <c r="I8" s="155">
        <v>3.2432611680280651E-2</v>
      </c>
      <c r="J8" s="30"/>
      <c r="O8" s="13"/>
    </row>
    <row r="9" spans="1:15" x14ac:dyDescent="0.2">
      <c r="A9" s="125" t="s">
        <v>169</v>
      </c>
      <c r="B9" s="145">
        <v>234662.37</v>
      </c>
      <c r="C9" s="147">
        <v>3.2369898268919187E-2</v>
      </c>
      <c r="D9" s="145">
        <v>307090.446</v>
      </c>
      <c r="E9" s="147">
        <v>3.1679614723707311E-2</v>
      </c>
      <c r="F9" s="145">
        <v>357398.44900000002</v>
      </c>
      <c r="G9" s="147">
        <v>3.1208177566627027E-2</v>
      </c>
      <c r="H9" s="145">
        <v>899151.26500000001</v>
      </c>
      <c r="I9" s="156">
        <v>3.1665711187246752E-2</v>
      </c>
      <c r="J9" s="25"/>
      <c r="K9" s="26"/>
      <c r="L9" s="26" t="str">
        <f>+B5</f>
        <v>Říjen</v>
      </c>
      <c r="M9" s="26" t="str">
        <f>+D5</f>
        <v>Listopad</v>
      </c>
      <c r="N9" s="26" t="str">
        <f>+F5</f>
        <v>Prosinec</v>
      </c>
    </row>
    <row r="10" spans="1:15" x14ac:dyDescent="0.2">
      <c r="A10" s="124" t="s">
        <v>41</v>
      </c>
      <c r="B10" s="148">
        <v>58847.670000000006</v>
      </c>
      <c r="C10" s="149">
        <v>8.7797750707720418E-2</v>
      </c>
      <c r="D10" s="153">
        <v>68537.52</v>
      </c>
      <c r="E10" s="151">
        <v>7.6242911327469257E-2</v>
      </c>
      <c r="F10" s="153">
        <v>78162.58</v>
      </c>
      <c r="G10" s="151">
        <v>7.5082914170575984E-2</v>
      </c>
      <c r="H10" s="153">
        <v>205547.77000000002</v>
      </c>
      <c r="I10" s="157">
        <v>7.8747383445654642E-2</v>
      </c>
      <c r="J10" s="25"/>
      <c r="K10" s="26" t="str">
        <f>+A10</f>
        <v>Biomasa</v>
      </c>
      <c r="L10" s="23">
        <f>+B10</f>
        <v>58847.670000000006</v>
      </c>
      <c r="M10" s="23">
        <f>+D10</f>
        <v>68537.52</v>
      </c>
      <c r="N10" s="23">
        <f>+F10</f>
        <v>78162.58</v>
      </c>
    </row>
    <row r="11" spans="1:15" x14ac:dyDescent="0.2">
      <c r="A11" s="124" t="s">
        <v>40</v>
      </c>
      <c r="B11" s="148">
        <v>5175.9570000000003</v>
      </c>
      <c r="C11" s="150">
        <v>0.10951032272427047</v>
      </c>
      <c r="D11" s="154">
        <v>6136.88</v>
      </c>
      <c r="E11" s="152">
        <v>0.10626632034632034</v>
      </c>
      <c r="F11" s="154">
        <v>6281.6209999999992</v>
      </c>
      <c r="G11" s="151">
        <v>9.7424409714677515E-2</v>
      </c>
      <c r="H11" s="154">
        <v>17594.457999999999</v>
      </c>
      <c r="I11" s="157">
        <v>0.10380736186847159</v>
      </c>
      <c r="J11" s="25"/>
      <c r="K11" s="26" t="str">
        <f t="shared" ref="K11:L25" si="0">+A11</f>
        <v>Bioplyn</v>
      </c>
      <c r="L11" s="23">
        <f t="shared" si="0"/>
        <v>5175.9570000000003</v>
      </c>
      <c r="M11" s="23">
        <f t="shared" ref="M11:M25" si="1">+D11</f>
        <v>6136.88</v>
      </c>
      <c r="N11" s="23">
        <f t="shared" ref="N11:N25" si="2">+F11</f>
        <v>6281.6209999999992</v>
      </c>
      <c r="O11" s="40"/>
    </row>
    <row r="12" spans="1:15" x14ac:dyDescent="0.2">
      <c r="A12" s="124" t="s">
        <v>39</v>
      </c>
      <c r="B12" s="148">
        <v>5975.71</v>
      </c>
      <c r="C12" s="150">
        <v>7.9622337827818922E-3</v>
      </c>
      <c r="D12" s="154">
        <v>5113.6499999999996</v>
      </c>
      <c r="E12" s="152">
        <v>4.777359287297161E-3</v>
      </c>
      <c r="F12" s="154">
        <v>8166.88</v>
      </c>
      <c r="G12" s="151">
        <v>6.7275383090190334E-3</v>
      </c>
      <c r="H12" s="154">
        <v>19256.240000000002</v>
      </c>
      <c r="I12" s="157">
        <v>6.3450445956079104E-3</v>
      </c>
      <c r="J12" s="25"/>
      <c r="K12" s="26" t="str">
        <f t="shared" si="0"/>
        <v>Černé uhlí</v>
      </c>
      <c r="L12" s="23">
        <f t="shared" si="0"/>
        <v>5975.71</v>
      </c>
      <c r="M12" s="23">
        <f t="shared" si="1"/>
        <v>5113.6499999999996</v>
      </c>
      <c r="N12" s="23">
        <f t="shared" si="2"/>
        <v>8166.88</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66737.38</v>
      </c>
      <c r="C16" s="150">
        <v>2.1285557401789931E-2</v>
      </c>
      <c r="D16" s="154">
        <v>106991.22</v>
      </c>
      <c r="E16" s="152">
        <v>2.4863869438590883E-2</v>
      </c>
      <c r="F16" s="154">
        <v>125123.95999999999</v>
      </c>
      <c r="G16" s="151">
        <v>2.4616779823961498E-2</v>
      </c>
      <c r="H16" s="154">
        <v>298852.56</v>
      </c>
      <c r="I16" s="157">
        <v>2.3867555361183162E-2</v>
      </c>
      <c r="J16" s="25"/>
      <c r="K16" s="26" t="str">
        <f t="shared" si="0"/>
        <v>Hnědé uhlí</v>
      </c>
      <c r="L16" s="23">
        <f t="shared" si="0"/>
        <v>66737.38</v>
      </c>
      <c r="M16" s="23">
        <f t="shared" si="1"/>
        <v>106991.22</v>
      </c>
      <c r="N16" s="23">
        <f t="shared" si="2"/>
        <v>125123.95999999999</v>
      </c>
      <c r="O16" s="40"/>
    </row>
    <row r="17" spans="1:15"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5"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5"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5"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5"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5"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5"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5" x14ac:dyDescent="0.2">
      <c r="A24" s="124" t="s">
        <v>32</v>
      </c>
      <c r="B24" s="148">
        <v>0</v>
      </c>
      <c r="C24" s="150">
        <v>0</v>
      </c>
      <c r="D24" s="154">
        <v>0</v>
      </c>
      <c r="E24" s="152">
        <v>0</v>
      </c>
      <c r="F24" s="154">
        <v>0</v>
      </c>
      <c r="G24" s="151">
        <v>0</v>
      </c>
      <c r="H24" s="154">
        <v>0</v>
      </c>
      <c r="I24" s="157">
        <v>0</v>
      </c>
      <c r="J24" s="25"/>
      <c r="K24" s="26" t="str">
        <f t="shared" si="0"/>
        <v>Topné oleje</v>
      </c>
      <c r="L24" s="23">
        <f t="shared" si="0"/>
        <v>0</v>
      </c>
      <c r="M24" s="23">
        <f t="shared" si="1"/>
        <v>0</v>
      </c>
      <c r="N24" s="23">
        <f t="shared" si="2"/>
        <v>0</v>
      </c>
    </row>
    <row r="25" spans="1:15" x14ac:dyDescent="0.2">
      <c r="A25" s="124" t="s">
        <v>31</v>
      </c>
      <c r="B25" s="148">
        <v>97925.653000000006</v>
      </c>
      <c r="C25" s="149">
        <v>4.9374772877462683E-2</v>
      </c>
      <c r="D25" s="153">
        <v>120311.17599999998</v>
      </c>
      <c r="E25" s="151">
        <v>4.6574866497515154E-2</v>
      </c>
      <c r="F25" s="153">
        <v>139663.408</v>
      </c>
      <c r="G25" s="151">
        <v>4.2844851303126028E-2</v>
      </c>
      <c r="H25" s="153">
        <v>357900.23699999996</v>
      </c>
      <c r="I25" s="157">
        <v>4.5730806371846892E-2</v>
      </c>
      <c r="J25" s="25"/>
      <c r="K25" s="26" t="str">
        <f t="shared" si="0"/>
        <v>Zemní plyn</v>
      </c>
      <c r="L25" s="23">
        <f t="shared" si="0"/>
        <v>97925.653000000006</v>
      </c>
      <c r="M25" s="23">
        <f t="shared" si="1"/>
        <v>120311.17599999998</v>
      </c>
      <c r="N25" s="23">
        <f t="shared" si="2"/>
        <v>139663.408</v>
      </c>
    </row>
    <row r="26" spans="1:15" x14ac:dyDescent="0.2">
      <c r="A26" s="126" t="s">
        <v>173</v>
      </c>
      <c r="B26" s="145">
        <v>97907</v>
      </c>
      <c r="C26" s="147"/>
      <c r="D26" s="145">
        <v>136547.20000000001</v>
      </c>
      <c r="E26" s="147"/>
      <c r="F26" s="145">
        <v>163100.90000000002</v>
      </c>
      <c r="G26" s="147"/>
      <c r="H26" s="145">
        <v>397555.10000000003</v>
      </c>
      <c r="I26" s="156"/>
      <c r="J26" s="25"/>
      <c r="K26" s="26"/>
      <c r="L26" s="23"/>
      <c r="M26" s="23"/>
      <c r="N26" s="23"/>
    </row>
    <row r="27" spans="1:15" ht="13.5" customHeight="1" x14ac:dyDescent="0.2">
      <c r="A27" s="126" t="s">
        <v>170</v>
      </c>
      <c r="B27" s="145">
        <v>299429.05</v>
      </c>
      <c r="C27" s="147">
        <v>4.5656366819949785E-2</v>
      </c>
      <c r="D27" s="145">
        <v>405986.30999999994</v>
      </c>
      <c r="E27" s="147">
        <v>4.5696380812684699E-2</v>
      </c>
      <c r="F27" s="145">
        <v>480810.70000000007</v>
      </c>
      <c r="G27" s="147">
        <v>4.4842010839395575E-2</v>
      </c>
      <c r="H27" s="145">
        <v>1186226.06</v>
      </c>
      <c r="I27" s="156">
        <v>4.5336234394918309E-2</v>
      </c>
      <c r="J27" s="7"/>
      <c r="K27" s="26"/>
      <c r="L27" s="26" t="str">
        <f>+L9</f>
        <v>Říjen</v>
      </c>
      <c r="M27" s="26" t="str">
        <f>+M9</f>
        <v>Listopad</v>
      </c>
      <c r="N27" s="26" t="str">
        <f>+N9</f>
        <v>Prosinec</v>
      </c>
    </row>
    <row r="28" spans="1:15" ht="12.75" customHeight="1" x14ac:dyDescent="0.2">
      <c r="A28" s="124" t="s">
        <v>26</v>
      </c>
      <c r="B28" s="148">
        <v>51849.392</v>
      </c>
      <c r="C28" s="151">
        <v>3.0623155120789523E-2</v>
      </c>
      <c r="D28" s="153">
        <v>63389.220999999998</v>
      </c>
      <c r="E28" s="151">
        <v>3.003553372870172E-2</v>
      </c>
      <c r="F28" s="153">
        <v>67743.217999999993</v>
      </c>
      <c r="G28" s="151">
        <v>2.9277324289552892E-2</v>
      </c>
      <c r="H28" s="153">
        <v>182981.83100000001</v>
      </c>
      <c r="I28" s="157">
        <v>2.9911388719644095E-2</v>
      </c>
      <c r="J28" s="25"/>
      <c r="K28" s="26" t="str">
        <f>+A28</f>
        <v>Průmysl</v>
      </c>
      <c r="L28" s="23">
        <f t="shared" ref="L28:L35" si="3">+B28</f>
        <v>51849.392</v>
      </c>
      <c r="M28" s="23">
        <f t="shared" ref="M28:M35" si="4">+D28</f>
        <v>63389.220999999998</v>
      </c>
      <c r="N28" s="23">
        <f t="shared" ref="N28:N35" si="5">+F28</f>
        <v>67743.217999999993</v>
      </c>
    </row>
    <row r="29" spans="1:15" ht="12.75" customHeight="1" x14ac:dyDescent="0.2">
      <c r="A29" s="124" t="s">
        <v>0</v>
      </c>
      <c r="B29" s="148">
        <v>31931.629999999997</v>
      </c>
      <c r="C29" s="152">
        <v>0.1656312364005697</v>
      </c>
      <c r="D29" s="154">
        <v>32327.359999999997</v>
      </c>
      <c r="E29" s="152">
        <v>0.12449478495817053</v>
      </c>
      <c r="F29" s="154">
        <v>41235.440000000002</v>
      </c>
      <c r="G29" s="151">
        <v>0.11897562076616962</v>
      </c>
      <c r="H29" s="154">
        <v>105494.43</v>
      </c>
      <c r="I29" s="157">
        <v>0.13202594349900854</v>
      </c>
      <c r="J29" s="25"/>
      <c r="K29" s="26" t="str">
        <f t="shared" ref="K29:K35" si="6">+A29</f>
        <v>Energetika</v>
      </c>
      <c r="L29" s="23">
        <f t="shared" si="3"/>
        <v>31931.629999999997</v>
      </c>
      <c r="M29" s="23">
        <f t="shared" si="4"/>
        <v>32327.359999999997</v>
      </c>
      <c r="N29" s="23">
        <f t="shared" si="5"/>
        <v>41235.440000000002</v>
      </c>
    </row>
    <row r="30" spans="1:15" ht="12.75" customHeight="1" x14ac:dyDescent="0.2">
      <c r="A30" s="124" t="s">
        <v>1</v>
      </c>
      <c r="B30" s="148">
        <v>1201.3</v>
      </c>
      <c r="C30" s="152">
        <v>2.1694864663179415E-2</v>
      </c>
      <c r="D30" s="154">
        <v>2232.9</v>
      </c>
      <c r="E30" s="152">
        <v>2.5747689661155843E-2</v>
      </c>
      <c r="F30" s="154">
        <v>4188.2</v>
      </c>
      <c r="G30" s="151">
        <v>3.7708510995143461E-2</v>
      </c>
      <c r="H30" s="154">
        <v>7622.4</v>
      </c>
      <c r="I30" s="157">
        <v>3.0108705723461374E-2</v>
      </c>
      <c r="J30" s="25"/>
      <c r="K30" s="26" t="str">
        <f t="shared" si="6"/>
        <v>Doprava</v>
      </c>
      <c r="L30" s="23">
        <f t="shared" si="3"/>
        <v>1201.3</v>
      </c>
      <c r="M30" s="23">
        <f t="shared" si="4"/>
        <v>2232.9</v>
      </c>
      <c r="N30" s="23">
        <f t="shared" si="5"/>
        <v>4188.2</v>
      </c>
    </row>
    <row r="31" spans="1:15" ht="12.75" customHeight="1" x14ac:dyDescent="0.2">
      <c r="A31" s="124" t="s">
        <v>2</v>
      </c>
      <c r="B31" s="148">
        <v>625</v>
      </c>
      <c r="C31" s="152">
        <v>3.0707152811173515E-2</v>
      </c>
      <c r="D31" s="154">
        <v>983.8</v>
      </c>
      <c r="E31" s="152">
        <v>4.4701382225988892E-2</v>
      </c>
      <c r="F31" s="154">
        <v>1338.6</v>
      </c>
      <c r="G31" s="151">
        <v>4.0151238129986527E-2</v>
      </c>
      <c r="H31" s="154">
        <v>2947.3999999999996</v>
      </c>
      <c r="I31" s="157">
        <v>3.893487014182509E-2</v>
      </c>
      <c r="J31" s="25"/>
      <c r="K31" s="26" t="str">
        <f t="shared" si="6"/>
        <v>Stavebnictví</v>
      </c>
      <c r="L31" s="23">
        <f t="shared" si="3"/>
        <v>625</v>
      </c>
      <c r="M31" s="23">
        <f t="shared" si="4"/>
        <v>983.8</v>
      </c>
      <c r="N31" s="23">
        <f t="shared" si="5"/>
        <v>1338.6</v>
      </c>
    </row>
    <row r="32" spans="1:15" x14ac:dyDescent="0.2">
      <c r="A32" s="124" t="s">
        <v>6</v>
      </c>
      <c r="B32" s="148">
        <v>64</v>
      </c>
      <c r="C32" s="152">
        <v>1.7782162963263131E-3</v>
      </c>
      <c r="D32" s="154">
        <v>122</v>
      </c>
      <c r="E32" s="152">
        <v>2.668436229635235E-3</v>
      </c>
      <c r="F32" s="154">
        <v>270</v>
      </c>
      <c r="G32" s="151">
        <v>5.8017423954994981E-3</v>
      </c>
      <c r="H32" s="154">
        <v>456</v>
      </c>
      <c r="I32" s="157">
        <v>3.5555963970616642E-3</v>
      </c>
      <c r="J32" s="25"/>
      <c r="K32" s="26" t="str">
        <f t="shared" si="6"/>
        <v>Zemědělství a lesnictví</v>
      </c>
      <c r="L32" s="23">
        <f t="shared" si="3"/>
        <v>64</v>
      </c>
      <c r="M32" s="23">
        <f t="shared" si="4"/>
        <v>122</v>
      </c>
      <c r="N32" s="23">
        <f t="shared" si="5"/>
        <v>270</v>
      </c>
    </row>
    <row r="33" spans="1:14" x14ac:dyDescent="0.2">
      <c r="A33" s="124" t="s">
        <v>25</v>
      </c>
      <c r="B33" s="148">
        <v>135990.26199999999</v>
      </c>
      <c r="C33" s="152">
        <v>4.6412698980893792E-2</v>
      </c>
      <c r="D33" s="154">
        <v>194056.14899999998</v>
      </c>
      <c r="E33" s="152">
        <v>4.9627157723588618E-2</v>
      </c>
      <c r="F33" s="154">
        <v>190237.73500000002</v>
      </c>
      <c r="G33" s="151">
        <v>4.0253933960824224E-2</v>
      </c>
      <c r="H33" s="154">
        <v>520284.14599999995</v>
      </c>
      <c r="I33" s="157">
        <v>4.4982976187198931E-2</v>
      </c>
      <c r="J33" s="25"/>
      <c r="K33" s="26" t="str">
        <f t="shared" si="6"/>
        <v>Domácnosti</v>
      </c>
      <c r="L33" s="23">
        <f t="shared" si="3"/>
        <v>135990.26199999999</v>
      </c>
      <c r="M33" s="23">
        <f t="shared" si="4"/>
        <v>194056.14899999998</v>
      </c>
      <c r="N33" s="23">
        <f t="shared" si="5"/>
        <v>190237.73500000002</v>
      </c>
    </row>
    <row r="34" spans="1:14" x14ac:dyDescent="0.2">
      <c r="A34" s="124" t="s">
        <v>5</v>
      </c>
      <c r="B34" s="148">
        <v>76265.485000000001</v>
      </c>
      <c r="C34" s="152">
        <v>5.0881708450567983E-2</v>
      </c>
      <c r="D34" s="154">
        <v>110343.28199999999</v>
      </c>
      <c r="E34" s="152">
        <v>4.8943435893613316E-2</v>
      </c>
      <c r="F34" s="154">
        <v>171673.67100000003</v>
      </c>
      <c r="G34" s="151">
        <v>5.9126006180182843E-2</v>
      </c>
      <c r="H34" s="154">
        <v>358282.43800000002</v>
      </c>
      <c r="I34" s="157">
        <v>5.3821159880072779E-2</v>
      </c>
      <c r="J34" s="25"/>
      <c r="K34" s="26" t="str">
        <f t="shared" si="6"/>
        <v>Obchod, služby, školství, zdravotnictví</v>
      </c>
      <c r="L34" s="23">
        <f t="shared" si="3"/>
        <v>76265.485000000001</v>
      </c>
      <c r="M34" s="23">
        <f t="shared" si="4"/>
        <v>110343.28199999999</v>
      </c>
      <c r="N34" s="23">
        <f t="shared" si="5"/>
        <v>171673.67100000003</v>
      </c>
    </row>
    <row r="35" spans="1:14" x14ac:dyDescent="0.2">
      <c r="A35" s="124" t="s">
        <v>3</v>
      </c>
      <c r="B35" s="148">
        <v>1501.9810000000002</v>
      </c>
      <c r="C35" s="151">
        <v>1.1398446927541266E-2</v>
      </c>
      <c r="D35" s="153">
        <v>2531.598</v>
      </c>
      <c r="E35" s="151">
        <v>1.2979240745193169E-2</v>
      </c>
      <c r="F35" s="153">
        <v>4123.8360000000002</v>
      </c>
      <c r="G35" s="151">
        <v>1.7076945344855935E-2</v>
      </c>
      <c r="H35" s="153">
        <v>8157.4150000000009</v>
      </c>
      <c r="I35" s="157">
        <v>1.4353912602552322E-2</v>
      </c>
      <c r="J35" s="25"/>
      <c r="K35" s="26" t="str">
        <f t="shared" si="6"/>
        <v>Ostatní</v>
      </c>
      <c r="L35" s="23">
        <f t="shared" si="3"/>
        <v>1501.9810000000002</v>
      </c>
      <c r="M35" s="23">
        <f t="shared" si="4"/>
        <v>2531.598</v>
      </c>
      <c r="N35" s="23">
        <f t="shared" si="5"/>
        <v>4123.8360000000002</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2.7002054233869244E-2</v>
      </c>
    </row>
    <row r="41" spans="1:14" x14ac:dyDescent="0.2">
      <c r="B41" s="34"/>
      <c r="C41" s="34"/>
      <c r="D41" s="34"/>
      <c r="L41" s="28" t="s">
        <v>50</v>
      </c>
      <c r="M41" s="32">
        <v>3.2432611680280651E-2</v>
      </c>
    </row>
    <row r="42" spans="1:14" x14ac:dyDescent="0.2">
      <c r="B42" s="22"/>
      <c r="C42" s="22"/>
      <c r="D42" s="22"/>
      <c r="L42" s="28" t="s">
        <v>112</v>
      </c>
      <c r="M42" s="32">
        <v>3.1665711187246752E-2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L14" sqref="L14"/>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126</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578.18500000000063</v>
      </c>
      <c r="C7" s="146">
        <v>1.4458191148992395E-2</v>
      </c>
      <c r="D7" s="145">
        <v>578.18500000000063</v>
      </c>
      <c r="E7" s="146">
        <v>1.445548058375707E-2</v>
      </c>
      <c r="F7" s="145">
        <v>578.18500000000063</v>
      </c>
      <c r="G7" s="146">
        <v>1.445530313440831E-2</v>
      </c>
      <c r="H7" s="145">
        <v>578.18500000000063</v>
      </c>
      <c r="I7" s="155">
        <v>1.445530313440831E-2</v>
      </c>
      <c r="J7" s="30"/>
      <c r="O7" s="13"/>
    </row>
    <row r="8" spans="1:15" x14ac:dyDescent="0.2">
      <c r="A8" s="125" t="s">
        <v>168</v>
      </c>
      <c r="B8" s="145">
        <v>205099.91700000007</v>
      </c>
      <c r="C8" s="146">
        <v>1.5712436884354256E-2</v>
      </c>
      <c r="D8" s="145">
        <v>263668.70799999998</v>
      </c>
      <c r="E8" s="146">
        <v>1.6399124202248733E-2</v>
      </c>
      <c r="F8" s="145">
        <v>307133.61200000008</v>
      </c>
      <c r="G8" s="146">
        <v>1.7004030244241086E-2</v>
      </c>
      <c r="H8" s="145">
        <v>775902.2370000002</v>
      </c>
      <c r="I8" s="155">
        <v>1.6440707619511805E-2</v>
      </c>
      <c r="J8" s="30"/>
      <c r="O8" s="13"/>
    </row>
    <row r="9" spans="1:15" x14ac:dyDescent="0.2">
      <c r="A9" s="125" t="s">
        <v>169</v>
      </c>
      <c r="B9" s="145">
        <v>178664.25952425285</v>
      </c>
      <c r="C9" s="147">
        <v>2.4645382662298352E-2</v>
      </c>
      <c r="D9" s="145">
        <v>229956.37253329461</v>
      </c>
      <c r="E9" s="147">
        <v>2.3722422432888333E-2</v>
      </c>
      <c r="F9" s="145">
        <v>269428.99505386269</v>
      </c>
      <c r="G9" s="147">
        <v>2.3526649158006896E-2</v>
      </c>
      <c r="H9" s="145">
        <v>678049.62711141014</v>
      </c>
      <c r="I9" s="156">
        <v>2.3879100768134126E-2</v>
      </c>
      <c r="J9" s="25"/>
      <c r="K9" s="26"/>
      <c r="L9" s="26" t="str">
        <f>+B5</f>
        <v>Říjen</v>
      </c>
      <c r="M9" s="26" t="str">
        <f>+D5</f>
        <v>Listopad</v>
      </c>
      <c r="N9" s="26" t="str">
        <f>+F5</f>
        <v>Prosinec</v>
      </c>
      <c r="O9" s="27"/>
    </row>
    <row r="10" spans="1:15" x14ac:dyDescent="0.2">
      <c r="A10" s="124" t="s">
        <v>41</v>
      </c>
      <c r="B10" s="148">
        <v>1669.9770000000001</v>
      </c>
      <c r="C10" s="149">
        <v>2.491521318237864E-3</v>
      </c>
      <c r="D10" s="153">
        <v>1856.9480000000001</v>
      </c>
      <c r="E10" s="151">
        <v>2.0657170219132727E-3</v>
      </c>
      <c r="F10" s="153">
        <v>2083.8359999999998</v>
      </c>
      <c r="G10" s="151">
        <v>2.0017312572532323E-3</v>
      </c>
      <c r="H10" s="153">
        <v>5610.7610000000004</v>
      </c>
      <c r="I10" s="157">
        <v>2.1495380265566721E-3</v>
      </c>
      <c r="J10" s="25"/>
      <c r="K10" s="26" t="str">
        <f>+A10</f>
        <v>Biomasa</v>
      </c>
      <c r="L10" s="23">
        <f>+B10</f>
        <v>1669.9770000000001</v>
      </c>
      <c r="M10" s="23">
        <f>+D10</f>
        <v>1856.9480000000001</v>
      </c>
      <c r="N10" s="23">
        <f>+F10</f>
        <v>2083.8359999999998</v>
      </c>
      <c r="O10" s="40"/>
    </row>
    <row r="11" spans="1:15" x14ac:dyDescent="0.2">
      <c r="A11" s="124" t="s">
        <v>40</v>
      </c>
      <c r="B11" s="148">
        <v>905.42</v>
      </c>
      <c r="C11" s="150">
        <v>1.915642583603553E-2</v>
      </c>
      <c r="D11" s="154">
        <v>928.25</v>
      </c>
      <c r="E11" s="152">
        <v>1.6073593073593073E-2</v>
      </c>
      <c r="F11" s="154">
        <v>1115.3499999999999</v>
      </c>
      <c r="G11" s="151">
        <v>1.729845136713367E-2</v>
      </c>
      <c r="H11" s="154">
        <v>2949.02</v>
      </c>
      <c r="I11" s="157">
        <v>1.7399228001076253E-2</v>
      </c>
      <c r="J11" s="25"/>
      <c r="K11" s="26" t="str">
        <f t="shared" ref="K11:L25" si="0">+A11</f>
        <v>Bioplyn</v>
      </c>
      <c r="L11" s="23">
        <f t="shared" si="0"/>
        <v>905.42</v>
      </c>
      <c r="M11" s="23">
        <f t="shared" ref="M11:M25" si="1">+D11</f>
        <v>928.25</v>
      </c>
      <c r="N11" s="23">
        <f t="shared" ref="N11:N25" si="2">+F11</f>
        <v>1115.3499999999999</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8003.37</v>
      </c>
      <c r="C16" s="150">
        <v>2.5526352928862879E-3</v>
      </c>
      <c r="D16" s="154">
        <v>10336.6</v>
      </c>
      <c r="E16" s="152">
        <v>2.4021398469793926E-3</v>
      </c>
      <c r="F16" s="154">
        <v>12137.32</v>
      </c>
      <c r="G16" s="151">
        <v>2.3878858540999212E-3</v>
      </c>
      <c r="H16" s="154">
        <v>30477.29</v>
      </c>
      <c r="I16" s="157">
        <v>2.4340377286171952E-3</v>
      </c>
      <c r="J16" s="25"/>
      <c r="K16" s="26" t="str">
        <f t="shared" si="0"/>
        <v>Hnědé uhlí</v>
      </c>
      <c r="L16" s="23">
        <f t="shared" si="0"/>
        <v>8003.37</v>
      </c>
      <c r="M16" s="23">
        <f t="shared" si="1"/>
        <v>10336.6</v>
      </c>
      <c r="N16" s="23">
        <f t="shared" si="2"/>
        <v>12137.32</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231.6</v>
      </c>
      <c r="C19" s="150">
        <v>3.7088611274121107E-3</v>
      </c>
      <c r="D19" s="154">
        <v>299.7</v>
      </c>
      <c r="E19" s="152">
        <v>3.6084227739372615E-3</v>
      </c>
      <c r="F19" s="154">
        <v>356.8</v>
      </c>
      <c r="G19" s="151">
        <v>4.0924792492778089E-3</v>
      </c>
      <c r="H19" s="154">
        <v>888.09999999999991</v>
      </c>
      <c r="I19" s="157">
        <v>3.8167473406691492E-3</v>
      </c>
      <c r="J19" s="25"/>
      <c r="K19" s="26" t="str">
        <f t="shared" si="0"/>
        <v>Odpadní teplo</v>
      </c>
      <c r="L19" s="23">
        <f t="shared" si="0"/>
        <v>231.6</v>
      </c>
      <c r="M19" s="23">
        <f t="shared" si="1"/>
        <v>299.7</v>
      </c>
      <c r="N19" s="23">
        <f t="shared" si="2"/>
        <v>356.8</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63647</v>
      </c>
      <c r="C21" s="150">
        <v>0.23146336688195901</v>
      </c>
      <c r="D21" s="154">
        <v>64882</v>
      </c>
      <c r="E21" s="152">
        <v>0.21611307988178494</v>
      </c>
      <c r="F21" s="154">
        <v>68351</v>
      </c>
      <c r="G21" s="151">
        <v>0.27834346351818007</v>
      </c>
      <c r="H21" s="154">
        <v>196880</v>
      </c>
      <c r="I21" s="157">
        <v>0.23987449709434161</v>
      </c>
      <c r="J21" s="25"/>
      <c r="K21" s="26" t="str">
        <f t="shared" si="0"/>
        <v>Ostatní pevná paliva</v>
      </c>
      <c r="L21" s="23">
        <f t="shared" si="0"/>
        <v>63647</v>
      </c>
      <c r="M21" s="23">
        <f t="shared" si="1"/>
        <v>64882</v>
      </c>
      <c r="N21" s="23">
        <f t="shared" si="2"/>
        <v>68351</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0</v>
      </c>
      <c r="C24" s="150">
        <v>0</v>
      </c>
      <c r="D24" s="154">
        <v>38.6</v>
      </c>
      <c r="E24" s="152">
        <v>1.1830472999780405E-3</v>
      </c>
      <c r="F24" s="154">
        <v>5045.49</v>
      </c>
      <c r="G24" s="151">
        <v>0.14902188081492551</v>
      </c>
      <c r="H24" s="154">
        <v>5084.09</v>
      </c>
      <c r="I24" s="157">
        <v>7.2261593480925743E-2</v>
      </c>
      <c r="J24" s="25"/>
      <c r="K24" s="26" t="str">
        <f t="shared" si="0"/>
        <v>Topné oleje</v>
      </c>
      <c r="L24" s="23">
        <f t="shared" si="0"/>
        <v>0</v>
      </c>
      <c r="M24" s="23">
        <f t="shared" si="1"/>
        <v>38.6</v>
      </c>
      <c r="N24" s="23">
        <f t="shared" si="2"/>
        <v>5045.49</v>
      </c>
      <c r="O24" s="40"/>
    </row>
    <row r="25" spans="1:18" x14ac:dyDescent="0.2">
      <c r="A25" s="124" t="s">
        <v>31</v>
      </c>
      <c r="B25" s="148">
        <v>104206.89252425285</v>
      </c>
      <c r="C25" s="149">
        <v>5.2541816092369055E-2</v>
      </c>
      <c r="D25" s="153">
        <v>151614.27453329458</v>
      </c>
      <c r="E25" s="151">
        <v>5.8692923054012934E-2</v>
      </c>
      <c r="F25" s="153">
        <v>180339.19905386269</v>
      </c>
      <c r="G25" s="151">
        <v>5.5323053319646855E-2</v>
      </c>
      <c r="H25" s="153">
        <v>436160.36611141008</v>
      </c>
      <c r="I25" s="157">
        <v>5.5730517020347065E-2</v>
      </c>
      <c r="J25" s="25"/>
      <c r="K25" s="26" t="str">
        <f t="shared" si="0"/>
        <v>Zemní plyn</v>
      </c>
      <c r="L25" s="23">
        <f t="shared" si="0"/>
        <v>104206.89252425285</v>
      </c>
      <c r="M25" s="23">
        <f t="shared" si="1"/>
        <v>151614.27453329458</v>
      </c>
      <c r="N25" s="23">
        <f t="shared" si="2"/>
        <v>180339.19905386269</v>
      </c>
      <c r="O25" s="24"/>
    </row>
    <row r="26" spans="1:18" ht="13.5" customHeight="1" x14ac:dyDescent="0.2">
      <c r="A26" s="126" t="s">
        <v>170</v>
      </c>
      <c r="B26" s="145">
        <v>154220.92099999997</v>
      </c>
      <c r="C26" s="147">
        <v>2.3515310022479436E-2</v>
      </c>
      <c r="D26" s="145">
        <v>202252.97399999999</v>
      </c>
      <c r="E26" s="147">
        <v>2.2764878255136286E-2</v>
      </c>
      <c r="F26" s="145">
        <v>253223.62599999993</v>
      </c>
      <c r="G26" s="147">
        <v>2.3616480627163761E-2</v>
      </c>
      <c r="H26" s="145">
        <v>609697.52099999995</v>
      </c>
      <c r="I26" s="156">
        <v>2.3301957910161427E-2</v>
      </c>
      <c r="J26" s="7"/>
      <c r="K26" s="26"/>
      <c r="L26" s="26" t="str">
        <f>+L9</f>
        <v>Říjen</v>
      </c>
      <c r="M26" s="26" t="str">
        <f>+M9</f>
        <v>Listopad</v>
      </c>
      <c r="N26" s="26" t="str">
        <f>+N9</f>
        <v>Prosinec</v>
      </c>
      <c r="O26" s="22"/>
      <c r="P26" s="34"/>
      <c r="Q26" s="34"/>
      <c r="R26" s="34"/>
    </row>
    <row r="27" spans="1:18" ht="12.75" customHeight="1" x14ac:dyDescent="0.2">
      <c r="A27" s="124" t="s">
        <v>26</v>
      </c>
      <c r="B27" s="148">
        <v>17204.620999999999</v>
      </c>
      <c r="C27" s="151">
        <v>1.0161349195326975E-2</v>
      </c>
      <c r="D27" s="153">
        <v>17749.898000000001</v>
      </c>
      <c r="E27" s="151">
        <v>8.4103835265622717E-3</v>
      </c>
      <c r="F27" s="153">
        <v>21712.373</v>
      </c>
      <c r="G27" s="151">
        <v>9.3836727008854582E-3</v>
      </c>
      <c r="H27" s="153">
        <v>56666.892</v>
      </c>
      <c r="I27" s="157">
        <v>9.2631351696666007E-3</v>
      </c>
      <c r="J27" s="25"/>
      <c r="K27" s="26" t="str">
        <f>+A27</f>
        <v>Průmysl</v>
      </c>
      <c r="L27" s="23">
        <f t="shared" ref="L27:L34" si="3">+B27</f>
        <v>17204.620999999999</v>
      </c>
      <c r="M27" s="23">
        <f t="shared" ref="M27:M34" si="4">+D27</f>
        <v>17749.898000000001</v>
      </c>
      <c r="N27" s="23">
        <f t="shared" ref="N27:N34" si="5">+F27</f>
        <v>21712.373</v>
      </c>
      <c r="O27" s="22"/>
      <c r="P27" s="40"/>
      <c r="Q27" s="40"/>
      <c r="R27" s="40"/>
    </row>
    <row r="28" spans="1:18" ht="12.75" customHeight="1" x14ac:dyDescent="0.2">
      <c r="A28" s="124" t="s">
        <v>0</v>
      </c>
      <c r="B28" s="148">
        <v>500</v>
      </c>
      <c r="C28" s="152">
        <v>2.5935293062172163E-3</v>
      </c>
      <c r="D28" s="154">
        <v>767</v>
      </c>
      <c r="E28" s="152">
        <v>2.9537673371075402E-3</v>
      </c>
      <c r="F28" s="154">
        <v>940</v>
      </c>
      <c r="G28" s="151">
        <v>2.7121593347906423E-3</v>
      </c>
      <c r="H28" s="154">
        <v>2207</v>
      </c>
      <c r="I28" s="157">
        <v>2.7620534781060183E-3</v>
      </c>
      <c r="J28" s="25"/>
      <c r="K28" s="26" t="str">
        <f t="shared" ref="K28:K34" si="6">+A28</f>
        <v>Energetika</v>
      </c>
      <c r="L28" s="23">
        <f t="shared" si="3"/>
        <v>500</v>
      </c>
      <c r="M28" s="23">
        <f t="shared" si="4"/>
        <v>767</v>
      </c>
      <c r="N28" s="23">
        <f t="shared" si="5"/>
        <v>940</v>
      </c>
      <c r="O28" s="22"/>
    </row>
    <row r="29" spans="1:18" ht="12.75" customHeight="1" x14ac:dyDescent="0.2">
      <c r="A29" s="124" t="s">
        <v>1</v>
      </c>
      <c r="B29" s="148">
        <v>377</v>
      </c>
      <c r="C29" s="152">
        <v>6.8084275185371183E-3</v>
      </c>
      <c r="D29" s="154">
        <v>647</v>
      </c>
      <c r="E29" s="152">
        <v>7.4605917017187637E-3</v>
      </c>
      <c r="F29" s="154">
        <v>958</v>
      </c>
      <c r="G29" s="151">
        <v>8.6253649618803878E-3</v>
      </c>
      <c r="H29" s="154">
        <v>1982</v>
      </c>
      <c r="I29" s="157">
        <v>7.8289586933118771E-3</v>
      </c>
      <c r="J29" s="25"/>
      <c r="K29" s="26" t="str">
        <f t="shared" si="6"/>
        <v>Doprava</v>
      </c>
      <c r="L29" s="23">
        <f t="shared" si="3"/>
        <v>377</v>
      </c>
      <c r="M29" s="23">
        <f t="shared" si="4"/>
        <v>647</v>
      </c>
      <c r="N29" s="23">
        <f t="shared" si="5"/>
        <v>958</v>
      </c>
      <c r="O29" s="22"/>
    </row>
    <row r="30" spans="1:18" ht="12.75" customHeight="1" x14ac:dyDescent="0.2">
      <c r="A30" s="124" t="s">
        <v>2</v>
      </c>
      <c r="B30" s="148">
        <v>98</v>
      </c>
      <c r="C30" s="152">
        <v>4.8148815607920075E-3</v>
      </c>
      <c r="D30" s="154">
        <v>228.3</v>
      </c>
      <c r="E30" s="152">
        <v>1.0373374224632307E-2</v>
      </c>
      <c r="F30" s="154">
        <v>518.29999999999995</v>
      </c>
      <c r="G30" s="151">
        <v>1.554638183383536E-2</v>
      </c>
      <c r="H30" s="154">
        <v>844.59999999999991</v>
      </c>
      <c r="I30" s="157">
        <v>1.1157084658270162E-2</v>
      </c>
      <c r="J30" s="25"/>
      <c r="K30" s="26" t="str">
        <f t="shared" si="6"/>
        <v>Stavebnictví</v>
      </c>
      <c r="L30" s="23">
        <f t="shared" si="3"/>
        <v>98</v>
      </c>
      <c r="M30" s="23">
        <f t="shared" si="4"/>
        <v>228.3</v>
      </c>
      <c r="N30" s="23">
        <f t="shared" si="5"/>
        <v>518.29999999999995</v>
      </c>
    </row>
    <row r="31" spans="1:18" x14ac:dyDescent="0.2">
      <c r="A31" s="124" t="s">
        <v>6</v>
      </c>
      <c r="B31" s="148">
        <v>905.42</v>
      </c>
      <c r="C31" s="152">
        <v>2.5156759359683912E-2</v>
      </c>
      <c r="D31" s="154">
        <v>928.25</v>
      </c>
      <c r="E31" s="152">
        <v>2.030308139474514E-2</v>
      </c>
      <c r="F31" s="154">
        <v>1115.3499999999999</v>
      </c>
      <c r="G31" s="151">
        <v>2.3966568077112459E-2</v>
      </c>
      <c r="H31" s="154">
        <v>2949.02</v>
      </c>
      <c r="I31" s="157">
        <v>2.2994572120313136E-2</v>
      </c>
      <c r="J31" s="25"/>
      <c r="K31" s="26" t="str">
        <f t="shared" si="6"/>
        <v>Zemědělství a lesnictví</v>
      </c>
      <c r="L31" s="23">
        <f t="shared" si="3"/>
        <v>905.42</v>
      </c>
      <c r="M31" s="23">
        <f t="shared" si="4"/>
        <v>928.25</v>
      </c>
      <c r="N31" s="23">
        <f t="shared" si="5"/>
        <v>1115.3499999999999</v>
      </c>
    </row>
    <row r="32" spans="1:18" x14ac:dyDescent="0.2">
      <c r="A32" s="124" t="s">
        <v>25</v>
      </c>
      <c r="B32" s="148">
        <v>90662.86099999999</v>
      </c>
      <c r="C32" s="152">
        <v>3.0942716150805089E-2</v>
      </c>
      <c r="D32" s="154">
        <v>120814.966</v>
      </c>
      <c r="E32" s="152">
        <v>3.0896745111910866E-2</v>
      </c>
      <c r="F32" s="154">
        <v>149478.71799999996</v>
      </c>
      <c r="G32" s="151">
        <v>3.1629405401197956E-2</v>
      </c>
      <c r="H32" s="154">
        <v>360956.54499999993</v>
      </c>
      <c r="I32" s="157">
        <v>3.120775405743114E-2</v>
      </c>
      <c r="J32" s="25"/>
      <c r="K32" s="26" t="str">
        <f t="shared" si="6"/>
        <v>Domácnosti</v>
      </c>
      <c r="L32" s="23">
        <f t="shared" si="3"/>
        <v>90662.86099999999</v>
      </c>
      <c r="M32" s="23">
        <f t="shared" si="4"/>
        <v>120814.966</v>
      </c>
      <c r="N32" s="23">
        <f t="shared" si="5"/>
        <v>149478.71799999996</v>
      </c>
    </row>
    <row r="33" spans="1:14" x14ac:dyDescent="0.2">
      <c r="A33" s="124" t="s">
        <v>5</v>
      </c>
      <c r="B33" s="148">
        <v>43216.018999999993</v>
      </c>
      <c r="C33" s="152">
        <v>2.8832241467450264E-2</v>
      </c>
      <c r="D33" s="154">
        <v>59411.060000000005</v>
      </c>
      <c r="E33" s="152">
        <v>2.6352138107344082E-2</v>
      </c>
      <c r="F33" s="154">
        <v>76399.151999999987</v>
      </c>
      <c r="G33" s="151">
        <v>2.6312577269421392E-2</v>
      </c>
      <c r="H33" s="154">
        <v>179026.23099999997</v>
      </c>
      <c r="I33" s="157">
        <v>2.6893306451648738E-2</v>
      </c>
      <c r="J33" s="25"/>
      <c r="K33" s="26" t="str">
        <f t="shared" si="6"/>
        <v>Obchod, služby, školství, zdravotnictví</v>
      </c>
      <c r="L33" s="23">
        <f t="shared" si="3"/>
        <v>43216.018999999993</v>
      </c>
      <c r="M33" s="23">
        <f t="shared" si="4"/>
        <v>59411.060000000005</v>
      </c>
      <c r="N33" s="23">
        <f t="shared" si="5"/>
        <v>76399.151999999987</v>
      </c>
    </row>
    <row r="34" spans="1:14" x14ac:dyDescent="0.2">
      <c r="A34" s="124" t="s">
        <v>3</v>
      </c>
      <c r="B34" s="148">
        <v>1257</v>
      </c>
      <c r="C34" s="151">
        <v>9.5393002893640923E-3</v>
      </c>
      <c r="D34" s="153">
        <v>1706.5</v>
      </c>
      <c r="E34" s="151">
        <v>8.7490487556366146E-3</v>
      </c>
      <c r="F34" s="153">
        <v>2101.7330000000002</v>
      </c>
      <c r="G34" s="151">
        <v>8.7033479436330885E-3</v>
      </c>
      <c r="H34" s="153">
        <v>5065.2330000000002</v>
      </c>
      <c r="I34" s="157">
        <v>8.9128617084657212E-3</v>
      </c>
      <c r="J34" s="25"/>
      <c r="K34" s="26" t="str">
        <f t="shared" si="6"/>
        <v>Ostatní</v>
      </c>
      <c r="L34" s="23">
        <f t="shared" si="3"/>
        <v>1257</v>
      </c>
      <c r="M34" s="23">
        <f t="shared" si="4"/>
        <v>1706.5</v>
      </c>
      <c r="N34" s="23">
        <f t="shared" si="5"/>
        <v>2101.7330000000002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1.445530313440831E-2</v>
      </c>
    </row>
    <row r="40" spans="1:14" x14ac:dyDescent="0.2">
      <c r="B40" s="34"/>
      <c r="C40" s="34"/>
      <c r="D40" s="34"/>
      <c r="L40" s="28" t="s">
        <v>50</v>
      </c>
      <c r="M40" s="32">
        <v>1.6440707619511805E-2</v>
      </c>
    </row>
    <row r="41" spans="1:14" x14ac:dyDescent="0.2">
      <c r="B41" s="22"/>
      <c r="C41" s="22"/>
      <c r="D41" s="22"/>
      <c r="L41" s="28" t="s">
        <v>112</v>
      </c>
      <c r="M41" s="32">
        <v>2.3879100768134126E-2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J16" sqref="J15:J1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131</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6509.5420999999969</v>
      </c>
      <c r="C7" s="146">
        <v>0.16277870227386254</v>
      </c>
      <c r="D7" s="145">
        <v>6513.3320999999969</v>
      </c>
      <c r="E7" s="146">
        <v>0.16284294076655659</v>
      </c>
      <c r="F7" s="145">
        <v>6513.3320999999969</v>
      </c>
      <c r="G7" s="146">
        <v>0.16284094177568101</v>
      </c>
      <c r="H7" s="145">
        <v>6513.3320999999969</v>
      </c>
      <c r="I7" s="155">
        <v>0.16284094177568101</v>
      </c>
      <c r="J7" s="30"/>
      <c r="O7" s="13"/>
    </row>
    <row r="8" spans="1:15" x14ac:dyDescent="0.2">
      <c r="A8" s="125" t="s">
        <v>168</v>
      </c>
      <c r="B8" s="145">
        <v>2507284.8740000003</v>
      </c>
      <c r="C8" s="146">
        <v>0.19207982094805581</v>
      </c>
      <c r="D8" s="145">
        <v>3140881.8269999996</v>
      </c>
      <c r="E8" s="146">
        <v>0.19535011028141763</v>
      </c>
      <c r="F8" s="145">
        <v>3429054.2120000012</v>
      </c>
      <c r="G8" s="146">
        <v>0.18984487288870971</v>
      </c>
      <c r="H8" s="145">
        <v>9077220.9130000006</v>
      </c>
      <c r="I8" s="155">
        <v>0.19233858070234044</v>
      </c>
      <c r="J8" s="30"/>
      <c r="O8" s="13"/>
    </row>
    <row r="9" spans="1:15" x14ac:dyDescent="0.2">
      <c r="A9" s="125" t="s">
        <v>169</v>
      </c>
      <c r="B9" s="145">
        <v>1251323.196</v>
      </c>
      <c r="C9" s="147">
        <v>0.17261056621928272</v>
      </c>
      <c r="D9" s="145">
        <v>1690979.2</v>
      </c>
      <c r="E9" s="147">
        <v>0.1744423190612801</v>
      </c>
      <c r="F9" s="145">
        <v>1975502.1540000001</v>
      </c>
      <c r="G9" s="147">
        <v>0.17250164956727657</v>
      </c>
      <c r="H9" s="145">
        <v>4917804.55</v>
      </c>
      <c r="I9" s="156">
        <v>0.17319196960216476</v>
      </c>
      <c r="J9" s="25"/>
      <c r="K9" s="26"/>
      <c r="L9" s="26" t="str">
        <f>+B5</f>
        <v>Říjen</v>
      </c>
      <c r="M9" s="26" t="str">
        <f>+D5</f>
        <v>Listopad</v>
      </c>
      <c r="N9" s="26" t="str">
        <f>+F5</f>
        <v>Prosinec</v>
      </c>
      <c r="O9" s="27"/>
    </row>
    <row r="10" spans="1:15" x14ac:dyDescent="0.2">
      <c r="A10" s="124" t="s">
        <v>41</v>
      </c>
      <c r="B10" s="148">
        <v>86216.491999999998</v>
      </c>
      <c r="C10" s="149">
        <v>0.12863065048302116</v>
      </c>
      <c r="D10" s="153">
        <v>108199.35699999999</v>
      </c>
      <c r="E10" s="151">
        <v>0.12036376544468182</v>
      </c>
      <c r="F10" s="153">
        <v>122766.039</v>
      </c>
      <c r="G10" s="151">
        <v>0.11792896254574228</v>
      </c>
      <c r="H10" s="153">
        <v>317181.88799999998</v>
      </c>
      <c r="I10" s="157">
        <v>0.12151551805379687</v>
      </c>
      <c r="J10" s="25"/>
      <c r="K10" s="26" t="str">
        <f>+A10</f>
        <v>Biomasa</v>
      </c>
      <c r="L10" s="23">
        <f>+B10</f>
        <v>86216.491999999998</v>
      </c>
      <c r="M10" s="23">
        <f>+D10</f>
        <v>108199.35699999999</v>
      </c>
      <c r="N10" s="23">
        <f>+F10</f>
        <v>122766.039</v>
      </c>
      <c r="O10" s="40"/>
    </row>
    <row r="11" spans="1:15" x14ac:dyDescent="0.2">
      <c r="A11" s="124" t="s">
        <v>40</v>
      </c>
      <c r="B11" s="148">
        <v>80.95</v>
      </c>
      <c r="C11" s="150">
        <v>1.7126998204447397E-3</v>
      </c>
      <c r="D11" s="154">
        <v>86.76</v>
      </c>
      <c r="E11" s="152">
        <v>1.5023376623376624E-3</v>
      </c>
      <c r="F11" s="154">
        <v>0</v>
      </c>
      <c r="G11" s="151">
        <v>0</v>
      </c>
      <c r="H11" s="154">
        <v>167.71</v>
      </c>
      <c r="I11" s="157">
        <v>9.894895687586041E-4</v>
      </c>
      <c r="J11" s="25"/>
      <c r="K11" s="26" t="str">
        <f t="shared" ref="K11:K25" si="0">+A11</f>
        <v>Bioplyn</v>
      </c>
      <c r="L11" s="23">
        <f t="shared" ref="L11:L25" si="1">+B11</f>
        <v>80.95</v>
      </c>
      <c r="M11" s="23">
        <f t="shared" ref="M11:M25" si="2">+D11</f>
        <v>86.76</v>
      </c>
      <c r="N11" s="23">
        <f t="shared" ref="N11:N25" si="3">+F11</f>
        <v>0</v>
      </c>
      <c r="O11" s="40"/>
    </row>
    <row r="12" spans="1:15" x14ac:dyDescent="0.2">
      <c r="A12" s="124" t="s">
        <v>39</v>
      </c>
      <c r="B12" s="148">
        <v>669805.61800000002</v>
      </c>
      <c r="C12" s="150">
        <v>0.89247117405909981</v>
      </c>
      <c r="D12" s="154">
        <v>990162.27299999993</v>
      </c>
      <c r="E12" s="152">
        <v>0.92504589302119167</v>
      </c>
      <c r="F12" s="154">
        <v>1128231.2150000001</v>
      </c>
      <c r="G12" s="151">
        <v>0.92939025923530039</v>
      </c>
      <c r="H12" s="154">
        <v>2788199.1059999997</v>
      </c>
      <c r="I12" s="157">
        <v>0.91872804187131552</v>
      </c>
      <c r="J12" s="25"/>
      <c r="K12" s="26" t="str">
        <f t="shared" si="0"/>
        <v>Černé uhlí</v>
      </c>
      <c r="L12" s="23">
        <f t="shared" si="1"/>
        <v>669805.61800000002</v>
      </c>
      <c r="M12" s="23">
        <f t="shared" si="2"/>
        <v>990162.27299999993</v>
      </c>
      <c r="N12" s="23">
        <f t="shared" si="3"/>
        <v>1128231.2150000001</v>
      </c>
      <c r="O12" s="40"/>
    </row>
    <row r="13" spans="1:15" x14ac:dyDescent="0.2">
      <c r="A13" s="124" t="s">
        <v>51</v>
      </c>
      <c r="B13" s="148">
        <v>0</v>
      </c>
      <c r="C13" s="150">
        <v>0</v>
      </c>
      <c r="D13" s="154">
        <v>152</v>
      </c>
      <c r="E13" s="152">
        <v>0.30023505244237264</v>
      </c>
      <c r="F13" s="154">
        <v>192</v>
      </c>
      <c r="G13" s="151">
        <v>0.49256028732683421</v>
      </c>
      <c r="H13" s="154">
        <v>344</v>
      </c>
      <c r="I13" s="157">
        <v>0.19108775594094052</v>
      </c>
      <c r="J13" s="25"/>
      <c r="K13" s="26" t="str">
        <f t="shared" si="0"/>
        <v>Elektrická energie</v>
      </c>
      <c r="L13" s="23">
        <f t="shared" si="1"/>
        <v>0</v>
      </c>
      <c r="M13" s="23">
        <f t="shared" si="2"/>
        <v>152</v>
      </c>
      <c r="N13" s="23">
        <f t="shared" si="3"/>
        <v>192</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1"/>
        <v>0</v>
      </c>
      <c r="M14" s="23">
        <f t="shared" si="2"/>
        <v>0</v>
      </c>
      <c r="N14" s="23">
        <f t="shared" si="3"/>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1"/>
        <v>0</v>
      </c>
      <c r="M15" s="23">
        <f t="shared" si="2"/>
        <v>0</v>
      </c>
      <c r="N15" s="23">
        <f t="shared" si="3"/>
        <v>0</v>
      </c>
      <c r="O15" s="40"/>
    </row>
    <row r="16" spans="1:15" x14ac:dyDescent="0.2">
      <c r="A16" s="124" t="s">
        <v>38</v>
      </c>
      <c r="B16" s="148">
        <v>28879.501999999997</v>
      </c>
      <c r="C16" s="150">
        <v>9.2109743828137549E-3</v>
      </c>
      <c r="D16" s="154">
        <v>32734.724999999999</v>
      </c>
      <c r="E16" s="152">
        <v>7.6072777608123063E-3</v>
      </c>
      <c r="F16" s="154">
        <v>33235.521000000001</v>
      </c>
      <c r="G16" s="151">
        <v>6.538727696850777E-3</v>
      </c>
      <c r="H16" s="154">
        <v>94849.747999999992</v>
      </c>
      <c r="I16" s="157">
        <v>7.5750785316487552E-3</v>
      </c>
      <c r="J16" s="25"/>
      <c r="K16" s="26" t="str">
        <f t="shared" si="0"/>
        <v>Hnědé uhlí</v>
      </c>
      <c r="L16" s="23">
        <f t="shared" si="1"/>
        <v>28879.501999999997</v>
      </c>
      <c r="M16" s="23">
        <f t="shared" si="2"/>
        <v>32734.724999999999</v>
      </c>
      <c r="N16" s="23">
        <f t="shared" si="3"/>
        <v>33235.521000000001</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1"/>
        <v>0</v>
      </c>
      <c r="M17" s="23">
        <f t="shared" si="2"/>
        <v>0</v>
      </c>
      <c r="N17" s="23">
        <f t="shared" si="3"/>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1"/>
        <v>0</v>
      </c>
      <c r="M18" s="23">
        <f t="shared" si="2"/>
        <v>0</v>
      </c>
      <c r="N18" s="23">
        <f t="shared" si="3"/>
        <v>0</v>
      </c>
      <c r="O18" s="40"/>
    </row>
    <row r="19" spans="1:18" x14ac:dyDescent="0.2">
      <c r="A19" s="124" t="s">
        <v>36</v>
      </c>
      <c r="B19" s="148">
        <v>43012.229999999996</v>
      </c>
      <c r="C19" s="150">
        <v>0.68880132923276771</v>
      </c>
      <c r="D19" s="154">
        <v>63114</v>
      </c>
      <c r="E19" s="152">
        <v>0.75989988306398504</v>
      </c>
      <c r="F19" s="154">
        <v>62709.74</v>
      </c>
      <c r="G19" s="151">
        <v>0.71927777376010804</v>
      </c>
      <c r="H19" s="154">
        <v>168835.97</v>
      </c>
      <c r="I19" s="157">
        <v>0.72559873832540978</v>
      </c>
      <c r="J19" s="25"/>
      <c r="K19" s="26" t="str">
        <f t="shared" si="0"/>
        <v>Odpadní teplo</v>
      </c>
      <c r="L19" s="23">
        <f t="shared" si="1"/>
        <v>43012.229999999996</v>
      </c>
      <c r="M19" s="23">
        <f t="shared" si="2"/>
        <v>63114</v>
      </c>
      <c r="N19" s="23">
        <f t="shared" si="3"/>
        <v>62709.74</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1"/>
        <v>0</v>
      </c>
      <c r="M20" s="23">
        <f t="shared" si="2"/>
        <v>0</v>
      </c>
      <c r="N20" s="23">
        <f t="shared" si="3"/>
        <v>0</v>
      </c>
      <c r="O20" s="40"/>
    </row>
    <row r="21" spans="1:18" x14ac:dyDescent="0.2">
      <c r="A21" s="124" t="s">
        <v>34</v>
      </c>
      <c r="B21" s="148">
        <v>6</v>
      </c>
      <c r="C21" s="150">
        <v>2.1820041813310194E-5</v>
      </c>
      <c r="D21" s="154">
        <v>0</v>
      </c>
      <c r="E21" s="152">
        <v>0</v>
      </c>
      <c r="F21" s="154">
        <v>507</v>
      </c>
      <c r="G21" s="151">
        <v>2.0646389373047548E-3</v>
      </c>
      <c r="H21" s="154">
        <v>513</v>
      </c>
      <c r="I21" s="157">
        <v>6.2502853011680844E-4</v>
      </c>
      <c r="J21" s="25"/>
      <c r="K21" s="26" t="str">
        <f t="shared" si="0"/>
        <v>Ostatní pevná paliva</v>
      </c>
      <c r="L21" s="23">
        <f t="shared" si="1"/>
        <v>6</v>
      </c>
      <c r="M21" s="23">
        <f t="shared" si="2"/>
        <v>0</v>
      </c>
      <c r="N21" s="23">
        <f t="shared" si="3"/>
        <v>507</v>
      </c>
      <c r="O21" s="40"/>
    </row>
    <row r="22" spans="1:18" x14ac:dyDescent="0.2">
      <c r="A22" s="124" t="s">
        <v>33</v>
      </c>
      <c r="B22" s="148">
        <v>225944.41099999999</v>
      </c>
      <c r="C22" s="150">
        <v>0.76814240166901715</v>
      </c>
      <c r="D22" s="154">
        <v>261491.649</v>
      </c>
      <c r="E22" s="152">
        <v>0.79767088829545163</v>
      </c>
      <c r="F22" s="154">
        <v>330933.50199999998</v>
      </c>
      <c r="G22" s="151">
        <v>0.87644488161671763</v>
      </c>
      <c r="H22" s="154">
        <v>818369.56199999992</v>
      </c>
      <c r="I22" s="157">
        <v>0.81873873702769695</v>
      </c>
      <c r="J22" s="25"/>
      <c r="K22" s="26" t="str">
        <f t="shared" si="0"/>
        <v>Ostatní plyny</v>
      </c>
      <c r="L22" s="23">
        <f t="shared" si="1"/>
        <v>225944.41099999999</v>
      </c>
      <c r="M22" s="23">
        <f t="shared" si="2"/>
        <v>261491.649</v>
      </c>
      <c r="N22" s="23">
        <f t="shared" si="3"/>
        <v>330933.50199999998</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1"/>
        <v>0</v>
      </c>
      <c r="M23" s="23">
        <f t="shared" si="2"/>
        <v>0</v>
      </c>
      <c r="N23" s="23">
        <f t="shared" si="3"/>
        <v>0</v>
      </c>
      <c r="O23" s="40"/>
    </row>
    <row r="24" spans="1:18" x14ac:dyDescent="0.2">
      <c r="A24" s="124" t="s">
        <v>32</v>
      </c>
      <c r="B24" s="148">
        <v>235.46600000000001</v>
      </c>
      <c r="C24" s="150">
        <v>6.0816332434171991E-2</v>
      </c>
      <c r="D24" s="154">
        <v>413.92200000000003</v>
      </c>
      <c r="E24" s="152">
        <v>1.2686251411956227E-2</v>
      </c>
      <c r="F24" s="154">
        <v>465.52700000000004</v>
      </c>
      <c r="G24" s="151">
        <v>1.3749647528808863E-2</v>
      </c>
      <c r="H24" s="154">
        <v>1114.915</v>
      </c>
      <c r="I24" s="157">
        <v>1.5846598800529951E-2</v>
      </c>
      <c r="J24" s="25"/>
      <c r="K24" s="26" t="str">
        <f t="shared" si="0"/>
        <v>Topné oleje</v>
      </c>
      <c r="L24" s="23">
        <f t="shared" si="1"/>
        <v>235.46600000000001</v>
      </c>
      <c r="M24" s="23">
        <f t="shared" si="2"/>
        <v>413.92200000000003</v>
      </c>
      <c r="N24" s="23">
        <f t="shared" si="3"/>
        <v>465.52700000000004</v>
      </c>
      <c r="O24" s="40"/>
    </row>
    <row r="25" spans="1:18" x14ac:dyDescent="0.2">
      <c r="A25" s="124" t="s">
        <v>31</v>
      </c>
      <c r="B25" s="148">
        <v>197142.52700000003</v>
      </c>
      <c r="C25" s="149">
        <v>9.9400588067705353E-2</v>
      </c>
      <c r="D25" s="153">
        <v>234624.51400000002</v>
      </c>
      <c r="E25" s="151">
        <v>9.0827849746846281E-2</v>
      </c>
      <c r="F25" s="153">
        <v>296461.61</v>
      </c>
      <c r="G25" s="151">
        <v>9.0946181103752965E-2</v>
      </c>
      <c r="H25" s="153">
        <v>728228.65100000007</v>
      </c>
      <c r="I25" s="157">
        <v>9.3049626657029219E-2</v>
      </c>
      <c r="J25" s="25"/>
      <c r="K25" s="26" t="str">
        <f t="shared" si="0"/>
        <v>Zemní plyn</v>
      </c>
      <c r="L25" s="23">
        <f t="shared" si="1"/>
        <v>197142.52700000003</v>
      </c>
      <c r="M25" s="23">
        <f t="shared" si="2"/>
        <v>234624.51400000002</v>
      </c>
      <c r="N25" s="23">
        <f t="shared" si="3"/>
        <v>296461.61</v>
      </c>
      <c r="O25" s="24"/>
    </row>
    <row r="26" spans="1:18" ht="13.5" customHeight="1" x14ac:dyDescent="0.2">
      <c r="A26" s="126" t="s">
        <v>170</v>
      </c>
      <c r="B26" s="145">
        <v>1227381.7990000001</v>
      </c>
      <c r="C26" s="147">
        <v>0.18714882087517523</v>
      </c>
      <c r="D26" s="145">
        <v>1622497.2410000002</v>
      </c>
      <c r="E26" s="147">
        <v>0.18262254161295807</v>
      </c>
      <c r="F26" s="145">
        <v>1929484.9380000001</v>
      </c>
      <c r="G26" s="147">
        <v>0.17995020598386535</v>
      </c>
      <c r="H26" s="145">
        <v>4779363.9780000001</v>
      </c>
      <c r="I26" s="156">
        <v>0.18266195025696635</v>
      </c>
      <c r="J26" s="7"/>
      <c r="K26" s="26"/>
      <c r="L26" s="26" t="str">
        <f>+L9</f>
        <v>Říjen</v>
      </c>
      <c r="M26" s="26" t="str">
        <f>+M9</f>
        <v>Listopad</v>
      </c>
      <c r="N26" s="26" t="str">
        <f>+N9</f>
        <v>Prosinec</v>
      </c>
      <c r="O26" s="22"/>
      <c r="P26" s="34"/>
      <c r="Q26" s="34"/>
      <c r="R26" s="34"/>
    </row>
    <row r="27" spans="1:18" ht="12.75" customHeight="1" x14ac:dyDescent="0.2">
      <c r="A27" s="124" t="s">
        <v>26</v>
      </c>
      <c r="B27" s="148">
        <v>403961.20000000007</v>
      </c>
      <c r="C27" s="151">
        <v>0.23858652943086164</v>
      </c>
      <c r="D27" s="153">
        <v>496831.54200000002</v>
      </c>
      <c r="E27" s="151">
        <v>0.23541227202056778</v>
      </c>
      <c r="F27" s="153">
        <v>546785.18400000001</v>
      </c>
      <c r="G27" s="151">
        <v>0.23631010780578582</v>
      </c>
      <c r="H27" s="153">
        <v>1447577.926</v>
      </c>
      <c r="I27" s="157">
        <v>0.23663041193724962</v>
      </c>
      <c r="J27" s="25"/>
      <c r="K27" s="26" t="str">
        <f>+A27</f>
        <v>Průmysl</v>
      </c>
      <c r="L27" s="23">
        <f t="shared" ref="L27:L34" si="4">+B27</f>
        <v>403961.20000000007</v>
      </c>
      <c r="M27" s="23">
        <f t="shared" ref="M27:M34" si="5">+D27</f>
        <v>496831.54200000002</v>
      </c>
      <c r="N27" s="23">
        <f t="shared" ref="N27:N34" si="6">+F27</f>
        <v>546785.18400000001</v>
      </c>
      <c r="O27" s="22"/>
      <c r="P27" s="40"/>
      <c r="Q27" s="40"/>
      <c r="R27" s="40"/>
    </row>
    <row r="28" spans="1:18" ht="12.75" customHeight="1" x14ac:dyDescent="0.2">
      <c r="A28" s="124" t="s">
        <v>0</v>
      </c>
      <c r="B28" s="148">
        <v>60882.686000000002</v>
      </c>
      <c r="C28" s="152">
        <v>0.31580206076444123</v>
      </c>
      <c r="D28" s="154">
        <v>86606.447</v>
      </c>
      <c r="E28" s="152">
        <v>0.33352711125363138</v>
      </c>
      <c r="F28" s="154">
        <v>101475.42799999999</v>
      </c>
      <c r="G28" s="151">
        <v>0.29278460564050601</v>
      </c>
      <c r="H28" s="154">
        <v>248964.56099999999</v>
      </c>
      <c r="I28" s="157">
        <v>0.3115783559742582</v>
      </c>
      <c r="J28" s="25"/>
      <c r="K28" s="26" t="str">
        <f t="shared" ref="K28:K34" si="7">+A28</f>
        <v>Energetika</v>
      </c>
      <c r="L28" s="23">
        <f t="shared" si="4"/>
        <v>60882.686000000002</v>
      </c>
      <c r="M28" s="23">
        <f t="shared" si="5"/>
        <v>86606.447</v>
      </c>
      <c r="N28" s="23">
        <f t="shared" si="6"/>
        <v>101475.42799999999</v>
      </c>
      <c r="O28" s="22"/>
    </row>
    <row r="29" spans="1:18" ht="12.75" customHeight="1" x14ac:dyDescent="0.2">
      <c r="A29" s="124" t="s">
        <v>1</v>
      </c>
      <c r="B29" s="148">
        <v>3150.3490000000002</v>
      </c>
      <c r="C29" s="152">
        <v>5.6893694494949319E-2</v>
      </c>
      <c r="D29" s="154">
        <v>5616.1720000000005</v>
      </c>
      <c r="E29" s="152">
        <v>6.4760380554289454E-2</v>
      </c>
      <c r="F29" s="154">
        <v>7415.49</v>
      </c>
      <c r="G29" s="151">
        <v>6.6765456807071383E-2</v>
      </c>
      <c r="H29" s="154">
        <v>16182.011</v>
      </c>
      <c r="I29" s="157">
        <v>6.3919422650715652E-2</v>
      </c>
      <c r="J29" s="25"/>
      <c r="K29" s="26" t="str">
        <f t="shared" si="7"/>
        <v>Doprava</v>
      </c>
      <c r="L29" s="23">
        <f t="shared" si="4"/>
        <v>3150.3490000000002</v>
      </c>
      <c r="M29" s="23">
        <f t="shared" si="5"/>
        <v>5616.1720000000005</v>
      </c>
      <c r="N29" s="23">
        <f t="shared" si="6"/>
        <v>7415.49</v>
      </c>
      <c r="O29" s="22"/>
    </row>
    <row r="30" spans="1:18" ht="12.75" customHeight="1" x14ac:dyDescent="0.2">
      <c r="A30" s="124" t="s">
        <v>2</v>
      </c>
      <c r="B30" s="148">
        <v>8218.8250000000007</v>
      </c>
      <c r="C30" s="152">
        <v>0.40380274432526908</v>
      </c>
      <c r="D30" s="154">
        <v>2794.5070000000001</v>
      </c>
      <c r="E30" s="152">
        <v>0.1269753258184606</v>
      </c>
      <c r="F30" s="154">
        <v>9152.2690000000002</v>
      </c>
      <c r="G30" s="151">
        <v>0.27452183777729988</v>
      </c>
      <c r="H30" s="154">
        <v>20165.601000000002</v>
      </c>
      <c r="I30" s="157">
        <v>0.26638564710146517</v>
      </c>
      <c r="J30" s="25"/>
      <c r="K30" s="26" t="str">
        <f t="shared" si="7"/>
        <v>Stavebnictví</v>
      </c>
      <c r="L30" s="23">
        <f t="shared" si="4"/>
        <v>8218.8250000000007</v>
      </c>
      <c r="M30" s="23">
        <f t="shared" si="5"/>
        <v>2794.5070000000001</v>
      </c>
      <c r="N30" s="23">
        <f t="shared" si="6"/>
        <v>9152.2690000000002</v>
      </c>
    </row>
    <row r="31" spans="1:18" x14ac:dyDescent="0.2">
      <c r="A31" s="124" t="s">
        <v>6</v>
      </c>
      <c r="B31" s="148">
        <v>80.95</v>
      </c>
      <c r="C31" s="152">
        <v>2.2491657685564854E-3</v>
      </c>
      <c r="D31" s="154">
        <v>86.76</v>
      </c>
      <c r="E31" s="152">
        <v>1.8976518629766641E-3</v>
      </c>
      <c r="F31" s="154">
        <v>0</v>
      </c>
      <c r="G31" s="151">
        <v>0</v>
      </c>
      <c r="H31" s="154">
        <v>167.71</v>
      </c>
      <c r="I31" s="157">
        <v>1.3076953327877453E-3</v>
      </c>
      <c r="J31" s="25"/>
      <c r="K31" s="26" t="str">
        <f t="shared" si="7"/>
        <v>Zemědělství a lesnictví</v>
      </c>
      <c r="L31" s="23">
        <f t="shared" si="4"/>
        <v>80.95</v>
      </c>
      <c r="M31" s="23">
        <f t="shared" si="5"/>
        <v>86.76</v>
      </c>
      <c r="N31" s="23">
        <f t="shared" si="6"/>
        <v>0</v>
      </c>
    </row>
    <row r="32" spans="1:18" x14ac:dyDescent="0.2">
      <c r="A32" s="124" t="s">
        <v>25</v>
      </c>
      <c r="B32" s="148">
        <v>448202.39400000009</v>
      </c>
      <c r="C32" s="152">
        <v>0.15296891475389585</v>
      </c>
      <c r="D32" s="154">
        <v>483792.31300000002</v>
      </c>
      <c r="E32" s="152">
        <v>0.12372314686462606</v>
      </c>
      <c r="F32" s="154">
        <v>579324.06400000013</v>
      </c>
      <c r="G32" s="151">
        <v>0.1225838428646783</v>
      </c>
      <c r="H32" s="154">
        <v>1511318.7710000002</v>
      </c>
      <c r="I32" s="157">
        <v>0.13066632302718631</v>
      </c>
      <c r="J32" s="25"/>
      <c r="K32" s="26" t="str">
        <f t="shared" si="7"/>
        <v>Domácnosti</v>
      </c>
      <c r="L32" s="23">
        <f t="shared" si="4"/>
        <v>448202.39400000009</v>
      </c>
      <c r="M32" s="23">
        <f t="shared" si="5"/>
        <v>483792.31300000002</v>
      </c>
      <c r="N32" s="23">
        <f t="shared" si="6"/>
        <v>579324.06400000013</v>
      </c>
    </row>
    <row r="33" spans="1:14" x14ac:dyDescent="0.2">
      <c r="A33" s="124" t="s">
        <v>5</v>
      </c>
      <c r="B33" s="148">
        <v>298344.49799999991</v>
      </c>
      <c r="C33" s="152">
        <v>0.19904518754541531</v>
      </c>
      <c r="D33" s="154">
        <v>540191.22899999993</v>
      </c>
      <c r="E33" s="152">
        <v>0.23960511512475843</v>
      </c>
      <c r="F33" s="154">
        <v>677149.37800000003</v>
      </c>
      <c r="G33" s="151">
        <v>0.2332165327118505</v>
      </c>
      <c r="H33" s="154">
        <v>1515685.105</v>
      </c>
      <c r="I33" s="157">
        <v>0.22768609820627012</v>
      </c>
      <c r="J33" s="25"/>
      <c r="K33" s="26" t="str">
        <f t="shared" si="7"/>
        <v>Obchod, služby, školství, zdravotnictví</v>
      </c>
      <c r="L33" s="23">
        <f t="shared" si="4"/>
        <v>298344.49799999991</v>
      </c>
      <c r="M33" s="23">
        <f t="shared" si="5"/>
        <v>540191.22899999993</v>
      </c>
      <c r="N33" s="23">
        <f t="shared" si="6"/>
        <v>677149.37800000003</v>
      </c>
    </row>
    <row r="34" spans="1:14" x14ac:dyDescent="0.2">
      <c r="A34" s="124" t="s">
        <v>3</v>
      </c>
      <c r="B34" s="148">
        <v>4540.8969999999999</v>
      </c>
      <c r="C34" s="151">
        <v>3.4460604666724369E-2</v>
      </c>
      <c r="D34" s="153">
        <v>6578.2710000000006</v>
      </c>
      <c r="E34" s="151">
        <v>3.3726114097152322E-2</v>
      </c>
      <c r="F34" s="153">
        <v>8183.125</v>
      </c>
      <c r="G34" s="151">
        <v>3.3886599364068848E-2</v>
      </c>
      <c r="H34" s="153">
        <v>19302.293000000001</v>
      </c>
      <c r="I34" s="157">
        <v>3.3964610939967804E-2</v>
      </c>
      <c r="J34" s="25"/>
      <c r="K34" s="26" t="str">
        <f t="shared" si="7"/>
        <v>Ostatní</v>
      </c>
      <c r="L34" s="23">
        <f t="shared" si="4"/>
        <v>4540.8969999999999</v>
      </c>
      <c r="M34" s="23">
        <f t="shared" si="5"/>
        <v>6578.2710000000006</v>
      </c>
      <c r="N34" s="23">
        <f t="shared" si="6"/>
        <v>8183.125</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0.16284094177568101</v>
      </c>
    </row>
    <row r="40" spans="1:14" x14ac:dyDescent="0.2">
      <c r="B40" s="34"/>
      <c r="C40" s="34"/>
      <c r="D40" s="34"/>
      <c r="L40" s="28" t="s">
        <v>50</v>
      </c>
      <c r="M40" s="32">
        <v>0.19233858070234044</v>
      </c>
    </row>
    <row r="41" spans="1:14" x14ac:dyDescent="0.2">
      <c r="B41" s="22"/>
      <c r="C41" s="22"/>
      <c r="D41" s="22"/>
      <c r="L41" s="28" t="s">
        <v>112</v>
      </c>
      <c r="M41" s="32">
        <v>0.17319196960216476</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topLeftCell="A31" zoomScaleNormal="100" zoomScaleSheetLayoutView="100" workbookViewId="0">
      <selection activeCell="K16" sqref="K1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132</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1274.9232000000004</v>
      </c>
      <c r="C7" s="146">
        <v>3.1880943514420203E-2</v>
      </c>
      <c r="D7" s="145">
        <v>1274.5322000000003</v>
      </c>
      <c r="E7" s="146">
        <v>3.1865191020993569E-2</v>
      </c>
      <c r="F7" s="145">
        <v>1274.8322000000003</v>
      </c>
      <c r="G7" s="146">
        <v>3.1872300209283583E-2</v>
      </c>
      <c r="H7" s="145">
        <v>1274.8322000000003</v>
      </c>
      <c r="I7" s="155">
        <v>3.1872300209283583E-2</v>
      </c>
      <c r="J7" s="30"/>
      <c r="O7" s="13"/>
    </row>
    <row r="8" spans="1:15" x14ac:dyDescent="0.2">
      <c r="A8" s="125" t="s">
        <v>168</v>
      </c>
      <c r="B8" s="145">
        <v>628252.42299999984</v>
      </c>
      <c r="C8" s="146">
        <v>4.8129597945327916E-2</v>
      </c>
      <c r="D8" s="145">
        <v>760272.42999999982</v>
      </c>
      <c r="E8" s="146">
        <v>4.7285861495234588E-2</v>
      </c>
      <c r="F8" s="145">
        <v>841460.1449999999</v>
      </c>
      <c r="G8" s="146">
        <v>4.6586284261533328E-2</v>
      </c>
      <c r="H8" s="145">
        <v>2229984.9979999997</v>
      </c>
      <c r="I8" s="155">
        <v>4.7251482982920701E-2</v>
      </c>
      <c r="J8" s="30"/>
      <c r="O8" s="13"/>
    </row>
    <row r="9" spans="1:15" x14ac:dyDescent="0.2">
      <c r="A9" s="125" t="s">
        <v>169</v>
      </c>
      <c r="B9" s="145">
        <v>295927.00800000003</v>
      </c>
      <c r="C9" s="147">
        <v>4.0820891496091319E-2</v>
      </c>
      <c r="D9" s="145">
        <v>387976.85599999997</v>
      </c>
      <c r="E9" s="147">
        <v>4.0023900059057101E-2</v>
      </c>
      <c r="F9" s="145">
        <v>456295.95299999998</v>
      </c>
      <c r="G9" s="147">
        <v>3.9843947739564192E-2</v>
      </c>
      <c r="H9" s="145">
        <v>1140199.817</v>
      </c>
      <c r="I9" s="156">
        <v>4.0154798759999083E-2</v>
      </c>
      <c r="J9" s="25"/>
      <c r="K9" s="26"/>
      <c r="L9" s="26" t="str">
        <f>+B5</f>
        <v>Říjen</v>
      </c>
      <c r="M9" s="26" t="str">
        <f>+D5</f>
        <v>Listopad</v>
      </c>
      <c r="N9" s="26" t="str">
        <f>+F5</f>
        <v>Prosinec</v>
      </c>
      <c r="O9" s="27"/>
    </row>
    <row r="10" spans="1:15" x14ac:dyDescent="0.2">
      <c r="A10" s="124" t="s">
        <v>41</v>
      </c>
      <c r="B10" s="148">
        <v>25356.423000000003</v>
      </c>
      <c r="C10" s="149">
        <v>3.783050213191972E-2</v>
      </c>
      <c r="D10" s="153">
        <v>22602.423999999999</v>
      </c>
      <c r="E10" s="151">
        <v>2.5143521516650485E-2</v>
      </c>
      <c r="F10" s="153">
        <v>29982.934999999998</v>
      </c>
      <c r="G10" s="151">
        <v>2.8801584277117754E-2</v>
      </c>
      <c r="H10" s="153">
        <v>77941.782000000007</v>
      </c>
      <c r="I10" s="157">
        <v>2.9860267487171591E-2</v>
      </c>
      <c r="J10" s="25"/>
      <c r="K10" s="26" t="str">
        <f>+A10</f>
        <v>Biomasa</v>
      </c>
      <c r="L10" s="23">
        <f>+B10</f>
        <v>25356.423000000003</v>
      </c>
      <c r="M10" s="23">
        <f>+D10</f>
        <v>22602.423999999999</v>
      </c>
      <c r="N10" s="23">
        <f>+F10</f>
        <v>29982.934999999998</v>
      </c>
      <c r="O10" s="40"/>
    </row>
    <row r="11" spans="1:15" x14ac:dyDescent="0.2">
      <c r="A11" s="124" t="s">
        <v>40</v>
      </c>
      <c r="B11" s="148">
        <v>3822.902</v>
      </c>
      <c r="C11" s="150">
        <v>8.0883058294970181E-2</v>
      </c>
      <c r="D11" s="154">
        <v>4648.3130000000001</v>
      </c>
      <c r="E11" s="152">
        <v>8.0490268398268394E-2</v>
      </c>
      <c r="F11" s="154">
        <v>5820.6659999999993</v>
      </c>
      <c r="G11" s="151">
        <v>9.0275256847920787E-2</v>
      </c>
      <c r="H11" s="154">
        <v>14291.880999999999</v>
      </c>
      <c r="I11" s="157">
        <v>8.4322146368369724E-2</v>
      </c>
      <c r="J11" s="25"/>
      <c r="K11" s="26" t="str">
        <f t="shared" ref="K11:L25" si="0">+A11</f>
        <v>Bioplyn</v>
      </c>
      <c r="L11" s="23">
        <f t="shared" si="0"/>
        <v>3822.902</v>
      </c>
      <c r="M11" s="23">
        <f t="shared" ref="M11:M25" si="1">+D11</f>
        <v>4648.3130000000001</v>
      </c>
      <c r="N11" s="23">
        <f t="shared" ref="N11:N25" si="2">+F11</f>
        <v>5820.6659999999993</v>
      </c>
      <c r="O11" s="40"/>
    </row>
    <row r="12" spans="1:15" x14ac:dyDescent="0.2">
      <c r="A12" s="124" t="s">
        <v>39</v>
      </c>
      <c r="B12" s="148">
        <v>73108.396999999997</v>
      </c>
      <c r="C12" s="150">
        <v>9.7412047840077634E-2</v>
      </c>
      <c r="D12" s="154">
        <v>53771.830999999998</v>
      </c>
      <c r="E12" s="152">
        <v>5.0235615699710259E-2</v>
      </c>
      <c r="F12" s="154">
        <v>56813.656000000003</v>
      </c>
      <c r="G12" s="151">
        <v>4.680074241514863E-2</v>
      </c>
      <c r="H12" s="154">
        <v>183693.88400000002</v>
      </c>
      <c r="I12" s="157">
        <v>6.052821765414361E-2</v>
      </c>
      <c r="J12" s="25"/>
      <c r="K12" s="26" t="str">
        <f t="shared" si="0"/>
        <v>Černé uhlí</v>
      </c>
      <c r="L12" s="23">
        <f t="shared" si="0"/>
        <v>73108.396999999997</v>
      </c>
      <c r="M12" s="23">
        <f t="shared" si="1"/>
        <v>53771.830999999998</v>
      </c>
      <c r="N12" s="23">
        <f t="shared" si="2"/>
        <v>56813.656000000003</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119790.06</v>
      </c>
      <c r="C16" s="150">
        <v>3.8206447395655325E-2</v>
      </c>
      <c r="D16" s="154">
        <v>156906.041</v>
      </c>
      <c r="E16" s="152">
        <v>3.6463658583855647E-2</v>
      </c>
      <c r="F16" s="154">
        <v>183028.43099999998</v>
      </c>
      <c r="G16" s="151">
        <v>3.6008855437856417E-2</v>
      </c>
      <c r="H16" s="154">
        <v>459724.53200000001</v>
      </c>
      <c r="I16" s="157">
        <v>3.6715431577377215E-2</v>
      </c>
      <c r="J16" s="25"/>
      <c r="K16" s="26" t="str">
        <f t="shared" si="0"/>
        <v>Hnědé uhlí</v>
      </c>
      <c r="L16" s="23">
        <f t="shared" si="0"/>
        <v>119790.06</v>
      </c>
      <c r="M16" s="23">
        <f t="shared" si="1"/>
        <v>156906.041</v>
      </c>
      <c r="N16" s="23">
        <f t="shared" si="2"/>
        <v>183028.43099999998</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1756.77</v>
      </c>
      <c r="C24" s="150">
        <v>0.45373985344117762</v>
      </c>
      <c r="D24" s="154">
        <v>25239.511999999999</v>
      </c>
      <c r="E24" s="152">
        <v>0.77356312239283276</v>
      </c>
      <c r="F24" s="154">
        <v>26931.593000000001</v>
      </c>
      <c r="G24" s="151">
        <v>0.79544239354395363</v>
      </c>
      <c r="H24" s="154">
        <v>53927.875</v>
      </c>
      <c r="I24" s="157">
        <v>0.76649197408782666</v>
      </c>
      <c r="J24" s="25"/>
      <c r="K24" s="26" t="str">
        <f t="shared" si="0"/>
        <v>Topné oleje</v>
      </c>
      <c r="L24" s="23">
        <f t="shared" si="0"/>
        <v>1756.77</v>
      </c>
      <c r="M24" s="23">
        <f t="shared" si="1"/>
        <v>25239.511999999999</v>
      </c>
      <c r="N24" s="23">
        <f t="shared" si="2"/>
        <v>26931.593000000001</v>
      </c>
      <c r="O24" s="40"/>
    </row>
    <row r="25" spans="1:18" x14ac:dyDescent="0.2">
      <c r="A25" s="124" t="s">
        <v>31</v>
      </c>
      <c r="B25" s="148">
        <v>72092.45600000002</v>
      </c>
      <c r="C25" s="149">
        <v>3.6349501199430062E-2</v>
      </c>
      <c r="D25" s="153">
        <v>124808.735</v>
      </c>
      <c r="E25" s="151">
        <v>4.8315961688785651E-2</v>
      </c>
      <c r="F25" s="153">
        <v>153718.67200000002</v>
      </c>
      <c r="G25" s="151">
        <v>4.7156615599370191E-2</v>
      </c>
      <c r="H25" s="153">
        <v>350619.86300000001</v>
      </c>
      <c r="I25" s="157">
        <v>4.4800554476795408E-2</v>
      </c>
      <c r="J25" s="25"/>
      <c r="K25" s="26" t="str">
        <f t="shared" si="0"/>
        <v>Zemní plyn</v>
      </c>
      <c r="L25" s="23">
        <f t="shared" si="0"/>
        <v>72092.45600000002</v>
      </c>
      <c r="M25" s="23">
        <f t="shared" si="1"/>
        <v>124808.735</v>
      </c>
      <c r="N25" s="23">
        <f t="shared" si="2"/>
        <v>153718.67200000002</v>
      </c>
      <c r="O25" s="24"/>
    </row>
    <row r="26" spans="1:18" ht="13.5" customHeight="1" x14ac:dyDescent="0.2">
      <c r="A26" s="126" t="s">
        <v>170</v>
      </c>
      <c r="B26" s="145">
        <v>277200.55600000004</v>
      </c>
      <c r="C26" s="147">
        <v>4.2267008720196106E-2</v>
      </c>
      <c r="D26" s="145">
        <v>373208.92500000005</v>
      </c>
      <c r="E26" s="147">
        <v>4.2007074473749351E-2</v>
      </c>
      <c r="F26" s="145">
        <v>445370.06100000005</v>
      </c>
      <c r="G26" s="147">
        <v>4.1536698544571218E-2</v>
      </c>
      <c r="H26" s="145">
        <v>1095779.5420000001</v>
      </c>
      <c r="I26" s="156">
        <v>4.1879469551754943E-2</v>
      </c>
      <c r="J26" s="7"/>
      <c r="K26" s="26"/>
      <c r="L26" s="26" t="str">
        <f>+L9</f>
        <v>Říjen</v>
      </c>
      <c r="M26" s="26" t="str">
        <f>+M9</f>
        <v>Listopad</v>
      </c>
      <c r="N26" s="26" t="str">
        <f>+N9</f>
        <v>Prosinec</v>
      </c>
      <c r="O26" s="22"/>
      <c r="P26" s="34"/>
      <c r="Q26" s="34"/>
      <c r="R26" s="34"/>
    </row>
    <row r="27" spans="1:18" ht="12.75" customHeight="1" x14ac:dyDescent="0.2">
      <c r="A27" s="124" t="s">
        <v>26</v>
      </c>
      <c r="B27" s="148">
        <v>74432.414999999994</v>
      </c>
      <c r="C27" s="151">
        <v>4.39610823316883E-2</v>
      </c>
      <c r="D27" s="153">
        <v>78999.045999999988</v>
      </c>
      <c r="E27" s="151">
        <v>3.7431892571581818E-2</v>
      </c>
      <c r="F27" s="153">
        <v>87819.019000000015</v>
      </c>
      <c r="G27" s="151">
        <v>3.7953701845894118E-2</v>
      </c>
      <c r="H27" s="153">
        <v>241250.47999999998</v>
      </c>
      <c r="I27" s="157">
        <v>3.9436357405783759E-2</v>
      </c>
      <c r="J27" s="25"/>
      <c r="K27" s="26" t="str">
        <f>+A27</f>
        <v>Průmysl</v>
      </c>
      <c r="L27" s="23">
        <f t="shared" ref="L27:L34" si="3">+B27</f>
        <v>74432.414999999994</v>
      </c>
      <c r="M27" s="23">
        <f t="shared" ref="M27:M34" si="4">+D27</f>
        <v>78999.045999999988</v>
      </c>
      <c r="N27" s="23">
        <f t="shared" ref="N27:N34" si="5">+F27</f>
        <v>87819.019000000015</v>
      </c>
      <c r="O27" s="22"/>
      <c r="P27" s="40"/>
      <c r="Q27" s="40"/>
      <c r="R27" s="40"/>
    </row>
    <row r="28" spans="1:18" ht="12.75" customHeight="1" x14ac:dyDescent="0.2">
      <c r="A28" s="124" t="s">
        <v>0</v>
      </c>
      <c r="B28" s="148">
        <v>1240.365</v>
      </c>
      <c r="C28" s="152">
        <v>6.4338459558122355E-3</v>
      </c>
      <c r="D28" s="154">
        <v>4555.4809999999998</v>
      </c>
      <c r="E28" s="152">
        <v>1.7543456300670134E-2</v>
      </c>
      <c r="F28" s="154">
        <v>9072.8889999999992</v>
      </c>
      <c r="G28" s="151">
        <v>2.6177787866882265E-2</v>
      </c>
      <c r="H28" s="154">
        <v>14868.734999999999</v>
      </c>
      <c r="I28" s="157">
        <v>1.8608174545440271E-2</v>
      </c>
      <c r="J28" s="25"/>
      <c r="K28" s="26" t="str">
        <f t="shared" ref="K28:K34" si="6">+A28</f>
        <v>Energetika</v>
      </c>
      <c r="L28" s="23">
        <f t="shared" si="3"/>
        <v>1240.365</v>
      </c>
      <c r="M28" s="23">
        <f t="shared" si="4"/>
        <v>4555.4809999999998</v>
      </c>
      <c r="N28" s="23">
        <f t="shared" si="5"/>
        <v>9072.8889999999992</v>
      </c>
      <c r="O28" s="22"/>
    </row>
    <row r="29" spans="1:18" ht="12.75" customHeight="1" x14ac:dyDescent="0.2">
      <c r="A29" s="124" t="s">
        <v>1</v>
      </c>
      <c r="B29" s="148">
        <v>108</v>
      </c>
      <c r="C29" s="152">
        <v>1.9504248594217738E-3</v>
      </c>
      <c r="D29" s="154">
        <v>148.85499999999999</v>
      </c>
      <c r="E29" s="152">
        <v>1.7164549888088818E-3</v>
      </c>
      <c r="F29" s="154">
        <v>167.61</v>
      </c>
      <c r="G29" s="151">
        <v>1.5090787278296159E-3</v>
      </c>
      <c r="H29" s="154">
        <v>424.46500000000003</v>
      </c>
      <c r="I29" s="157">
        <v>1.676649319756118E-3</v>
      </c>
      <c r="J29" s="25"/>
      <c r="K29" s="26" t="str">
        <f t="shared" si="6"/>
        <v>Doprava</v>
      </c>
      <c r="L29" s="23">
        <f t="shared" si="3"/>
        <v>108</v>
      </c>
      <c r="M29" s="23">
        <f t="shared" si="4"/>
        <v>148.85499999999999</v>
      </c>
      <c r="N29" s="23">
        <f t="shared" si="5"/>
        <v>167.61</v>
      </c>
      <c r="O29" s="22"/>
    </row>
    <row r="30" spans="1:18" ht="12.75" customHeight="1" x14ac:dyDescent="0.2">
      <c r="A30" s="124" t="s">
        <v>2</v>
      </c>
      <c r="B30" s="148">
        <v>1767.5889999999999</v>
      </c>
      <c r="C30" s="152">
        <v>8.6844200848559011E-2</v>
      </c>
      <c r="D30" s="154">
        <v>2792.3989999999999</v>
      </c>
      <c r="E30" s="152">
        <v>0.12687954363332907</v>
      </c>
      <c r="F30" s="154">
        <v>4004.498</v>
      </c>
      <c r="G30" s="151">
        <v>0.1201147114814394</v>
      </c>
      <c r="H30" s="154">
        <v>8564.485999999999</v>
      </c>
      <c r="I30" s="157">
        <v>0.1131360352315529</v>
      </c>
      <c r="J30" s="25"/>
      <c r="K30" s="26" t="str">
        <f t="shared" si="6"/>
        <v>Stavebnictví</v>
      </c>
      <c r="L30" s="23">
        <f t="shared" si="3"/>
        <v>1767.5889999999999</v>
      </c>
      <c r="M30" s="23">
        <f t="shared" si="4"/>
        <v>2792.3989999999999</v>
      </c>
      <c r="N30" s="23">
        <f t="shared" si="5"/>
        <v>4004.498</v>
      </c>
    </row>
    <row r="31" spans="1:18" x14ac:dyDescent="0.2">
      <c r="A31" s="124" t="s">
        <v>6</v>
      </c>
      <c r="B31" s="148">
        <v>566.93399999999997</v>
      </c>
      <c r="C31" s="152">
        <v>1.5752051214710343E-2</v>
      </c>
      <c r="D31" s="154">
        <v>649.04200000000003</v>
      </c>
      <c r="E31" s="152">
        <v>1.4196124486515676E-2</v>
      </c>
      <c r="F31" s="154">
        <v>830.63599999999997</v>
      </c>
      <c r="G31" s="151">
        <v>1.7848652208993038E-2</v>
      </c>
      <c r="H31" s="154">
        <v>2046.6120000000001</v>
      </c>
      <c r="I31" s="157">
        <v>1.595817160829642E-2</v>
      </c>
      <c r="J31" s="25"/>
      <c r="K31" s="26" t="str">
        <f t="shared" si="6"/>
        <v>Zemědělství a lesnictví</v>
      </c>
      <c r="L31" s="23">
        <f t="shared" si="3"/>
        <v>566.93399999999997</v>
      </c>
      <c r="M31" s="23">
        <f t="shared" si="4"/>
        <v>649.04200000000003</v>
      </c>
      <c r="N31" s="23">
        <f t="shared" si="5"/>
        <v>830.63599999999997</v>
      </c>
    </row>
    <row r="32" spans="1:18" x14ac:dyDescent="0.2">
      <c r="A32" s="124" t="s">
        <v>25</v>
      </c>
      <c r="B32" s="148">
        <v>125933.52500000001</v>
      </c>
      <c r="C32" s="152">
        <v>4.2980392135930023E-2</v>
      </c>
      <c r="D32" s="154">
        <v>186442.49100000001</v>
      </c>
      <c r="E32" s="152">
        <v>4.76800707162119E-2</v>
      </c>
      <c r="F32" s="154">
        <v>223632.62600000005</v>
      </c>
      <c r="G32" s="151">
        <v>4.7320227811215816E-2</v>
      </c>
      <c r="H32" s="154">
        <v>536008.64199999999</v>
      </c>
      <c r="I32" s="157">
        <v>4.6342492202748838E-2</v>
      </c>
      <c r="J32" s="25"/>
      <c r="K32" s="26" t="str">
        <f t="shared" si="6"/>
        <v>Domácnosti</v>
      </c>
      <c r="L32" s="23">
        <f t="shared" si="3"/>
        <v>125933.52500000001</v>
      </c>
      <c r="M32" s="23">
        <f t="shared" si="4"/>
        <v>186442.49100000001</v>
      </c>
      <c r="N32" s="23">
        <f t="shared" si="5"/>
        <v>223632.62600000005</v>
      </c>
    </row>
    <row r="33" spans="1:14" x14ac:dyDescent="0.2">
      <c r="A33" s="124" t="s">
        <v>5</v>
      </c>
      <c r="B33" s="148">
        <v>71845.669000000009</v>
      </c>
      <c r="C33" s="152">
        <v>4.793295923436415E-2</v>
      </c>
      <c r="D33" s="154">
        <v>97717.406999999992</v>
      </c>
      <c r="E33" s="152">
        <v>4.3343152011688584E-2</v>
      </c>
      <c r="F33" s="154">
        <v>117230.76299999999</v>
      </c>
      <c r="G33" s="151">
        <v>4.0375363195009381E-2</v>
      </c>
      <c r="H33" s="154">
        <v>286793.83899999998</v>
      </c>
      <c r="I33" s="157">
        <v>4.30821481164501E-2</v>
      </c>
      <c r="J33" s="25"/>
      <c r="K33" s="26" t="str">
        <f t="shared" si="6"/>
        <v>Obchod, služby, školství, zdravotnictví</v>
      </c>
      <c r="L33" s="23">
        <f t="shared" si="3"/>
        <v>71845.669000000009</v>
      </c>
      <c r="M33" s="23">
        <f t="shared" si="4"/>
        <v>97717.406999999992</v>
      </c>
      <c r="N33" s="23">
        <f t="shared" si="5"/>
        <v>117230.76299999999</v>
      </c>
    </row>
    <row r="34" spans="1:14" x14ac:dyDescent="0.2">
      <c r="A34" s="124" t="s">
        <v>3</v>
      </c>
      <c r="B34" s="148">
        <v>1306.0589999999997</v>
      </c>
      <c r="C34" s="151">
        <v>9.911606202566885E-3</v>
      </c>
      <c r="D34" s="153">
        <v>1904.204</v>
      </c>
      <c r="E34" s="151">
        <v>9.7626566871832771E-3</v>
      </c>
      <c r="F34" s="153">
        <v>2612.02</v>
      </c>
      <c r="G34" s="151">
        <v>1.0816463792369679E-2</v>
      </c>
      <c r="H34" s="153">
        <v>5822.2829999999994</v>
      </c>
      <c r="I34" s="157">
        <v>1.0244978504750112E-2</v>
      </c>
      <c r="J34" s="25"/>
      <c r="K34" s="26" t="str">
        <f t="shared" si="6"/>
        <v>Ostatní</v>
      </c>
      <c r="L34" s="23">
        <f t="shared" si="3"/>
        <v>1306.0589999999997</v>
      </c>
      <c r="M34" s="23">
        <f t="shared" si="4"/>
        <v>1904.204</v>
      </c>
      <c r="N34" s="23">
        <f t="shared" si="5"/>
        <v>2612.02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3.1872300209283583E-2</v>
      </c>
    </row>
    <row r="40" spans="1:14" x14ac:dyDescent="0.2">
      <c r="B40" s="34"/>
      <c r="C40" s="34"/>
      <c r="D40" s="34"/>
      <c r="L40" s="28" t="s">
        <v>50</v>
      </c>
      <c r="M40" s="32">
        <v>4.7251482982920701E-2</v>
      </c>
    </row>
    <row r="41" spans="1:14" x14ac:dyDescent="0.2">
      <c r="B41" s="22"/>
      <c r="C41" s="22"/>
      <c r="D41" s="22"/>
      <c r="L41" s="28" t="s">
        <v>112</v>
      </c>
      <c r="M41" s="32">
        <v>4.0154798759999083E-2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I16" sqref="I1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133</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3713.3615999999993</v>
      </c>
      <c r="C7" s="146">
        <v>9.2856943397231287E-2</v>
      </c>
      <c r="D7" s="145">
        <v>3713.3615999999993</v>
      </c>
      <c r="E7" s="146">
        <v>9.2839534939974253E-2</v>
      </c>
      <c r="F7" s="145">
        <v>3713.3615999999993</v>
      </c>
      <c r="G7" s="146">
        <v>9.2838395281218622E-2</v>
      </c>
      <c r="H7" s="145">
        <v>3713.3615999999993</v>
      </c>
      <c r="I7" s="155">
        <v>9.2838395281218622E-2</v>
      </c>
      <c r="J7" s="30"/>
      <c r="O7" s="13"/>
    </row>
    <row r="8" spans="1:15" x14ac:dyDescent="0.2">
      <c r="A8" s="125" t="s">
        <v>168</v>
      </c>
      <c r="B8" s="145">
        <v>540066.47699999996</v>
      </c>
      <c r="C8" s="146">
        <v>4.1373787748622326E-2</v>
      </c>
      <c r="D8" s="145">
        <v>708774.60900000005</v>
      </c>
      <c r="E8" s="146">
        <v>4.4082905903234E-2</v>
      </c>
      <c r="F8" s="145">
        <v>817474.39900000009</v>
      </c>
      <c r="G8" s="146">
        <v>4.5258346404915148E-2</v>
      </c>
      <c r="H8" s="145">
        <v>2066315.4850000003</v>
      </c>
      <c r="I8" s="155">
        <v>4.3783465388507088E-2</v>
      </c>
      <c r="J8" s="30"/>
      <c r="O8" s="13"/>
    </row>
    <row r="9" spans="1:15" x14ac:dyDescent="0.2">
      <c r="A9" s="125" t="s">
        <v>169</v>
      </c>
      <c r="B9" s="145">
        <v>324929.57700000005</v>
      </c>
      <c r="C9" s="147">
        <v>4.4821576429373594E-2</v>
      </c>
      <c r="D9" s="145">
        <v>468428.23499999999</v>
      </c>
      <c r="E9" s="147">
        <v>4.832330736367562E-2</v>
      </c>
      <c r="F9" s="145">
        <v>575090.57700000005</v>
      </c>
      <c r="G9" s="147">
        <v>5.0217142503352026E-2</v>
      </c>
      <c r="H9" s="145">
        <v>1368448.389</v>
      </c>
      <c r="I9" s="156">
        <v>4.8193105150919291E-2</v>
      </c>
      <c r="J9" s="25"/>
      <c r="K9" s="26"/>
      <c r="L9" s="26" t="str">
        <f>+B5</f>
        <v>Říjen</v>
      </c>
      <c r="M9" s="26" t="str">
        <f>+D5</f>
        <v>Listopad</v>
      </c>
      <c r="N9" s="26" t="str">
        <f>+F5</f>
        <v>Prosinec</v>
      </c>
    </row>
    <row r="10" spans="1:15" x14ac:dyDescent="0.2">
      <c r="A10" s="124" t="s">
        <v>41</v>
      </c>
      <c r="B10" s="148">
        <v>3009.5940000000001</v>
      </c>
      <c r="C10" s="149">
        <v>4.4901622059709597E-3</v>
      </c>
      <c r="D10" s="153">
        <v>4173.1939999999995</v>
      </c>
      <c r="E10" s="151">
        <v>4.6423690278598736E-3</v>
      </c>
      <c r="F10" s="153">
        <v>5570.57</v>
      </c>
      <c r="G10" s="151">
        <v>5.3510852532143317E-3</v>
      </c>
      <c r="H10" s="153">
        <v>12753.358</v>
      </c>
      <c r="I10" s="157">
        <v>4.8859375737606266E-3</v>
      </c>
      <c r="J10" s="25"/>
      <c r="K10" s="26" t="str">
        <f>+A10</f>
        <v>Biomasa</v>
      </c>
      <c r="L10" s="23">
        <f>+B10</f>
        <v>3009.5940000000001</v>
      </c>
      <c r="M10" s="23">
        <f>+D10</f>
        <v>4173.1939999999995</v>
      </c>
      <c r="N10" s="23">
        <f>+F10</f>
        <v>5570.57</v>
      </c>
    </row>
    <row r="11" spans="1:15" x14ac:dyDescent="0.2">
      <c r="A11" s="124" t="s">
        <v>40</v>
      </c>
      <c r="B11" s="148">
        <v>4686.3180000000002</v>
      </c>
      <c r="C11" s="150">
        <v>9.915078439959174E-2</v>
      </c>
      <c r="D11" s="154">
        <v>4402.2220000000007</v>
      </c>
      <c r="E11" s="152">
        <v>7.6228952380952397E-2</v>
      </c>
      <c r="F11" s="154">
        <v>5921.6840000000002</v>
      </c>
      <c r="G11" s="151">
        <v>9.1841989228075127E-2</v>
      </c>
      <c r="H11" s="154">
        <v>15010.224000000002</v>
      </c>
      <c r="I11" s="157">
        <v>8.8560372504502133E-2</v>
      </c>
      <c r="J11" s="25"/>
      <c r="K11" s="26" t="str">
        <f t="shared" ref="K11:L25" si="0">+A11</f>
        <v>Bioplyn</v>
      </c>
      <c r="L11" s="23">
        <f t="shared" si="0"/>
        <v>4686.3180000000002</v>
      </c>
      <c r="M11" s="23">
        <f t="shared" ref="M11:M25" si="1">+D11</f>
        <v>4402.2220000000007</v>
      </c>
      <c r="N11" s="23">
        <f t="shared" ref="N11:N25" si="2">+F11</f>
        <v>5921.6840000000002</v>
      </c>
      <c r="O11" s="40"/>
    </row>
    <row r="12" spans="1:15" x14ac:dyDescent="0.2">
      <c r="A12" s="124" t="s">
        <v>39</v>
      </c>
      <c r="B12" s="148">
        <v>1617</v>
      </c>
      <c r="C12" s="150">
        <v>2.1545443180405878E-3</v>
      </c>
      <c r="D12" s="154">
        <v>2118</v>
      </c>
      <c r="E12" s="152">
        <v>1.978713242106008E-3</v>
      </c>
      <c r="F12" s="154">
        <v>1493</v>
      </c>
      <c r="G12" s="151">
        <v>1.2298717129877526E-3</v>
      </c>
      <c r="H12" s="154">
        <v>5228</v>
      </c>
      <c r="I12" s="157">
        <v>1.7226568190798488E-3</v>
      </c>
      <c r="J12" s="25"/>
      <c r="K12" s="26" t="str">
        <f t="shared" si="0"/>
        <v>Černé uhlí</v>
      </c>
      <c r="L12" s="23">
        <f t="shared" si="0"/>
        <v>1617</v>
      </c>
      <c r="M12" s="23">
        <f t="shared" si="1"/>
        <v>2118</v>
      </c>
      <c r="N12" s="23">
        <f t="shared" si="2"/>
        <v>1493</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280555.51</v>
      </c>
      <c r="C16" s="150">
        <v>8.9481792849726016E-2</v>
      </c>
      <c r="D16" s="154">
        <v>412890.13699999999</v>
      </c>
      <c r="E16" s="152">
        <v>9.5952232892099948E-2</v>
      </c>
      <c r="F16" s="154">
        <v>505010.74300000002</v>
      </c>
      <c r="G16" s="151">
        <v>9.935537741265707E-2</v>
      </c>
      <c r="H16" s="154">
        <v>1198456.3900000001</v>
      </c>
      <c r="I16" s="157">
        <v>9.5713499112367387E-2</v>
      </c>
      <c r="J16" s="25"/>
      <c r="K16" s="26" t="str">
        <f t="shared" si="0"/>
        <v>Hnědé uhlí</v>
      </c>
      <c r="L16" s="23">
        <f t="shared" si="0"/>
        <v>280555.51</v>
      </c>
      <c r="M16" s="23">
        <f t="shared" si="1"/>
        <v>412890.13699999999</v>
      </c>
      <c r="N16" s="23">
        <f t="shared" si="2"/>
        <v>505010.74300000002</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2665</v>
      </c>
      <c r="C19" s="150">
        <v>4.2677525494616911E-2</v>
      </c>
      <c r="D19" s="154">
        <v>3261</v>
      </c>
      <c r="E19" s="152">
        <v>3.9262818371069104E-2</v>
      </c>
      <c r="F19" s="154">
        <v>5594</v>
      </c>
      <c r="G19" s="151">
        <v>6.4162917377971029E-2</v>
      </c>
      <c r="H19" s="154">
        <v>11520</v>
      </c>
      <c r="I19" s="157">
        <v>4.9508984759045832E-2</v>
      </c>
      <c r="J19" s="25"/>
      <c r="K19" s="26" t="str">
        <f t="shared" si="0"/>
        <v>Odpadní teplo</v>
      </c>
      <c r="L19" s="23">
        <f t="shared" si="0"/>
        <v>2665</v>
      </c>
      <c r="M19" s="23">
        <f t="shared" si="1"/>
        <v>3261</v>
      </c>
      <c r="N19" s="23">
        <f t="shared" si="2"/>
        <v>5594</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0</v>
      </c>
      <c r="C21" s="150">
        <v>0</v>
      </c>
      <c r="D21" s="154">
        <v>0</v>
      </c>
      <c r="E21" s="152">
        <v>0</v>
      </c>
      <c r="F21" s="154">
        <v>0</v>
      </c>
      <c r="G21" s="151">
        <v>0</v>
      </c>
      <c r="H21" s="154">
        <v>0</v>
      </c>
      <c r="I21" s="157">
        <v>0</v>
      </c>
      <c r="J21" s="25"/>
      <c r="K21" s="26" t="str">
        <f t="shared" si="0"/>
        <v>Ostatní pevná paliva</v>
      </c>
      <c r="L21" s="23">
        <f t="shared" si="0"/>
        <v>0</v>
      </c>
      <c r="M21" s="23">
        <f t="shared" si="1"/>
        <v>0</v>
      </c>
      <c r="N21" s="23">
        <f t="shared" si="2"/>
        <v>0</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57</v>
      </c>
      <c r="C24" s="150">
        <v>1.4722002109637075E-2</v>
      </c>
      <c r="D24" s="154">
        <v>76</v>
      </c>
      <c r="E24" s="152">
        <v>2.3293159274179031E-3</v>
      </c>
      <c r="F24" s="154">
        <v>91</v>
      </c>
      <c r="G24" s="151">
        <v>2.687745125678224E-3</v>
      </c>
      <c r="H24" s="154">
        <v>224</v>
      </c>
      <c r="I24" s="157">
        <v>3.1837746656190914E-3</v>
      </c>
      <c r="J24" s="25"/>
      <c r="K24" s="26" t="str">
        <f t="shared" si="0"/>
        <v>Topné oleje</v>
      </c>
      <c r="L24" s="23">
        <f t="shared" si="0"/>
        <v>57</v>
      </c>
      <c r="M24" s="23">
        <f t="shared" si="1"/>
        <v>76</v>
      </c>
      <c r="N24" s="23">
        <f t="shared" si="2"/>
        <v>91</v>
      </c>
      <c r="O24" s="40"/>
    </row>
    <row r="25" spans="1:18" x14ac:dyDescent="0.2">
      <c r="A25" s="124" t="s">
        <v>31</v>
      </c>
      <c r="B25" s="148">
        <v>32339.155000000002</v>
      </c>
      <c r="C25" s="149">
        <v>1.6305619459837165E-2</v>
      </c>
      <c r="D25" s="153">
        <v>41507.682000000001</v>
      </c>
      <c r="E25" s="151">
        <v>1.6068455251167301E-2</v>
      </c>
      <c r="F25" s="153">
        <v>51409.58</v>
      </c>
      <c r="G25" s="151">
        <v>1.5771030094412147E-2</v>
      </c>
      <c r="H25" s="153">
        <v>125256.417</v>
      </c>
      <c r="I25" s="157">
        <v>1.6004674935876928E-2</v>
      </c>
      <c r="J25" s="25"/>
      <c r="K25" s="26" t="str">
        <f t="shared" si="0"/>
        <v>Zemní plyn</v>
      </c>
      <c r="L25" s="23">
        <f t="shared" si="0"/>
        <v>32339.155000000002</v>
      </c>
      <c r="M25" s="23">
        <f t="shared" si="1"/>
        <v>41507.682000000001</v>
      </c>
      <c r="N25" s="23">
        <f t="shared" si="2"/>
        <v>51409.58</v>
      </c>
      <c r="O25" s="24"/>
    </row>
    <row r="26" spans="1:18" x14ac:dyDescent="0.2">
      <c r="A26" s="126" t="s">
        <v>175</v>
      </c>
      <c r="B26" s="145">
        <v>-97907</v>
      </c>
      <c r="C26" s="147"/>
      <c r="D26" s="145">
        <v>-136547.20000000001</v>
      </c>
      <c r="E26" s="147"/>
      <c r="F26" s="145">
        <v>-163100.90000000002</v>
      </c>
      <c r="G26" s="147"/>
      <c r="H26" s="145">
        <v>-397555.10000000003</v>
      </c>
      <c r="I26" s="156"/>
      <c r="J26" s="25"/>
      <c r="K26" s="26"/>
      <c r="L26" s="23"/>
      <c r="M26" s="23"/>
      <c r="N26" s="23"/>
    </row>
    <row r="27" spans="1:18" ht="13.5" customHeight="1" x14ac:dyDescent="0.2">
      <c r="A27" s="126" t="s">
        <v>170</v>
      </c>
      <c r="B27" s="145">
        <v>221015.61900000001</v>
      </c>
      <c r="C27" s="147">
        <v>3.3700037367791348E-2</v>
      </c>
      <c r="D27" s="145">
        <v>326313.99899999995</v>
      </c>
      <c r="E27" s="147">
        <v>3.6728747732439587E-2</v>
      </c>
      <c r="F27" s="145">
        <v>407899.15099999995</v>
      </c>
      <c r="G27" s="147">
        <v>3.804203639919463E-2</v>
      </c>
      <c r="H27" s="145">
        <v>955228.76899999997</v>
      </c>
      <c r="I27" s="156">
        <v>3.6507776074446781E-2</v>
      </c>
      <c r="J27" s="7"/>
      <c r="K27" s="26"/>
      <c r="L27" s="26" t="str">
        <f>+L9</f>
        <v>Říjen</v>
      </c>
      <c r="M27" s="26" t="str">
        <f>+M9</f>
        <v>Listopad</v>
      </c>
      <c r="N27" s="26" t="str">
        <f>+N9</f>
        <v>Prosinec</v>
      </c>
      <c r="O27" s="22"/>
      <c r="P27" s="34"/>
      <c r="Q27" s="34"/>
      <c r="R27" s="34"/>
    </row>
    <row r="28" spans="1:18" ht="12.75" customHeight="1" x14ac:dyDescent="0.2">
      <c r="A28" s="124" t="s">
        <v>26</v>
      </c>
      <c r="B28" s="148">
        <v>31981.08</v>
      </c>
      <c r="C28" s="151">
        <v>1.8888583568547525E-2</v>
      </c>
      <c r="D28" s="153">
        <v>49448.256000000001</v>
      </c>
      <c r="E28" s="151">
        <v>2.3429926058146026E-2</v>
      </c>
      <c r="F28" s="153">
        <v>68480.138999999996</v>
      </c>
      <c r="G28" s="151">
        <v>2.95958074636587E-2</v>
      </c>
      <c r="H28" s="153">
        <v>149909.47500000001</v>
      </c>
      <c r="I28" s="157">
        <v>2.4505168381896716E-2</v>
      </c>
      <c r="J28" s="25"/>
      <c r="K28" s="26" t="str">
        <f>+A28</f>
        <v>Průmysl</v>
      </c>
      <c r="L28" s="23">
        <f t="shared" ref="L28:L35" si="3">+B28</f>
        <v>31981.08</v>
      </c>
      <c r="M28" s="23">
        <f t="shared" ref="M28:M35" si="4">+D28</f>
        <v>49448.256000000001</v>
      </c>
      <c r="N28" s="23">
        <f t="shared" ref="N28:N35" si="5">+F28</f>
        <v>68480.138999999996</v>
      </c>
      <c r="O28" s="22"/>
      <c r="P28" s="40"/>
      <c r="Q28" s="40"/>
      <c r="R28" s="40"/>
    </row>
    <row r="29" spans="1:18" ht="12.75" customHeight="1" x14ac:dyDescent="0.2">
      <c r="A29" s="124" t="s">
        <v>0</v>
      </c>
      <c r="B29" s="148">
        <v>463.8</v>
      </c>
      <c r="C29" s="152">
        <v>2.4057577844470899E-3</v>
      </c>
      <c r="D29" s="154">
        <v>831</v>
      </c>
      <c r="E29" s="152">
        <v>3.2002355373355485E-3</v>
      </c>
      <c r="F29" s="154">
        <v>996.7</v>
      </c>
      <c r="G29" s="151">
        <v>2.8757544776445033E-3</v>
      </c>
      <c r="H29" s="154">
        <v>2291.5</v>
      </c>
      <c r="I29" s="157">
        <v>2.867804959256883E-3</v>
      </c>
      <c r="J29" s="25"/>
      <c r="K29" s="26" t="str">
        <f t="shared" ref="K29:K35" si="6">+A29</f>
        <v>Energetika</v>
      </c>
      <c r="L29" s="23">
        <f t="shared" si="3"/>
        <v>463.8</v>
      </c>
      <c r="M29" s="23">
        <f t="shared" si="4"/>
        <v>831</v>
      </c>
      <c r="N29" s="23">
        <f t="shared" si="5"/>
        <v>996.7</v>
      </c>
      <c r="O29" s="22"/>
    </row>
    <row r="30" spans="1:18" ht="12.75" customHeight="1" x14ac:dyDescent="0.2">
      <c r="A30" s="124" t="s">
        <v>1</v>
      </c>
      <c r="B30" s="148">
        <v>5091.8999999999996</v>
      </c>
      <c r="C30" s="152">
        <v>9.1957114274904911E-2</v>
      </c>
      <c r="D30" s="154">
        <v>7629.6</v>
      </c>
      <c r="E30" s="152">
        <v>8.797732681210739E-2</v>
      </c>
      <c r="F30" s="154">
        <v>9422.2000000000007</v>
      </c>
      <c r="G30" s="151">
        <v>8.4832895348464915E-2</v>
      </c>
      <c r="H30" s="154">
        <v>22143.7</v>
      </c>
      <c r="I30" s="157">
        <v>8.7468270745252374E-2</v>
      </c>
      <c r="J30" s="25"/>
      <c r="K30" s="26" t="str">
        <f t="shared" si="6"/>
        <v>Doprava</v>
      </c>
      <c r="L30" s="23">
        <f t="shared" si="3"/>
        <v>5091.8999999999996</v>
      </c>
      <c r="M30" s="23">
        <f t="shared" si="4"/>
        <v>7629.6</v>
      </c>
      <c r="N30" s="23">
        <f t="shared" si="5"/>
        <v>9422.2000000000007</v>
      </c>
      <c r="O30" s="22"/>
    </row>
    <row r="31" spans="1:18" ht="12.75" customHeight="1" x14ac:dyDescent="0.2">
      <c r="A31" s="124" t="s">
        <v>2</v>
      </c>
      <c r="B31" s="148">
        <v>1985.36</v>
      </c>
      <c r="C31" s="152">
        <v>9.7543604648306317E-2</v>
      </c>
      <c r="D31" s="154">
        <v>3214.413</v>
      </c>
      <c r="E31" s="152">
        <v>0.14605479177189229</v>
      </c>
      <c r="F31" s="154">
        <v>3902.6120000000001</v>
      </c>
      <c r="G31" s="151">
        <v>0.11705864615340129</v>
      </c>
      <c r="H31" s="154">
        <v>9102.3850000000002</v>
      </c>
      <c r="I31" s="157">
        <v>0.12024162921758046</v>
      </c>
      <c r="J31" s="25"/>
      <c r="K31" s="26" t="str">
        <f t="shared" si="6"/>
        <v>Stavebnictví</v>
      </c>
      <c r="L31" s="23">
        <f t="shared" si="3"/>
        <v>1985.36</v>
      </c>
      <c r="M31" s="23">
        <f t="shared" si="4"/>
        <v>3214.413</v>
      </c>
      <c r="N31" s="23">
        <f t="shared" si="5"/>
        <v>3902.6120000000001</v>
      </c>
    </row>
    <row r="32" spans="1:18" x14ac:dyDescent="0.2">
      <c r="A32" s="124" t="s">
        <v>6</v>
      </c>
      <c r="B32" s="148">
        <v>4414.99</v>
      </c>
      <c r="C32" s="152">
        <v>0.1226688619705892</v>
      </c>
      <c r="D32" s="154">
        <v>4078.63</v>
      </c>
      <c r="E32" s="152">
        <v>8.9209541469484913E-2</v>
      </c>
      <c r="F32" s="154">
        <v>5573.06</v>
      </c>
      <c r="G32" s="151">
        <v>0.11975354990615716</v>
      </c>
      <c r="H32" s="154">
        <v>14066.68</v>
      </c>
      <c r="I32" s="157">
        <v>0.10968297527767408</v>
      </c>
      <c r="J32" s="25"/>
      <c r="K32" s="26" t="str">
        <f t="shared" si="6"/>
        <v>Zemědělství a lesnictví</v>
      </c>
      <c r="L32" s="23">
        <f t="shared" si="3"/>
        <v>4414.99</v>
      </c>
      <c r="M32" s="23">
        <f t="shared" si="4"/>
        <v>4078.63</v>
      </c>
      <c r="N32" s="23">
        <f t="shared" si="5"/>
        <v>5573.06</v>
      </c>
    </row>
    <row r="33" spans="1:14" x14ac:dyDescent="0.2">
      <c r="A33" s="124" t="s">
        <v>25</v>
      </c>
      <c r="B33" s="148">
        <v>101320.78700000001</v>
      </c>
      <c r="C33" s="152">
        <v>3.4580205364544842E-2</v>
      </c>
      <c r="D33" s="154">
        <v>144282.01499999996</v>
      </c>
      <c r="E33" s="152">
        <v>3.689811609670858E-2</v>
      </c>
      <c r="F33" s="154">
        <v>169270.18099999995</v>
      </c>
      <c r="G33" s="151">
        <v>3.5817240399286514E-2</v>
      </c>
      <c r="H33" s="154">
        <v>414872.98299999989</v>
      </c>
      <c r="I33" s="157">
        <v>3.5869287308633813E-2</v>
      </c>
      <c r="J33" s="25"/>
      <c r="K33" s="26" t="str">
        <f t="shared" si="6"/>
        <v>Domácnosti</v>
      </c>
      <c r="L33" s="23">
        <f t="shared" si="3"/>
        <v>101320.78700000001</v>
      </c>
      <c r="M33" s="23">
        <f t="shared" si="4"/>
        <v>144282.01499999996</v>
      </c>
      <c r="N33" s="23">
        <f t="shared" si="5"/>
        <v>169270.18099999995</v>
      </c>
    </row>
    <row r="34" spans="1:14" x14ac:dyDescent="0.2">
      <c r="A34" s="124" t="s">
        <v>5</v>
      </c>
      <c r="B34" s="148">
        <v>60451.63</v>
      </c>
      <c r="C34" s="152">
        <v>4.0331248310052824E-2</v>
      </c>
      <c r="D34" s="154">
        <v>93288.408999999985</v>
      </c>
      <c r="E34" s="152">
        <v>4.1378642929151582E-2</v>
      </c>
      <c r="F34" s="154">
        <v>118783.57599999999</v>
      </c>
      <c r="G34" s="151">
        <v>4.0910166409153188E-2</v>
      </c>
      <c r="H34" s="154">
        <v>272523.61499999999</v>
      </c>
      <c r="I34" s="157">
        <v>4.0938476180656103E-2</v>
      </c>
      <c r="J34" s="25"/>
      <c r="K34" s="26" t="str">
        <f t="shared" si="6"/>
        <v>Obchod, služby, školství, zdravotnictví</v>
      </c>
      <c r="L34" s="23">
        <f t="shared" si="3"/>
        <v>60451.63</v>
      </c>
      <c r="M34" s="23">
        <f t="shared" si="4"/>
        <v>93288.408999999985</v>
      </c>
      <c r="N34" s="23">
        <f t="shared" si="5"/>
        <v>118783.57599999999</v>
      </c>
    </row>
    <row r="35" spans="1:14" x14ac:dyDescent="0.2">
      <c r="A35" s="124" t="s">
        <v>3</v>
      </c>
      <c r="B35" s="148">
        <v>15306.072</v>
      </c>
      <c r="C35" s="151">
        <v>0.11615689503470775</v>
      </c>
      <c r="D35" s="153">
        <v>23541.675999999999</v>
      </c>
      <c r="E35" s="151">
        <v>0.12069573461084111</v>
      </c>
      <c r="F35" s="153">
        <v>31470.683000000005</v>
      </c>
      <c r="G35" s="151">
        <v>0.13032117027842208</v>
      </c>
      <c r="H35" s="153">
        <v>70318.431000000011</v>
      </c>
      <c r="I35" s="157">
        <v>0.12373339016374746</v>
      </c>
      <c r="J35" s="25"/>
      <c r="K35" s="26" t="str">
        <f t="shared" si="6"/>
        <v>Ostatní</v>
      </c>
      <c r="L35" s="23">
        <f t="shared" si="3"/>
        <v>15306.072</v>
      </c>
      <c r="M35" s="23">
        <f t="shared" si="4"/>
        <v>23541.675999999999</v>
      </c>
      <c r="N35" s="23">
        <f t="shared" si="5"/>
        <v>31470.683000000005</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9.2838395281218622E-2</v>
      </c>
    </row>
    <row r="41" spans="1:14" x14ac:dyDescent="0.2">
      <c r="B41" s="34"/>
      <c r="C41" s="34"/>
      <c r="D41" s="34"/>
      <c r="L41" s="28" t="s">
        <v>50</v>
      </c>
      <c r="M41" s="32">
        <v>4.3783465388507088E-2</v>
      </c>
    </row>
    <row r="42" spans="1:14" x14ac:dyDescent="0.2">
      <c r="B42" s="22"/>
      <c r="C42" s="22"/>
      <c r="D42" s="22"/>
      <c r="L42" s="28" t="s">
        <v>112</v>
      </c>
      <c r="M42" s="32">
        <v>4.8193105150919291E-2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16" sqref="K16"/>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134</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1142.9079999999994</v>
      </c>
      <c r="C7" s="146">
        <v>2.8579749266605971E-2</v>
      </c>
      <c r="D7" s="145">
        <v>1143.9739999999995</v>
      </c>
      <c r="E7" s="146">
        <v>2.8601042824222152E-2</v>
      </c>
      <c r="F7" s="145">
        <v>1145.3169999999993</v>
      </c>
      <c r="G7" s="146">
        <v>2.863426830511185E-2</v>
      </c>
      <c r="H7" s="145">
        <v>1145.3169999999993</v>
      </c>
      <c r="I7" s="155">
        <v>2.863426830511185E-2</v>
      </c>
      <c r="J7" s="30"/>
      <c r="O7" s="13"/>
    </row>
    <row r="8" spans="1:15" x14ac:dyDescent="0.2">
      <c r="A8" s="125" t="s">
        <v>168</v>
      </c>
      <c r="B8" s="145">
        <v>495055.53900000022</v>
      </c>
      <c r="C8" s="146">
        <v>3.7925558550018716E-2</v>
      </c>
      <c r="D8" s="145">
        <v>638921.27599999972</v>
      </c>
      <c r="E8" s="146">
        <v>3.9738311914446961E-2</v>
      </c>
      <c r="F8" s="145">
        <v>729323.277</v>
      </c>
      <c r="G8" s="146">
        <v>4.0377980707422594E-2</v>
      </c>
      <c r="H8" s="145">
        <v>1863300.0919999999</v>
      </c>
      <c r="I8" s="155">
        <v>3.9481742105070688E-2</v>
      </c>
      <c r="J8" s="30"/>
      <c r="O8" s="13"/>
    </row>
    <row r="9" spans="1:15" x14ac:dyDescent="0.2">
      <c r="A9" s="125" t="s">
        <v>169</v>
      </c>
      <c r="B9" s="145">
        <v>336746.03100000002</v>
      </c>
      <c r="C9" s="147">
        <v>4.6451566844451064E-2</v>
      </c>
      <c r="D9" s="145">
        <v>456779.02299999999</v>
      </c>
      <c r="E9" s="147">
        <v>4.7121568420632143E-2</v>
      </c>
      <c r="F9" s="145">
        <v>579156.46199999994</v>
      </c>
      <c r="G9" s="147">
        <v>5.0572177231120202E-2</v>
      </c>
      <c r="H9" s="145">
        <v>1372681.5159999998</v>
      </c>
      <c r="I9" s="156">
        <v>4.8342184601973537E-2</v>
      </c>
      <c r="J9" s="25"/>
      <c r="K9" s="26"/>
      <c r="L9" s="26" t="str">
        <f>+B5</f>
        <v>Říjen</v>
      </c>
      <c r="M9" s="26" t="str">
        <f>+D5</f>
        <v>Listopad</v>
      </c>
      <c r="N9" s="26" t="str">
        <f>+F5</f>
        <v>Prosinec</v>
      </c>
      <c r="O9" s="27"/>
    </row>
    <row r="10" spans="1:15" x14ac:dyDescent="0.2">
      <c r="A10" s="124" t="s">
        <v>41</v>
      </c>
      <c r="B10" s="148">
        <v>57801.49</v>
      </c>
      <c r="C10" s="149">
        <v>8.6236902999809406E-2</v>
      </c>
      <c r="D10" s="153">
        <v>75411.938999999998</v>
      </c>
      <c r="E10" s="151">
        <v>8.3890192965977176E-2</v>
      </c>
      <c r="F10" s="153">
        <v>77700.532000000007</v>
      </c>
      <c r="G10" s="151">
        <v>7.4639071217507069E-2</v>
      </c>
      <c r="H10" s="153">
        <v>210913.96100000001</v>
      </c>
      <c r="I10" s="157">
        <v>8.0803224286543462E-2</v>
      </c>
      <c r="J10" s="25"/>
      <c r="K10" s="26" t="str">
        <f>+A10</f>
        <v>Biomasa</v>
      </c>
      <c r="L10" s="23">
        <f>+B10</f>
        <v>57801.49</v>
      </c>
      <c r="M10" s="23">
        <f>+D10</f>
        <v>75411.938999999998</v>
      </c>
      <c r="N10" s="23">
        <f>+F10</f>
        <v>77700.532000000007</v>
      </c>
      <c r="O10" s="40"/>
    </row>
    <row r="11" spans="1:15" x14ac:dyDescent="0.2">
      <c r="A11" s="124" t="s">
        <v>40</v>
      </c>
      <c r="B11" s="148">
        <v>5535.3859999999995</v>
      </c>
      <c r="C11" s="150">
        <v>0.11711494265957165</v>
      </c>
      <c r="D11" s="154">
        <v>7299.1119999999992</v>
      </c>
      <c r="E11" s="152">
        <v>0.12639154978354977</v>
      </c>
      <c r="F11" s="154">
        <v>7784.808</v>
      </c>
      <c r="G11" s="151">
        <v>0.12073799488095498</v>
      </c>
      <c r="H11" s="154">
        <v>20619.306</v>
      </c>
      <c r="I11" s="157">
        <v>0.12165397532670501</v>
      </c>
      <c r="J11" s="25"/>
      <c r="K11" s="26" t="str">
        <f t="shared" ref="K11:L25" si="0">+A11</f>
        <v>Bioplyn</v>
      </c>
      <c r="L11" s="23">
        <f t="shared" si="0"/>
        <v>5535.3859999999995</v>
      </c>
      <c r="M11" s="23">
        <f t="shared" ref="M11:M25" si="1">+D11</f>
        <v>7299.1119999999992</v>
      </c>
      <c r="N11" s="23">
        <f t="shared" ref="N11:N25" si="2">+F11</f>
        <v>7784.808</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180.05</v>
      </c>
      <c r="C13" s="150">
        <v>0.19913731128684398</v>
      </c>
      <c r="D13" s="154">
        <v>150.66999999999999</v>
      </c>
      <c r="E13" s="152">
        <v>0.29760799573350188</v>
      </c>
      <c r="F13" s="154">
        <v>165.8</v>
      </c>
      <c r="G13" s="151">
        <v>0.42534633145202666</v>
      </c>
      <c r="H13" s="154">
        <v>496.52000000000004</v>
      </c>
      <c r="I13" s="157">
        <v>0.27581073424359243</v>
      </c>
      <c r="J13" s="25"/>
      <c r="K13" s="26" t="str">
        <f t="shared" si="0"/>
        <v>Elektrická energie</v>
      </c>
      <c r="L13" s="23">
        <f t="shared" si="0"/>
        <v>180.05</v>
      </c>
      <c r="M13" s="23">
        <f t="shared" si="1"/>
        <v>150.66999999999999</v>
      </c>
      <c r="N13" s="23">
        <f t="shared" si="2"/>
        <v>165.8</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181768.31099999999</v>
      </c>
      <c r="C16" s="150">
        <v>5.7974104132000742E-2</v>
      </c>
      <c r="D16" s="154">
        <v>270604.52500000002</v>
      </c>
      <c r="E16" s="152">
        <v>6.28862403764711E-2</v>
      </c>
      <c r="F16" s="154">
        <v>366063.60299999994</v>
      </c>
      <c r="G16" s="151">
        <v>7.2019037094230798E-2</v>
      </c>
      <c r="H16" s="154">
        <v>818436.43900000001</v>
      </c>
      <c r="I16" s="157">
        <v>6.5363592727604891E-2</v>
      </c>
      <c r="J16" s="25"/>
      <c r="K16" s="26" t="str">
        <f t="shared" si="0"/>
        <v>Hnědé uhlí</v>
      </c>
      <c r="L16" s="23">
        <f t="shared" si="0"/>
        <v>181768.31099999999</v>
      </c>
      <c r="M16" s="23">
        <f t="shared" si="1"/>
        <v>270604.52500000002</v>
      </c>
      <c r="N16" s="23">
        <f t="shared" si="2"/>
        <v>366063.60299999994</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0</v>
      </c>
      <c r="C19" s="150">
        <v>0</v>
      </c>
      <c r="D19" s="154">
        <v>0</v>
      </c>
      <c r="E19" s="152">
        <v>0</v>
      </c>
      <c r="F19" s="154">
        <v>0</v>
      </c>
      <c r="G19" s="151">
        <v>0</v>
      </c>
      <c r="H19" s="154">
        <v>0</v>
      </c>
      <c r="I19" s="157">
        <v>0</v>
      </c>
      <c r="J19" s="25"/>
      <c r="K19" s="26" t="str">
        <f t="shared" si="0"/>
        <v>Odpadní teplo</v>
      </c>
      <c r="L19" s="23">
        <f t="shared" si="0"/>
        <v>0</v>
      </c>
      <c r="M19" s="23">
        <f t="shared" si="1"/>
        <v>0</v>
      </c>
      <c r="N19" s="23">
        <f t="shared" si="2"/>
        <v>0</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29527.599999999999</v>
      </c>
      <c r="C21" s="150">
        <v>0.10738224444111635</v>
      </c>
      <c r="D21" s="154">
        <v>27334.415000000001</v>
      </c>
      <c r="E21" s="152">
        <v>9.1047202805352181E-2</v>
      </c>
      <c r="F21" s="154">
        <v>31283.787</v>
      </c>
      <c r="G21" s="151">
        <v>0.12739590679792565</v>
      </c>
      <c r="H21" s="154">
        <v>88145.801999999996</v>
      </c>
      <c r="I21" s="157">
        <v>0.10739501181291858</v>
      </c>
      <c r="J21" s="25"/>
      <c r="K21" s="26" t="str">
        <f t="shared" si="0"/>
        <v>Ostatní pevná paliva</v>
      </c>
      <c r="L21" s="23">
        <f t="shared" si="0"/>
        <v>29527.599999999999</v>
      </c>
      <c r="M21" s="23">
        <f t="shared" si="1"/>
        <v>27334.415000000001</v>
      </c>
      <c r="N21" s="23">
        <f t="shared" si="2"/>
        <v>31283.787</v>
      </c>
      <c r="O21" s="40"/>
    </row>
    <row r="22" spans="1:18" x14ac:dyDescent="0.2">
      <c r="A22" s="124" t="s">
        <v>33</v>
      </c>
      <c r="B22" s="148">
        <v>12</v>
      </c>
      <c r="C22" s="150">
        <v>4.0796356852695973E-5</v>
      </c>
      <c r="D22" s="154">
        <v>50</v>
      </c>
      <c r="E22" s="152">
        <v>1.5252320510921014E-4</v>
      </c>
      <c r="F22" s="154">
        <v>35</v>
      </c>
      <c r="G22" s="151">
        <v>9.2694062919580506E-5</v>
      </c>
      <c r="H22" s="154">
        <v>97</v>
      </c>
      <c r="I22" s="157">
        <v>9.7043757709657603E-5</v>
      </c>
      <c r="J22" s="25"/>
      <c r="K22" s="26" t="str">
        <f t="shared" si="0"/>
        <v>Ostatní plyny</v>
      </c>
      <c r="L22" s="23">
        <f t="shared" si="0"/>
        <v>12</v>
      </c>
      <c r="M22" s="23">
        <f t="shared" si="1"/>
        <v>50</v>
      </c>
      <c r="N22" s="23">
        <f t="shared" si="2"/>
        <v>35</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62.4</v>
      </c>
      <c r="C24" s="150">
        <v>1.6116718098971111E-2</v>
      </c>
      <c r="D24" s="154">
        <v>41.859000000000002</v>
      </c>
      <c r="E24" s="152">
        <v>1.2829320448129737E-3</v>
      </c>
      <c r="F24" s="154">
        <v>186.685</v>
      </c>
      <c r="G24" s="151">
        <v>5.5138648218377934E-3</v>
      </c>
      <c r="H24" s="154">
        <v>290.94400000000002</v>
      </c>
      <c r="I24" s="157">
        <v>4.1352684656869691E-3</v>
      </c>
      <c r="J24" s="25"/>
      <c r="K24" s="26" t="str">
        <f t="shared" si="0"/>
        <v>Topné oleje</v>
      </c>
      <c r="L24" s="23">
        <f t="shared" si="0"/>
        <v>62.4</v>
      </c>
      <c r="M24" s="23">
        <f t="shared" si="1"/>
        <v>41.859000000000002</v>
      </c>
      <c r="N24" s="23">
        <f t="shared" si="2"/>
        <v>186.685</v>
      </c>
      <c r="O24" s="40"/>
    </row>
    <row r="25" spans="1:18" x14ac:dyDescent="0.2">
      <c r="A25" s="124" t="s">
        <v>31</v>
      </c>
      <c r="B25" s="148">
        <v>61858.794000000016</v>
      </c>
      <c r="C25" s="149">
        <v>3.1189619988786308E-2</v>
      </c>
      <c r="D25" s="153">
        <v>75886.502999999982</v>
      </c>
      <c r="E25" s="151">
        <v>2.9377185592369931E-2</v>
      </c>
      <c r="F25" s="153">
        <v>95936.247000000003</v>
      </c>
      <c r="G25" s="151">
        <v>2.9430573807098927E-2</v>
      </c>
      <c r="H25" s="153">
        <v>233681.54399999999</v>
      </c>
      <c r="I25" s="157">
        <v>2.9858726920424534E-2</v>
      </c>
      <c r="J25" s="25"/>
      <c r="K25" s="26" t="str">
        <f t="shared" si="0"/>
        <v>Zemní plyn</v>
      </c>
      <c r="L25" s="23">
        <f t="shared" si="0"/>
        <v>61858.794000000016</v>
      </c>
      <c r="M25" s="23">
        <f t="shared" si="1"/>
        <v>75886.502999999982</v>
      </c>
      <c r="N25" s="23">
        <f t="shared" si="2"/>
        <v>95936.247000000003</v>
      </c>
      <c r="O25" s="24"/>
    </row>
    <row r="26" spans="1:18" ht="13.5" customHeight="1" x14ac:dyDescent="0.2">
      <c r="A26" s="126" t="s">
        <v>170</v>
      </c>
      <c r="B26" s="145">
        <v>333656.33000000007</v>
      </c>
      <c r="C26" s="147">
        <v>5.087527677851638E-2</v>
      </c>
      <c r="D26" s="145">
        <v>452662.11000000004</v>
      </c>
      <c r="E26" s="147">
        <v>5.0950043507706891E-2</v>
      </c>
      <c r="F26" s="145">
        <v>575329.62500000012</v>
      </c>
      <c r="G26" s="147">
        <v>5.3657161291284478E-2</v>
      </c>
      <c r="H26" s="145">
        <v>1361648.0650000004</v>
      </c>
      <c r="I26" s="156">
        <v>5.2040667390351361E-2</v>
      </c>
      <c r="J26" s="7"/>
      <c r="K26" s="26"/>
      <c r="L26" s="26" t="str">
        <f>+L9</f>
        <v>Říjen</v>
      </c>
      <c r="M26" s="26" t="str">
        <f>+M9</f>
        <v>Listopad</v>
      </c>
      <c r="N26" s="26" t="str">
        <f>+N9</f>
        <v>Prosinec</v>
      </c>
      <c r="O26" s="22"/>
      <c r="P26" s="34"/>
      <c r="Q26" s="34"/>
      <c r="R26" s="34"/>
    </row>
    <row r="27" spans="1:18" ht="12.75" customHeight="1" x14ac:dyDescent="0.2">
      <c r="A27" s="124" t="s">
        <v>26</v>
      </c>
      <c r="B27" s="148">
        <v>75025.83</v>
      </c>
      <c r="C27" s="151">
        <v>4.4311563579298753E-2</v>
      </c>
      <c r="D27" s="153">
        <v>91677.270999999993</v>
      </c>
      <c r="E27" s="151">
        <v>4.3439179750699691E-2</v>
      </c>
      <c r="F27" s="153">
        <v>102670.91200000001</v>
      </c>
      <c r="G27" s="151">
        <v>4.4372406190212994E-2</v>
      </c>
      <c r="H27" s="153">
        <v>269374.01300000004</v>
      </c>
      <c r="I27" s="157">
        <v>4.4033611259543373E-2</v>
      </c>
      <c r="J27" s="25"/>
      <c r="K27" s="26" t="str">
        <f>+A27</f>
        <v>Průmysl</v>
      </c>
      <c r="L27" s="23">
        <f t="shared" ref="L27:L34" si="3">+B27</f>
        <v>75025.83</v>
      </c>
      <c r="M27" s="23">
        <f t="shared" ref="M27:M34" si="4">+D27</f>
        <v>91677.270999999993</v>
      </c>
      <c r="N27" s="23">
        <f t="shared" ref="N27:N34" si="5">+F27</f>
        <v>102670.91200000001</v>
      </c>
      <c r="O27" s="22"/>
      <c r="P27" s="40"/>
      <c r="Q27" s="40"/>
      <c r="R27" s="40"/>
    </row>
    <row r="28" spans="1:18" ht="12.75" customHeight="1" x14ac:dyDescent="0.2">
      <c r="A28" s="124" t="s">
        <v>0</v>
      </c>
      <c r="B28" s="148">
        <v>0</v>
      </c>
      <c r="C28" s="152">
        <v>0</v>
      </c>
      <c r="D28" s="154">
        <v>0</v>
      </c>
      <c r="E28" s="152">
        <v>0</v>
      </c>
      <c r="F28" s="154">
        <v>0</v>
      </c>
      <c r="G28" s="151">
        <v>0</v>
      </c>
      <c r="H28" s="154">
        <v>0</v>
      </c>
      <c r="I28" s="157">
        <v>0</v>
      </c>
      <c r="J28" s="25"/>
      <c r="K28" s="26" t="str">
        <f t="shared" ref="K28:K34" si="6">+A28</f>
        <v>Energetika</v>
      </c>
      <c r="L28" s="23">
        <f t="shared" si="3"/>
        <v>0</v>
      </c>
      <c r="M28" s="23">
        <f t="shared" si="4"/>
        <v>0</v>
      </c>
      <c r="N28" s="23">
        <f t="shared" si="5"/>
        <v>0</v>
      </c>
      <c r="O28" s="22"/>
    </row>
    <row r="29" spans="1:18" ht="12.75" customHeight="1" x14ac:dyDescent="0.2">
      <c r="A29" s="124" t="s">
        <v>1</v>
      </c>
      <c r="B29" s="148">
        <v>3342.4700000000003</v>
      </c>
      <c r="C29" s="152">
        <v>6.0363301665476828E-2</v>
      </c>
      <c r="D29" s="154">
        <v>4413.76</v>
      </c>
      <c r="E29" s="152">
        <v>5.0895303291156435E-2</v>
      </c>
      <c r="F29" s="154">
        <v>5364.07</v>
      </c>
      <c r="G29" s="151">
        <v>4.8295471222415169E-2</v>
      </c>
      <c r="H29" s="154">
        <v>13120.3</v>
      </c>
      <c r="I29" s="157">
        <v>5.1825573533733502E-2</v>
      </c>
      <c r="J29" s="25"/>
      <c r="K29" s="26" t="str">
        <f t="shared" si="6"/>
        <v>Doprava</v>
      </c>
      <c r="L29" s="23">
        <f t="shared" si="3"/>
        <v>3342.4700000000003</v>
      </c>
      <c r="M29" s="23">
        <f t="shared" si="4"/>
        <v>4413.76</v>
      </c>
      <c r="N29" s="23">
        <f t="shared" si="5"/>
        <v>5364.07</v>
      </c>
      <c r="O29" s="22"/>
    </row>
    <row r="30" spans="1:18" ht="12.75" customHeight="1" x14ac:dyDescent="0.2">
      <c r="A30" s="124" t="s">
        <v>2</v>
      </c>
      <c r="B30" s="148">
        <v>249.39599999999999</v>
      </c>
      <c r="C30" s="152">
        <v>1.2253185731992687E-2</v>
      </c>
      <c r="D30" s="154">
        <v>429.08800000000002</v>
      </c>
      <c r="E30" s="152">
        <v>1.9496672795878352E-2</v>
      </c>
      <c r="F30" s="154">
        <v>563.45000000000005</v>
      </c>
      <c r="G30" s="151">
        <v>1.6900653760900126E-2</v>
      </c>
      <c r="H30" s="154">
        <v>1241.9340000000002</v>
      </c>
      <c r="I30" s="157">
        <v>1.640582853183057E-2</v>
      </c>
      <c r="J30" s="25"/>
      <c r="K30" s="26" t="str">
        <f t="shared" si="6"/>
        <v>Stavebnictví</v>
      </c>
      <c r="L30" s="23">
        <f t="shared" si="3"/>
        <v>249.39599999999999</v>
      </c>
      <c r="M30" s="23">
        <f t="shared" si="4"/>
        <v>429.08800000000002</v>
      </c>
      <c r="N30" s="23">
        <f t="shared" si="5"/>
        <v>563.45000000000005</v>
      </c>
    </row>
    <row r="31" spans="1:18" x14ac:dyDescent="0.2">
      <c r="A31" s="124" t="s">
        <v>6</v>
      </c>
      <c r="B31" s="148">
        <v>2763.3599999999997</v>
      </c>
      <c r="C31" s="152">
        <v>7.677893413462937E-2</v>
      </c>
      <c r="D31" s="154">
        <v>4210.2699999999995</v>
      </c>
      <c r="E31" s="152">
        <v>9.208882790611754E-2</v>
      </c>
      <c r="F31" s="154">
        <v>4598.68</v>
      </c>
      <c r="G31" s="151">
        <v>9.881613599753937E-2</v>
      </c>
      <c r="H31" s="154">
        <v>11572.31</v>
      </c>
      <c r="I31" s="157">
        <v>9.0233473117720758E-2</v>
      </c>
      <c r="J31" s="25"/>
      <c r="K31" s="26" t="str">
        <f t="shared" si="6"/>
        <v>Zemědělství a lesnictví</v>
      </c>
      <c r="L31" s="23">
        <f t="shared" si="3"/>
        <v>2763.3599999999997</v>
      </c>
      <c r="M31" s="23">
        <f t="shared" si="4"/>
        <v>4210.2699999999995</v>
      </c>
      <c r="N31" s="23">
        <f t="shared" si="5"/>
        <v>4598.68</v>
      </c>
    </row>
    <row r="32" spans="1:18" x14ac:dyDescent="0.2">
      <c r="A32" s="124" t="s">
        <v>25</v>
      </c>
      <c r="B32" s="148">
        <v>163979.18500000006</v>
      </c>
      <c r="C32" s="152">
        <v>5.5965158391542022E-2</v>
      </c>
      <c r="D32" s="154">
        <v>221789.70699999999</v>
      </c>
      <c r="E32" s="152">
        <v>5.6719628970672342E-2</v>
      </c>
      <c r="F32" s="154">
        <v>290226.59200000006</v>
      </c>
      <c r="G32" s="151">
        <v>6.1411381228035959E-2</v>
      </c>
      <c r="H32" s="154">
        <v>675995.48400000017</v>
      </c>
      <c r="I32" s="157">
        <v>5.8445541716402837E-2</v>
      </c>
      <c r="J32" s="25"/>
      <c r="K32" s="26" t="str">
        <f t="shared" si="6"/>
        <v>Domácnosti</v>
      </c>
      <c r="L32" s="23">
        <f t="shared" si="3"/>
        <v>163979.18500000006</v>
      </c>
      <c r="M32" s="23">
        <f t="shared" si="4"/>
        <v>221789.70699999999</v>
      </c>
      <c r="N32" s="23">
        <f t="shared" si="5"/>
        <v>290226.59200000006</v>
      </c>
    </row>
    <row r="33" spans="1:14" x14ac:dyDescent="0.2">
      <c r="A33" s="124" t="s">
        <v>5</v>
      </c>
      <c r="B33" s="148">
        <v>83313.759000000005</v>
      </c>
      <c r="C33" s="152">
        <v>5.5584074438900961E-2</v>
      </c>
      <c r="D33" s="154">
        <v>123406.11399999999</v>
      </c>
      <c r="E33" s="152">
        <v>5.4737534718596971E-2</v>
      </c>
      <c r="F33" s="154">
        <v>163552.03099999999</v>
      </c>
      <c r="G33" s="151">
        <v>5.6328837959592849E-2</v>
      </c>
      <c r="H33" s="154">
        <v>370271.90399999998</v>
      </c>
      <c r="I33" s="157">
        <v>5.562221652707118E-2</v>
      </c>
      <c r="J33" s="25"/>
      <c r="K33" s="26" t="str">
        <f t="shared" si="6"/>
        <v>Obchod, služby, školství, zdravotnictví</v>
      </c>
      <c r="L33" s="23">
        <f t="shared" si="3"/>
        <v>83313.759000000005</v>
      </c>
      <c r="M33" s="23">
        <f t="shared" si="4"/>
        <v>123406.11399999999</v>
      </c>
      <c r="N33" s="23">
        <f t="shared" si="5"/>
        <v>163552.03099999999</v>
      </c>
    </row>
    <row r="34" spans="1:14" x14ac:dyDescent="0.2">
      <c r="A34" s="124" t="s">
        <v>3</v>
      </c>
      <c r="B34" s="148">
        <v>4982.33</v>
      </c>
      <c r="C34" s="151">
        <v>3.7810614169218298E-2</v>
      </c>
      <c r="D34" s="153">
        <v>6735.9</v>
      </c>
      <c r="E34" s="151">
        <v>3.4534261654317416E-2</v>
      </c>
      <c r="F34" s="153">
        <v>8353.89</v>
      </c>
      <c r="G34" s="151">
        <v>3.459374304578032E-2</v>
      </c>
      <c r="H34" s="153">
        <v>20072.12</v>
      </c>
      <c r="I34" s="157">
        <v>3.5319210341504322E-2</v>
      </c>
      <c r="J34" s="25"/>
      <c r="K34" s="26" t="str">
        <f t="shared" si="6"/>
        <v>Ostatní</v>
      </c>
      <c r="L34" s="23">
        <f t="shared" si="3"/>
        <v>4982.33</v>
      </c>
      <c r="M34" s="23">
        <f t="shared" si="4"/>
        <v>6735.9</v>
      </c>
      <c r="N34" s="23">
        <f t="shared" si="5"/>
        <v>8353.89</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2.863426830511185E-2</v>
      </c>
    </row>
    <row r="40" spans="1:14" x14ac:dyDescent="0.2">
      <c r="B40" s="34"/>
      <c r="C40" s="34"/>
      <c r="D40" s="34"/>
      <c r="L40" s="28" t="s">
        <v>50</v>
      </c>
      <c r="M40" s="32">
        <v>3.9481742105070688E-2</v>
      </c>
    </row>
    <row r="41" spans="1:14" x14ac:dyDescent="0.2">
      <c r="B41" s="22"/>
      <c r="C41" s="22"/>
      <c r="D41" s="22"/>
      <c r="L41" s="28" t="s">
        <v>112</v>
      </c>
      <c r="M41" s="32">
        <v>4.8342184601973537E-2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L18" sqref="L18"/>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8" ht="15.75" x14ac:dyDescent="0.25">
      <c r="A1" s="120" t="s">
        <v>135</v>
      </c>
      <c r="I1" s="121" t="str">
        <f>Titulní!A35</f>
        <v>IV. čtvrtletí 2020</v>
      </c>
    </row>
    <row r="2" spans="1:18" ht="1.5" customHeight="1" x14ac:dyDescent="0.2">
      <c r="F2" s="26"/>
      <c r="G2" s="26"/>
      <c r="H2" s="26"/>
      <c r="I2" s="26"/>
      <c r="J2" s="26"/>
    </row>
    <row r="3" spans="1:18" ht="5.0999999999999996" customHeight="1" x14ac:dyDescent="0.2">
      <c r="F3" s="26"/>
      <c r="G3" s="26"/>
      <c r="H3" s="26"/>
      <c r="I3" s="26"/>
      <c r="J3" s="26"/>
    </row>
    <row r="4" spans="1:18" ht="5.0999999999999996" customHeight="1" x14ac:dyDescent="0.2">
      <c r="A4" s="42"/>
      <c r="B4" s="39"/>
      <c r="C4" s="39"/>
      <c r="D4" s="39"/>
      <c r="E4" s="39"/>
      <c r="F4" s="28"/>
      <c r="J4" s="28"/>
      <c r="K4" s="38"/>
    </row>
    <row r="5" spans="1:18" ht="12.75" customHeight="1" x14ac:dyDescent="0.2">
      <c r="A5" s="122"/>
      <c r="B5" s="302" t="s">
        <v>17</v>
      </c>
      <c r="C5" s="303"/>
      <c r="D5" s="302" t="s">
        <v>18</v>
      </c>
      <c r="E5" s="303"/>
      <c r="F5" s="302" t="s">
        <v>19</v>
      </c>
      <c r="G5" s="303"/>
      <c r="H5" s="302" t="s">
        <v>7</v>
      </c>
      <c r="I5" s="304"/>
    </row>
    <row r="6" spans="1:18" x14ac:dyDescent="0.2">
      <c r="A6" s="123"/>
      <c r="B6" s="142" t="s">
        <v>167</v>
      </c>
      <c r="C6" s="143" t="s">
        <v>49</v>
      </c>
      <c r="D6" s="142" t="s">
        <v>167</v>
      </c>
      <c r="E6" s="143" t="s">
        <v>49</v>
      </c>
      <c r="F6" s="142" t="s">
        <v>167</v>
      </c>
      <c r="G6" s="143" t="s">
        <v>49</v>
      </c>
      <c r="H6" s="142" t="s">
        <v>167</v>
      </c>
      <c r="I6" s="144" t="s">
        <v>49</v>
      </c>
      <c r="J6" s="28"/>
      <c r="O6" s="28"/>
    </row>
    <row r="7" spans="1:18" ht="13.5" x14ac:dyDescent="0.2">
      <c r="A7" s="125" t="s">
        <v>289</v>
      </c>
      <c r="B7" s="145">
        <v>4368.9170000000013</v>
      </c>
      <c r="C7" s="146">
        <v>0.10924987175399285</v>
      </c>
      <c r="D7" s="145">
        <v>4369.9486000000015</v>
      </c>
      <c r="E7" s="146">
        <v>0.10925518154105752</v>
      </c>
      <c r="F7" s="145">
        <v>4368.1486000000014</v>
      </c>
      <c r="G7" s="146">
        <v>0.10920883825962491</v>
      </c>
      <c r="H7" s="145">
        <v>4368.1486000000014</v>
      </c>
      <c r="I7" s="155">
        <v>0.10920883825962491</v>
      </c>
      <c r="J7" s="30"/>
      <c r="O7" s="13"/>
    </row>
    <row r="8" spans="1:18" x14ac:dyDescent="0.2">
      <c r="A8" s="125" t="s">
        <v>168</v>
      </c>
      <c r="B8" s="145">
        <v>2440875.2990000015</v>
      </c>
      <c r="C8" s="146">
        <v>0.18699227010470626</v>
      </c>
      <c r="D8" s="145">
        <v>2865491.4469999997</v>
      </c>
      <c r="E8" s="146">
        <v>0.17822194562365146</v>
      </c>
      <c r="F8" s="145">
        <v>3192614.6900000009</v>
      </c>
      <c r="G8" s="146">
        <v>0.17675472376161938</v>
      </c>
      <c r="H8" s="145">
        <v>8498981.4360000025</v>
      </c>
      <c r="I8" s="155">
        <v>0.18008617863146409</v>
      </c>
      <c r="J8" s="30"/>
      <c r="O8" s="13"/>
    </row>
    <row r="9" spans="1:18" x14ac:dyDescent="0.2">
      <c r="A9" s="125" t="s">
        <v>169</v>
      </c>
      <c r="B9" s="145">
        <v>1668201.0920000006</v>
      </c>
      <c r="C9" s="147">
        <v>0.23011571748866219</v>
      </c>
      <c r="D9" s="145">
        <v>2217272.713</v>
      </c>
      <c r="E9" s="147">
        <v>0.22873503946530871</v>
      </c>
      <c r="F9" s="145">
        <v>2593715.3640000001</v>
      </c>
      <c r="G9" s="147">
        <v>0.22648427787945058</v>
      </c>
      <c r="H9" s="145">
        <v>6479189.1690000007</v>
      </c>
      <c r="I9" s="156">
        <v>0.22817977457117999</v>
      </c>
      <c r="J9" s="25"/>
      <c r="K9" s="26"/>
      <c r="L9" s="26" t="str">
        <f>+B5</f>
        <v>Říjen</v>
      </c>
      <c r="M9" s="26" t="str">
        <f>+D5</f>
        <v>Listopad</v>
      </c>
      <c r="N9" s="26" t="str">
        <f>+F5</f>
        <v>Prosinec</v>
      </c>
      <c r="O9" s="27"/>
    </row>
    <row r="10" spans="1:18" x14ac:dyDescent="0.2">
      <c r="A10" s="124" t="s">
        <v>41</v>
      </c>
      <c r="B10" s="148">
        <v>90961.116000000009</v>
      </c>
      <c r="C10" s="149">
        <v>0.13570938979680994</v>
      </c>
      <c r="D10" s="153">
        <v>142791.43799999999</v>
      </c>
      <c r="E10" s="151">
        <v>0.15884489175791339</v>
      </c>
      <c r="F10" s="153">
        <v>169808.55300000001</v>
      </c>
      <c r="G10" s="151">
        <v>0.16311796527607844</v>
      </c>
      <c r="H10" s="153">
        <v>403561.10700000002</v>
      </c>
      <c r="I10" s="157">
        <v>0.15460825109745469</v>
      </c>
      <c r="J10" s="25"/>
      <c r="K10" s="26" t="str">
        <f>+A10</f>
        <v>Biomasa</v>
      </c>
      <c r="L10" s="23">
        <f>+B10</f>
        <v>90961.116000000009</v>
      </c>
      <c r="M10" s="23">
        <f>+D10</f>
        <v>142791.43799999999</v>
      </c>
      <c r="N10" s="23">
        <f>+F10</f>
        <v>169808.55300000001</v>
      </c>
      <c r="O10" s="40"/>
      <c r="P10" s="49"/>
      <c r="Q10" s="49"/>
      <c r="R10" s="49"/>
    </row>
    <row r="11" spans="1:18" x14ac:dyDescent="0.2">
      <c r="A11" s="124" t="s">
        <v>40</v>
      </c>
      <c r="B11" s="148">
        <v>4251.8519999999999</v>
      </c>
      <c r="C11" s="150">
        <v>8.9958568955622084E-2</v>
      </c>
      <c r="D11" s="154">
        <v>4371.0389999999998</v>
      </c>
      <c r="E11" s="152">
        <v>7.5688987012987013E-2</v>
      </c>
      <c r="F11" s="154">
        <v>4236.1490000000003</v>
      </c>
      <c r="G11" s="151">
        <v>6.5700289111428639E-2</v>
      </c>
      <c r="H11" s="154">
        <v>12859.04</v>
      </c>
      <c r="I11" s="157">
        <v>7.5868379609144596E-2</v>
      </c>
      <c r="J11" s="25"/>
      <c r="K11" s="26" t="str">
        <f t="shared" ref="K11:L25" si="0">+A11</f>
        <v>Bioplyn</v>
      </c>
      <c r="L11" s="23">
        <f t="shared" si="0"/>
        <v>4251.8519999999999</v>
      </c>
      <c r="M11" s="23">
        <f t="shared" ref="M11:M25" si="1">+D11</f>
        <v>4371.0389999999998</v>
      </c>
      <c r="N11" s="23">
        <f t="shared" ref="N11:N25" si="2">+F11</f>
        <v>4236.1490000000003</v>
      </c>
      <c r="O11" s="40"/>
    </row>
    <row r="12" spans="1:18" x14ac:dyDescent="0.2">
      <c r="A12" s="124" t="s">
        <v>39</v>
      </c>
      <c r="B12" s="148">
        <v>0</v>
      </c>
      <c r="C12" s="150">
        <v>0</v>
      </c>
      <c r="D12" s="154">
        <v>41</v>
      </c>
      <c r="E12" s="152">
        <v>3.8303702986943494E-5</v>
      </c>
      <c r="F12" s="154">
        <v>0</v>
      </c>
      <c r="G12" s="151">
        <v>0</v>
      </c>
      <c r="H12" s="154">
        <v>41</v>
      </c>
      <c r="I12" s="157">
        <v>1.3509741695155663E-5</v>
      </c>
      <c r="J12" s="25"/>
      <c r="K12" s="26" t="str">
        <f t="shared" si="0"/>
        <v>Černé uhlí</v>
      </c>
      <c r="L12" s="23">
        <f t="shared" si="0"/>
        <v>0</v>
      </c>
      <c r="M12" s="23">
        <f t="shared" si="1"/>
        <v>41</v>
      </c>
      <c r="N12" s="23">
        <f t="shared" si="2"/>
        <v>0</v>
      </c>
      <c r="O12" s="40"/>
    </row>
    <row r="13" spans="1:18"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8"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8"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8" x14ac:dyDescent="0.2">
      <c r="A16" s="124" t="s">
        <v>38</v>
      </c>
      <c r="B16" s="148">
        <v>1075744.6850000001</v>
      </c>
      <c r="C16" s="150">
        <v>0.34310344880542099</v>
      </c>
      <c r="D16" s="154">
        <v>1480136.2470000002</v>
      </c>
      <c r="E16" s="152">
        <v>0.34397135014194535</v>
      </c>
      <c r="F16" s="154">
        <v>1771505.872</v>
      </c>
      <c r="G16" s="151">
        <v>0.34852453525191279</v>
      </c>
      <c r="H16" s="154">
        <v>4327386.8039999995</v>
      </c>
      <c r="I16" s="157">
        <v>0.34560234020991304</v>
      </c>
      <c r="J16" s="25"/>
      <c r="K16" s="26" t="str">
        <f t="shared" si="0"/>
        <v>Hnědé uhlí</v>
      </c>
      <c r="L16" s="23">
        <f t="shared" si="0"/>
        <v>1075744.6850000001</v>
      </c>
      <c r="M16" s="23">
        <f t="shared" si="1"/>
        <v>1480136.2470000002</v>
      </c>
      <c r="N16" s="23">
        <f t="shared" si="2"/>
        <v>1771505.872</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4222.6679999999997</v>
      </c>
      <c r="C19" s="150">
        <v>6.7622146801239374E-2</v>
      </c>
      <c r="D19" s="154">
        <v>2812.6210000000001</v>
      </c>
      <c r="E19" s="152">
        <v>3.386428318603335E-2</v>
      </c>
      <c r="F19" s="154">
        <v>5862.0240000000003</v>
      </c>
      <c r="G19" s="151">
        <v>6.7237140075023821E-2</v>
      </c>
      <c r="H19" s="154">
        <v>12897.313</v>
      </c>
      <c r="I19" s="157">
        <v>5.5428200759517682E-2</v>
      </c>
      <c r="J19" s="25"/>
      <c r="K19" s="26" t="str">
        <f t="shared" si="0"/>
        <v>Odpadní teplo</v>
      </c>
      <c r="L19" s="23">
        <f t="shared" si="0"/>
        <v>4222.6679999999997</v>
      </c>
      <c r="M19" s="23">
        <f t="shared" si="1"/>
        <v>2812.6210000000001</v>
      </c>
      <c r="N19" s="23">
        <f t="shared" si="2"/>
        <v>5862.0240000000003</v>
      </c>
      <c r="O19" s="40"/>
    </row>
    <row r="20" spans="1:18" x14ac:dyDescent="0.2">
      <c r="A20" s="124" t="s">
        <v>35</v>
      </c>
      <c r="B20" s="148">
        <v>1784.0530000000001</v>
      </c>
      <c r="C20" s="150">
        <v>0.32437014697858363</v>
      </c>
      <c r="D20" s="154">
        <v>2450.7170000000001</v>
      </c>
      <c r="E20" s="152">
        <v>0.32324036890324448</v>
      </c>
      <c r="F20" s="154">
        <v>3081.66</v>
      </c>
      <c r="G20" s="151">
        <v>0.23810097769701127</v>
      </c>
      <c r="H20" s="154">
        <v>7316.43</v>
      </c>
      <c r="I20" s="157">
        <v>0.28113699320215657</v>
      </c>
      <c r="J20" s="25"/>
      <c r="K20" s="26" t="str">
        <f t="shared" si="0"/>
        <v>Ostatní kapalná paliva</v>
      </c>
      <c r="L20" s="23">
        <f t="shared" si="0"/>
        <v>1784.0530000000001</v>
      </c>
      <c r="M20" s="23">
        <f t="shared" si="1"/>
        <v>2450.7170000000001</v>
      </c>
      <c r="N20" s="23">
        <f t="shared" si="2"/>
        <v>3081.66</v>
      </c>
      <c r="O20" s="40"/>
    </row>
    <row r="21" spans="1:18" x14ac:dyDescent="0.2">
      <c r="A21" s="124" t="s">
        <v>34</v>
      </c>
      <c r="B21" s="148">
        <v>7776.318309801567</v>
      </c>
      <c r="C21" s="150">
        <v>2.8279931778913314E-2</v>
      </c>
      <c r="D21" s="154">
        <v>6958.232777617236</v>
      </c>
      <c r="E21" s="152">
        <v>2.3176922969471471E-2</v>
      </c>
      <c r="F21" s="154">
        <v>7384.7005910485605</v>
      </c>
      <c r="G21" s="151">
        <v>3.0072466233957186E-2</v>
      </c>
      <c r="H21" s="154">
        <v>22119.251678467364</v>
      </c>
      <c r="I21" s="157">
        <v>2.6949636186893187E-2</v>
      </c>
      <c r="J21" s="25"/>
      <c r="K21" s="26" t="str">
        <f t="shared" si="0"/>
        <v>Ostatní pevná paliva</v>
      </c>
      <c r="L21" s="23">
        <f t="shared" si="0"/>
        <v>7776.318309801567</v>
      </c>
      <c r="M21" s="23">
        <f t="shared" si="1"/>
        <v>6958.232777617236</v>
      </c>
      <c r="N21" s="23">
        <f t="shared" si="2"/>
        <v>7384.7005910485605</v>
      </c>
      <c r="O21" s="40"/>
    </row>
    <row r="22" spans="1:18" x14ac:dyDescent="0.2">
      <c r="A22" s="124" t="s">
        <v>33</v>
      </c>
      <c r="B22" s="148">
        <v>57120.175000000003</v>
      </c>
      <c r="C22" s="150">
        <v>0.19419125356570363</v>
      </c>
      <c r="D22" s="154">
        <v>53864.841</v>
      </c>
      <c r="E22" s="152">
        <v>0.16431276384035981</v>
      </c>
      <c r="F22" s="154">
        <v>33667.722999999998</v>
      </c>
      <c r="G22" s="151">
        <v>8.9165658117743074E-2</v>
      </c>
      <c r="H22" s="154">
        <v>144652.739</v>
      </c>
      <c r="I22" s="157">
        <v>0.14471799335623028</v>
      </c>
      <c r="J22" s="25"/>
      <c r="K22" s="26" t="str">
        <f t="shared" si="0"/>
        <v>Ostatní plyny</v>
      </c>
      <c r="L22" s="23">
        <f t="shared" si="0"/>
        <v>57120.175000000003</v>
      </c>
      <c r="M22" s="23">
        <f t="shared" si="1"/>
        <v>53864.841</v>
      </c>
      <c r="N22" s="23">
        <f t="shared" si="2"/>
        <v>33667.722999999998</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257.10000000000002</v>
      </c>
      <c r="C24" s="150">
        <v>6.6403977936626182E-2</v>
      </c>
      <c r="D24" s="154">
        <v>5995.4570000000003</v>
      </c>
      <c r="E24" s="152">
        <v>0.18375412476643632</v>
      </c>
      <c r="F24" s="154">
        <v>563.75600000000009</v>
      </c>
      <c r="G24" s="151">
        <v>1.6650905945844539E-2</v>
      </c>
      <c r="H24" s="154">
        <v>6816.313000000001</v>
      </c>
      <c r="I24" s="157">
        <v>9.6882163581830674E-2</v>
      </c>
      <c r="J24" s="25"/>
      <c r="K24" s="26" t="str">
        <f t="shared" si="0"/>
        <v>Topné oleje</v>
      </c>
      <c r="L24" s="23">
        <f t="shared" si="0"/>
        <v>257.10000000000002</v>
      </c>
      <c r="M24" s="23">
        <f t="shared" si="1"/>
        <v>5995.4570000000003</v>
      </c>
      <c r="N24" s="23">
        <f t="shared" si="2"/>
        <v>563.75600000000009</v>
      </c>
      <c r="O24" s="40"/>
    </row>
    <row r="25" spans="1:18" x14ac:dyDescent="0.2">
      <c r="A25" s="124" t="s">
        <v>31</v>
      </c>
      <c r="B25" s="148">
        <v>426083.12469019846</v>
      </c>
      <c r="C25" s="149">
        <v>0.21483397724698511</v>
      </c>
      <c r="D25" s="153">
        <v>517851.12022238277</v>
      </c>
      <c r="E25" s="151">
        <v>0.20047054306863521</v>
      </c>
      <c r="F25" s="153">
        <v>597604.92640895152</v>
      </c>
      <c r="G25" s="151">
        <v>0.18332857959478621</v>
      </c>
      <c r="H25" s="153">
        <v>1541539.1713215327</v>
      </c>
      <c r="I25" s="157">
        <v>0.19697061379236341</v>
      </c>
      <c r="J25" s="25"/>
      <c r="K25" s="26" t="str">
        <f t="shared" si="0"/>
        <v>Zemní plyn</v>
      </c>
      <c r="L25" s="23">
        <f t="shared" si="0"/>
        <v>426083.12469019846</v>
      </c>
      <c r="M25" s="23">
        <f t="shared" si="1"/>
        <v>517851.12022238277</v>
      </c>
      <c r="N25" s="23">
        <f t="shared" si="2"/>
        <v>597604.92640895152</v>
      </c>
      <c r="O25" s="24"/>
    </row>
    <row r="26" spans="1:18" x14ac:dyDescent="0.2">
      <c r="A26" s="126" t="s">
        <v>174</v>
      </c>
      <c r="B26" s="145">
        <v>-810691</v>
      </c>
      <c r="C26" s="147"/>
      <c r="D26" s="145">
        <v>-1102713</v>
      </c>
      <c r="E26" s="147"/>
      <c r="F26" s="145">
        <v>-1349245</v>
      </c>
      <c r="G26" s="147"/>
      <c r="H26" s="145">
        <v>-3262649</v>
      </c>
      <c r="I26" s="156"/>
      <c r="J26" s="25"/>
      <c r="K26" s="26"/>
      <c r="L26" s="23"/>
      <c r="M26" s="23"/>
      <c r="N26" s="23"/>
      <c r="O26" s="24"/>
      <c r="P26" s="48"/>
      <c r="Q26" s="48"/>
      <c r="R26" s="48"/>
    </row>
    <row r="27" spans="1:18" ht="13.5" customHeight="1" x14ac:dyDescent="0.2">
      <c r="A27" s="126" t="s">
        <v>170</v>
      </c>
      <c r="B27" s="145">
        <v>760191.78200000012</v>
      </c>
      <c r="C27" s="147">
        <v>0.11591258380742719</v>
      </c>
      <c r="D27" s="145">
        <v>1003138.309</v>
      </c>
      <c r="E27" s="147">
        <v>0.1129096943585526</v>
      </c>
      <c r="F27" s="145">
        <v>1175754.1400000001</v>
      </c>
      <c r="G27" s="147">
        <v>0.10965475579130045</v>
      </c>
      <c r="H27" s="145">
        <v>2939084.2310000001</v>
      </c>
      <c r="I27" s="156">
        <v>0.11232851485578071</v>
      </c>
      <c r="J27" s="7"/>
      <c r="K27" s="26"/>
      <c r="L27" s="26" t="str">
        <f>+L9</f>
        <v>Říjen</v>
      </c>
      <c r="M27" s="26" t="str">
        <f>+M9</f>
        <v>Listopad</v>
      </c>
      <c r="N27" s="26" t="str">
        <f>+N9</f>
        <v>Prosinec</v>
      </c>
      <c r="O27" s="22"/>
      <c r="P27" s="22"/>
      <c r="Q27" s="22"/>
      <c r="R27" s="22"/>
    </row>
    <row r="28" spans="1:18" ht="12.75" customHeight="1" x14ac:dyDescent="0.2">
      <c r="A28" s="124" t="s">
        <v>26</v>
      </c>
      <c r="B28" s="148">
        <v>424853.82799999998</v>
      </c>
      <c r="C28" s="151">
        <v>0.25092607987583021</v>
      </c>
      <c r="D28" s="153">
        <v>519656.87400000007</v>
      </c>
      <c r="E28" s="151">
        <v>0.24622753395847383</v>
      </c>
      <c r="F28" s="153">
        <v>560401.24100000004</v>
      </c>
      <c r="G28" s="151">
        <v>0.24219470744694896</v>
      </c>
      <c r="H28" s="153">
        <v>1504911.943</v>
      </c>
      <c r="I28" s="157">
        <v>0.24600259965650839</v>
      </c>
      <c r="J28" s="25"/>
      <c r="K28" s="26" t="str">
        <f>+A28</f>
        <v>Průmysl</v>
      </c>
      <c r="L28" s="23">
        <f t="shared" ref="L28:L35" si="3">+B28</f>
        <v>424853.82799999998</v>
      </c>
      <c r="M28" s="23">
        <f t="shared" ref="M28:M35" si="4">+D28</f>
        <v>519656.87400000007</v>
      </c>
      <c r="N28" s="23">
        <f t="shared" ref="N28:N35" si="5">+F28</f>
        <v>560401.24100000004</v>
      </c>
      <c r="O28" s="22"/>
      <c r="P28" s="40"/>
      <c r="Q28" s="40"/>
      <c r="R28" s="40"/>
    </row>
    <row r="29" spans="1:18" ht="12.75" customHeight="1" x14ac:dyDescent="0.2">
      <c r="A29" s="124" t="s">
        <v>0</v>
      </c>
      <c r="B29" s="148">
        <v>20910.440000000002</v>
      </c>
      <c r="C29" s="152">
        <v>0.10846367789179348</v>
      </c>
      <c r="D29" s="154">
        <v>41408.530999999995</v>
      </c>
      <c r="E29" s="152">
        <v>0.15946697046337027</v>
      </c>
      <c r="F29" s="154">
        <v>78064.45</v>
      </c>
      <c r="G29" s="151">
        <v>0.22523747530084823</v>
      </c>
      <c r="H29" s="154">
        <v>140383.421</v>
      </c>
      <c r="I29" s="157">
        <v>0.17568940473106998</v>
      </c>
      <c r="J29" s="25"/>
      <c r="K29" s="26" t="str">
        <f t="shared" ref="K29:K35" si="6">+A29</f>
        <v>Energetika</v>
      </c>
      <c r="L29" s="23">
        <f t="shared" si="3"/>
        <v>20910.440000000002</v>
      </c>
      <c r="M29" s="23">
        <f t="shared" si="4"/>
        <v>41408.530999999995</v>
      </c>
      <c r="N29" s="23">
        <f t="shared" si="5"/>
        <v>78064.45</v>
      </c>
      <c r="O29" s="22"/>
    </row>
    <row r="30" spans="1:18" ht="12.75" customHeight="1" x14ac:dyDescent="0.2">
      <c r="A30" s="124" t="s">
        <v>1</v>
      </c>
      <c r="B30" s="148">
        <v>2451.34</v>
      </c>
      <c r="C30" s="152">
        <v>4.4269948841620103E-2</v>
      </c>
      <c r="D30" s="154">
        <v>3528.7000000000003</v>
      </c>
      <c r="E30" s="152">
        <v>4.0689628961136023E-2</v>
      </c>
      <c r="F30" s="154">
        <v>4075.9</v>
      </c>
      <c r="G30" s="151">
        <v>3.6697416542931391E-2</v>
      </c>
      <c r="H30" s="154">
        <v>10055.94</v>
      </c>
      <c r="I30" s="157">
        <v>3.9721260788306068E-2</v>
      </c>
      <c r="J30" s="25"/>
      <c r="K30" s="26" t="str">
        <f t="shared" si="6"/>
        <v>Doprava</v>
      </c>
      <c r="L30" s="23">
        <f t="shared" si="3"/>
        <v>2451.34</v>
      </c>
      <c r="M30" s="23">
        <f t="shared" si="4"/>
        <v>3528.7000000000003</v>
      </c>
      <c r="N30" s="23">
        <f t="shared" si="5"/>
        <v>4075.9</v>
      </c>
      <c r="O30" s="22"/>
    </row>
    <row r="31" spans="1:18" ht="12.75" customHeight="1" x14ac:dyDescent="0.2">
      <c r="A31" s="124" t="s">
        <v>2</v>
      </c>
      <c r="B31" s="148">
        <v>122.64500000000001</v>
      </c>
      <c r="C31" s="152">
        <v>6.0257260104422013E-3</v>
      </c>
      <c r="D31" s="154">
        <v>165.52600000000001</v>
      </c>
      <c r="E31" s="152">
        <v>7.5210825313468573E-3</v>
      </c>
      <c r="F31" s="154">
        <v>90.540999999999997</v>
      </c>
      <c r="G31" s="151">
        <v>2.7157726367302479E-3</v>
      </c>
      <c r="H31" s="154">
        <v>378.71200000000005</v>
      </c>
      <c r="I31" s="157">
        <v>5.0027490470078255E-3</v>
      </c>
      <c r="J31" s="25"/>
      <c r="K31" s="26" t="str">
        <f t="shared" si="6"/>
        <v>Stavebnictví</v>
      </c>
      <c r="L31" s="23">
        <f t="shared" si="3"/>
        <v>122.64500000000001</v>
      </c>
      <c r="M31" s="23">
        <f t="shared" si="4"/>
        <v>165.52600000000001</v>
      </c>
      <c r="N31" s="23">
        <f t="shared" si="5"/>
        <v>90.540999999999997</v>
      </c>
    </row>
    <row r="32" spans="1:18" x14ac:dyDescent="0.2">
      <c r="A32" s="124" t="s">
        <v>6</v>
      </c>
      <c r="B32" s="148">
        <v>2142.7560000000003</v>
      </c>
      <c r="C32" s="152">
        <v>5.9535681847671655E-2</v>
      </c>
      <c r="D32" s="154">
        <v>1897.8809999999999</v>
      </c>
      <c r="E32" s="152">
        <v>4.1511265737183195E-2</v>
      </c>
      <c r="F32" s="154">
        <v>1251.9190000000001</v>
      </c>
      <c r="G32" s="151">
        <v>2.6901153844560505E-2</v>
      </c>
      <c r="H32" s="154">
        <v>5292.5560000000005</v>
      </c>
      <c r="I32" s="157">
        <v>4.1267967203612053E-2</v>
      </c>
      <c r="J32" s="25"/>
      <c r="K32" s="26" t="str">
        <f t="shared" si="6"/>
        <v>Zemědělství a lesnictví</v>
      </c>
      <c r="L32" s="23">
        <f t="shared" si="3"/>
        <v>2142.7560000000003</v>
      </c>
      <c r="M32" s="23">
        <f t="shared" si="4"/>
        <v>1897.8809999999999</v>
      </c>
      <c r="N32" s="23">
        <f t="shared" si="5"/>
        <v>1251.9190000000001</v>
      </c>
    </row>
    <row r="33" spans="1:14" x14ac:dyDescent="0.2">
      <c r="A33" s="124" t="s">
        <v>25</v>
      </c>
      <c r="B33" s="148">
        <v>217115.22800000006</v>
      </c>
      <c r="C33" s="152">
        <v>7.4100186095178835E-2</v>
      </c>
      <c r="D33" s="154">
        <v>300506.58000000007</v>
      </c>
      <c r="E33" s="152">
        <v>7.6850373046598003E-2</v>
      </c>
      <c r="F33" s="154">
        <v>357677.67800000007</v>
      </c>
      <c r="G33" s="151">
        <v>7.5683899566366022E-2</v>
      </c>
      <c r="H33" s="154">
        <v>875299.48600000027</v>
      </c>
      <c r="I33" s="157">
        <v>7.5677062693748659E-2</v>
      </c>
      <c r="J33" s="25"/>
      <c r="K33" s="26" t="str">
        <f t="shared" si="6"/>
        <v>Domácnosti</v>
      </c>
      <c r="L33" s="23">
        <f t="shared" si="3"/>
        <v>217115.22800000006</v>
      </c>
      <c r="M33" s="23">
        <f t="shared" si="4"/>
        <v>300506.58000000007</v>
      </c>
      <c r="N33" s="23">
        <f t="shared" si="5"/>
        <v>357677.67800000007</v>
      </c>
    </row>
    <row r="34" spans="1:14" x14ac:dyDescent="0.2">
      <c r="A34" s="124" t="s">
        <v>5</v>
      </c>
      <c r="B34" s="148">
        <v>91070.612999999983</v>
      </c>
      <c r="C34" s="152">
        <v>6.0759180631717029E-2</v>
      </c>
      <c r="D34" s="154">
        <v>133953.951</v>
      </c>
      <c r="E34" s="152">
        <v>5.941609216830001E-2</v>
      </c>
      <c r="F34" s="154">
        <v>171948.78</v>
      </c>
      <c r="G34" s="151">
        <v>5.9220756274006033E-2</v>
      </c>
      <c r="H34" s="154">
        <v>396973.34399999998</v>
      </c>
      <c r="I34" s="157">
        <v>5.963330476039444E-2</v>
      </c>
      <c r="J34" s="25"/>
      <c r="K34" s="26" t="str">
        <f t="shared" si="6"/>
        <v>Obchod, služby, školství, zdravotnictví</v>
      </c>
      <c r="L34" s="23">
        <f t="shared" si="3"/>
        <v>91070.612999999983</v>
      </c>
      <c r="M34" s="23">
        <f t="shared" si="4"/>
        <v>133953.951</v>
      </c>
      <c r="N34" s="23">
        <f t="shared" si="5"/>
        <v>171948.78</v>
      </c>
    </row>
    <row r="35" spans="1:14" x14ac:dyDescent="0.2">
      <c r="A35" s="124" t="s">
        <v>3</v>
      </c>
      <c r="B35" s="148">
        <v>1524.932</v>
      </c>
      <c r="C35" s="151">
        <v>1.1572620738950328E-2</v>
      </c>
      <c r="D35" s="153">
        <v>2020.2660000000001</v>
      </c>
      <c r="E35" s="151">
        <v>1.0357694540495142E-2</v>
      </c>
      <c r="F35" s="153">
        <v>2243.6310000000003</v>
      </c>
      <c r="G35" s="151">
        <v>9.2909523950575317E-3</v>
      </c>
      <c r="H35" s="153">
        <v>5788.8290000000006</v>
      </c>
      <c r="I35" s="157">
        <v>1.0186112333027113E-2</v>
      </c>
      <c r="J35" s="25"/>
      <c r="K35" s="26" t="str">
        <f t="shared" si="6"/>
        <v>Ostatní</v>
      </c>
      <c r="L35" s="23">
        <f t="shared" si="3"/>
        <v>1524.932</v>
      </c>
      <c r="M35" s="23">
        <f t="shared" si="4"/>
        <v>2020.2660000000001</v>
      </c>
      <c r="N35" s="23">
        <f t="shared" si="5"/>
        <v>2243.6310000000003</v>
      </c>
    </row>
    <row r="36" spans="1:14" ht="18" customHeight="1" x14ac:dyDescent="0.2">
      <c r="A36" s="45" t="s">
        <v>159</v>
      </c>
      <c r="B36" s="18"/>
      <c r="C36" s="18"/>
      <c r="D36" s="6"/>
      <c r="F36" s="7"/>
      <c r="G36" s="26"/>
      <c r="H36" s="26"/>
      <c r="I36" s="3" t="s">
        <v>65</v>
      </c>
      <c r="J36" s="26"/>
    </row>
    <row r="37" spans="1:14" x14ac:dyDescent="0.2">
      <c r="A37" s="18"/>
      <c r="B37" s="18"/>
      <c r="C37" s="18"/>
    </row>
    <row r="38" spans="1:14" x14ac:dyDescent="0.2">
      <c r="B38" s="22"/>
      <c r="C38" s="22"/>
      <c r="D38" s="22"/>
    </row>
    <row r="39" spans="1:14" x14ac:dyDescent="0.2">
      <c r="B39" s="22"/>
      <c r="C39" s="22"/>
      <c r="D39" s="22"/>
    </row>
    <row r="40" spans="1:14" x14ac:dyDescent="0.2">
      <c r="B40" s="22"/>
      <c r="C40" s="22"/>
      <c r="D40" s="22"/>
      <c r="L40" s="28" t="s">
        <v>156</v>
      </c>
      <c r="M40" s="32">
        <v>0.10920883825962491</v>
      </c>
    </row>
    <row r="41" spans="1:14" x14ac:dyDescent="0.2">
      <c r="B41" s="34"/>
      <c r="C41" s="34"/>
      <c r="D41" s="34"/>
      <c r="L41" s="28" t="s">
        <v>50</v>
      </c>
      <c r="M41" s="32">
        <v>0.18008617863146409</v>
      </c>
    </row>
    <row r="42" spans="1:14" x14ac:dyDescent="0.2">
      <c r="B42" s="22"/>
      <c r="C42" s="22"/>
      <c r="D42" s="22"/>
      <c r="L42" s="28" t="s">
        <v>112</v>
      </c>
      <c r="M42" s="32">
        <v>0.22817977457117999</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17" sqref="K17"/>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136</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10153.667999999998</v>
      </c>
      <c r="C7" s="146">
        <v>0.25390432613680247</v>
      </c>
      <c r="D7" s="145">
        <v>10153.667999999998</v>
      </c>
      <c r="E7" s="146">
        <v>0.25385672514491953</v>
      </c>
      <c r="F7" s="145">
        <v>10153.920999999998</v>
      </c>
      <c r="G7" s="146">
        <v>0.25385993420416336</v>
      </c>
      <c r="H7" s="145">
        <v>10153.920999999998</v>
      </c>
      <c r="I7" s="155">
        <v>0.25385993420416336</v>
      </c>
      <c r="J7" s="30"/>
      <c r="O7" s="13"/>
    </row>
    <row r="8" spans="1:15" x14ac:dyDescent="0.2">
      <c r="A8" s="125" t="s">
        <v>168</v>
      </c>
      <c r="B8" s="145">
        <v>2425139.561999999</v>
      </c>
      <c r="C8" s="146">
        <v>0.1857867758360697</v>
      </c>
      <c r="D8" s="145">
        <v>2968011.3479999993</v>
      </c>
      <c r="E8" s="146">
        <v>0.18459826764704923</v>
      </c>
      <c r="F8" s="145">
        <v>3310238.014</v>
      </c>
      <c r="G8" s="146">
        <v>0.18326677741051844</v>
      </c>
      <c r="H8" s="145">
        <v>8703388.9239999987</v>
      </c>
      <c r="I8" s="155">
        <v>0.18441739922239891</v>
      </c>
      <c r="J8" s="30"/>
      <c r="O8" s="13"/>
    </row>
    <row r="9" spans="1:15" x14ac:dyDescent="0.2">
      <c r="A9" s="125" t="s">
        <v>169</v>
      </c>
      <c r="B9" s="145">
        <v>1027400.8600000002</v>
      </c>
      <c r="C9" s="147">
        <v>0.14172217437163059</v>
      </c>
      <c r="D9" s="145">
        <v>1326755.5610000002</v>
      </c>
      <c r="E9" s="147">
        <v>0.13686881357753528</v>
      </c>
      <c r="F9" s="145">
        <v>1519084.0469999998</v>
      </c>
      <c r="G9" s="147">
        <v>0.13264703529087329</v>
      </c>
      <c r="H9" s="145">
        <v>3873240.4680000003</v>
      </c>
      <c r="I9" s="156">
        <v>0.13640520654602478</v>
      </c>
      <c r="J9" s="25"/>
      <c r="K9" s="26"/>
      <c r="L9" s="26" t="str">
        <f>+B5</f>
        <v>Říjen</v>
      </c>
      <c r="M9" s="26" t="str">
        <f>+D5</f>
        <v>Listopad</v>
      </c>
      <c r="N9" s="26" t="str">
        <f>+F5</f>
        <v>Prosinec</v>
      </c>
      <c r="O9" s="27"/>
    </row>
    <row r="10" spans="1:15" x14ac:dyDescent="0.2">
      <c r="A10" s="124" t="s">
        <v>41</v>
      </c>
      <c r="B10" s="148">
        <v>90113.255000000005</v>
      </c>
      <c r="C10" s="149">
        <v>0.13444442401799833</v>
      </c>
      <c r="D10" s="153">
        <v>118091.19900000001</v>
      </c>
      <c r="E10" s="151">
        <v>0.13136770653375737</v>
      </c>
      <c r="F10" s="153">
        <v>129066.99099999999</v>
      </c>
      <c r="G10" s="151">
        <v>0.123981652185835</v>
      </c>
      <c r="H10" s="153">
        <v>337271.44500000001</v>
      </c>
      <c r="I10" s="157">
        <v>0.12921202601558274</v>
      </c>
      <c r="J10" s="25"/>
      <c r="K10" s="26" t="str">
        <f>+A10</f>
        <v>Biomasa</v>
      </c>
      <c r="L10" s="23">
        <f>+B10</f>
        <v>90113.255000000005</v>
      </c>
      <c r="M10" s="23">
        <f>+D10</f>
        <v>118091.19900000001</v>
      </c>
      <c r="N10" s="23">
        <f>+F10</f>
        <v>129066.99099999999</v>
      </c>
      <c r="O10" s="40"/>
    </row>
    <row r="11" spans="1:15" x14ac:dyDescent="0.2">
      <c r="A11" s="124" t="s">
        <v>40</v>
      </c>
      <c r="B11" s="148">
        <v>2278.027</v>
      </c>
      <c r="C11" s="150">
        <v>4.8197361752541933E-2</v>
      </c>
      <c r="D11" s="154">
        <v>2393.2870000000003</v>
      </c>
      <c r="E11" s="152">
        <v>4.1442199134199137E-2</v>
      </c>
      <c r="F11" s="154">
        <v>3204.4229999999998</v>
      </c>
      <c r="G11" s="151">
        <v>4.9698798964651972E-2</v>
      </c>
      <c r="H11" s="154">
        <v>7875.7370000000001</v>
      </c>
      <c r="I11" s="157">
        <v>4.6466875009159747E-2</v>
      </c>
      <c r="J11" s="25"/>
      <c r="K11" s="26" t="str">
        <f t="shared" ref="K11:L25" si="0">+A11</f>
        <v>Bioplyn</v>
      </c>
      <c r="L11" s="23">
        <f t="shared" si="0"/>
        <v>2278.027</v>
      </c>
      <c r="M11" s="23">
        <f t="shared" ref="M11:M25" si="1">+D11</f>
        <v>2393.2870000000003</v>
      </c>
      <c r="N11" s="23">
        <f t="shared" ref="N11:N25" si="2">+F11</f>
        <v>3204.4229999999998</v>
      </c>
      <c r="O11" s="40"/>
    </row>
    <row r="12" spans="1:15" x14ac:dyDescent="0.2">
      <c r="A12" s="124" t="s">
        <v>39</v>
      </c>
      <c r="B12" s="148">
        <v>0</v>
      </c>
      <c r="C12" s="150">
        <v>0</v>
      </c>
      <c r="D12" s="154">
        <v>0</v>
      </c>
      <c r="E12" s="152">
        <v>0</v>
      </c>
      <c r="F12" s="154">
        <v>0</v>
      </c>
      <c r="G12" s="151">
        <v>0</v>
      </c>
      <c r="H12" s="154">
        <v>0</v>
      </c>
      <c r="I12" s="157">
        <v>0</v>
      </c>
      <c r="J12" s="25"/>
      <c r="K12" s="26" t="str">
        <f t="shared" si="0"/>
        <v>Černé uhlí</v>
      </c>
      <c r="L12" s="23">
        <f t="shared" si="0"/>
        <v>0</v>
      </c>
      <c r="M12" s="23">
        <f t="shared" si="1"/>
        <v>0</v>
      </c>
      <c r="N12" s="23">
        <f t="shared" si="2"/>
        <v>0</v>
      </c>
      <c r="O12" s="40"/>
    </row>
    <row r="13" spans="1:15" x14ac:dyDescent="0.2">
      <c r="A13" s="124" t="s">
        <v>51</v>
      </c>
      <c r="B13" s="148">
        <v>0</v>
      </c>
      <c r="C13" s="150">
        <v>0</v>
      </c>
      <c r="D13" s="154">
        <v>0</v>
      </c>
      <c r="E13" s="152">
        <v>0</v>
      </c>
      <c r="F13" s="154">
        <v>0</v>
      </c>
      <c r="G13" s="151">
        <v>0</v>
      </c>
      <c r="H13" s="154">
        <v>0</v>
      </c>
      <c r="I13" s="157">
        <v>0</v>
      </c>
      <c r="J13" s="25"/>
      <c r="K13" s="26" t="str">
        <f t="shared" si="0"/>
        <v>Elektrická energie</v>
      </c>
      <c r="L13" s="23">
        <f t="shared" si="0"/>
        <v>0</v>
      </c>
      <c r="M13" s="23">
        <f t="shared" si="1"/>
        <v>0</v>
      </c>
      <c r="N13" s="23">
        <f t="shared" si="2"/>
        <v>0</v>
      </c>
      <c r="O13" s="40"/>
    </row>
    <row r="14" spans="1:15" x14ac:dyDescent="0.2">
      <c r="A14" s="124" t="s">
        <v>52</v>
      </c>
      <c r="B14" s="148">
        <v>153</v>
      </c>
      <c r="C14" s="150">
        <v>0.15315162010390287</v>
      </c>
      <c r="D14" s="154">
        <v>153</v>
      </c>
      <c r="E14" s="152">
        <v>0.17933330207698439</v>
      </c>
      <c r="F14" s="154">
        <v>116</v>
      </c>
      <c r="G14" s="151">
        <v>0.12568394820954548</v>
      </c>
      <c r="H14" s="154">
        <v>422</v>
      </c>
      <c r="I14" s="157">
        <v>0.15206549626682808</v>
      </c>
      <c r="J14" s="25"/>
      <c r="K14" s="26" t="str">
        <f t="shared" si="0"/>
        <v>Energie prostředí (tepelné čerpadlo)</v>
      </c>
      <c r="L14" s="23">
        <f t="shared" si="0"/>
        <v>153</v>
      </c>
      <c r="M14" s="23">
        <f t="shared" si="1"/>
        <v>153</v>
      </c>
      <c r="N14" s="23">
        <f t="shared" si="2"/>
        <v>116</v>
      </c>
      <c r="O14" s="40"/>
    </row>
    <row r="15" spans="1:15" x14ac:dyDescent="0.2">
      <c r="A15" s="124" t="s">
        <v>53</v>
      </c>
      <c r="B15" s="148">
        <v>2</v>
      </c>
      <c r="C15" s="150">
        <v>9.3148898514275061E-2</v>
      </c>
      <c r="D15" s="154">
        <v>1</v>
      </c>
      <c r="E15" s="152">
        <v>9.2489826119126886E-2</v>
      </c>
      <c r="F15" s="154">
        <v>1</v>
      </c>
      <c r="G15" s="151">
        <v>0.1951219512195122</v>
      </c>
      <c r="H15" s="154">
        <v>4</v>
      </c>
      <c r="I15" s="157">
        <v>0.10692899914456801</v>
      </c>
      <c r="J15" s="25"/>
      <c r="K15" s="26" t="str">
        <f t="shared" si="0"/>
        <v>Energie Slunce (solární kolektor)</v>
      </c>
      <c r="L15" s="23">
        <f t="shared" si="0"/>
        <v>2</v>
      </c>
      <c r="M15" s="23">
        <f t="shared" si="1"/>
        <v>1</v>
      </c>
      <c r="N15" s="23">
        <f t="shared" si="2"/>
        <v>1</v>
      </c>
      <c r="O15" s="40"/>
    </row>
    <row r="16" spans="1:15" x14ac:dyDescent="0.2">
      <c r="A16" s="124" t="s">
        <v>38</v>
      </c>
      <c r="B16" s="148">
        <v>824612.26500000013</v>
      </c>
      <c r="C16" s="150">
        <v>0.26300600504361288</v>
      </c>
      <c r="D16" s="154">
        <v>1081676.8419999999</v>
      </c>
      <c r="E16" s="152">
        <v>0.25137269931341372</v>
      </c>
      <c r="F16" s="154">
        <v>1212251.25</v>
      </c>
      <c r="G16" s="151">
        <v>0.23849726393387891</v>
      </c>
      <c r="H16" s="154">
        <v>3118540.3569999998</v>
      </c>
      <c r="I16" s="157">
        <v>0.24905904977618862</v>
      </c>
      <c r="J16" s="25"/>
      <c r="K16" s="26" t="str">
        <f t="shared" si="0"/>
        <v>Hnědé uhlí</v>
      </c>
      <c r="L16" s="23">
        <f t="shared" si="0"/>
        <v>824612.26500000013</v>
      </c>
      <c r="M16" s="23">
        <f t="shared" si="1"/>
        <v>1081676.8419999999</v>
      </c>
      <c r="N16" s="23">
        <f t="shared" si="2"/>
        <v>1212251.25</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270</v>
      </c>
      <c r="C19" s="150">
        <v>4.3238018324752592E-3</v>
      </c>
      <c r="D19" s="154">
        <v>379</v>
      </c>
      <c r="E19" s="152">
        <v>4.5632039750491231E-3</v>
      </c>
      <c r="F19" s="154">
        <v>1723</v>
      </c>
      <c r="G19" s="151">
        <v>1.9762729110161616E-2</v>
      </c>
      <c r="H19" s="154">
        <v>2372</v>
      </c>
      <c r="I19" s="157">
        <v>1.0194037486845201E-2</v>
      </c>
      <c r="J19" s="25"/>
      <c r="K19" s="26" t="str">
        <f t="shared" si="0"/>
        <v>Odpadní teplo</v>
      </c>
      <c r="L19" s="23">
        <f t="shared" si="0"/>
        <v>270</v>
      </c>
      <c r="M19" s="23">
        <f t="shared" si="1"/>
        <v>379</v>
      </c>
      <c r="N19" s="23">
        <f t="shared" si="2"/>
        <v>1723</v>
      </c>
      <c r="O19" s="40"/>
    </row>
    <row r="20" spans="1:18" x14ac:dyDescent="0.2">
      <c r="A20" s="124" t="s">
        <v>35</v>
      </c>
      <c r="B20" s="148">
        <v>0</v>
      </c>
      <c r="C20" s="150">
        <v>0</v>
      </c>
      <c r="D20" s="154">
        <v>0</v>
      </c>
      <c r="E20" s="152">
        <v>0</v>
      </c>
      <c r="F20" s="154">
        <v>0</v>
      </c>
      <c r="G20" s="151">
        <v>0</v>
      </c>
      <c r="H20" s="154">
        <v>0</v>
      </c>
      <c r="I20" s="157">
        <v>0</v>
      </c>
      <c r="J20" s="25"/>
      <c r="K20" s="26" t="str">
        <f t="shared" si="0"/>
        <v>Ostatní kapalná paliva</v>
      </c>
      <c r="L20" s="23">
        <f t="shared" si="0"/>
        <v>0</v>
      </c>
      <c r="M20" s="23">
        <f t="shared" si="1"/>
        <v>0</v>
      </c>
      <c r="N20" s="23">
        <f t="shared" si="2"/>
        <v>0</v>
      </c>
      <c r="O20" s="40"/>
    </row>
    <row r="21" spans="1:18" x14ac:dyDescent="0.2">
      <c r="A21" s="124" t="s">
        <v>34</v>
      </c>
      <c r="B21" s="148">
        <v>2498.7399999999998</v>
      </c>
      <c r="C21" s="150">
        <v>9.0871018800984527E-3</v>
      </c>
      <c r="D21" s="154">
        <v>2673.81</v>
      </c>
      <c r="E21" s="152">
        <v>8.906095898996878E-3</v>
      </c>
      <c r="F21" s="154">
        <v>2764.13</v>
      </c>
      <c r="G21" s="151">
        <v>1.1256273029136473E-2</v>
      </c>
      <c r="H21" s="154">
        <v>7936.6799999999994</v>
      </c>
      <c r="I21" s="157">
        <v>9.6698858370515995E-3</v>
      </c>
      <c r="J21" s="25"/>
      <c r="K21" s="26" t="str">
        <f t="shared" si="0"/>
        <v>Ostatní pevná paliva</v>
      </c>
      <c r="L21" s="23">
        <f t="shared" si="0"/>
        <v>2498.7399999999998</v>
      </c>
      <c r="M21" s="23">
        <f t="shared" si="1"/>
        <v>2673.81</v>
      </c>
      <c r="N21" s="23">
        <f t="shared" si="2"/>
        <v>2764.13</v>
      </c>
      <c r="O21" s="40"/>
    </row>
    <row r="22" spans="1:18" x14ac:dyDescent="0.2">
      <c r="A22" s="124" t="s">
        <v>33</v>
      </c>
      <c r="B22" s="148">
        <v>0</v>
      </c>
      <c r="C22" s="150">
        <v>0</v>
      </c>
      <c r="D22" s="154">
        <v>0</v>
      </c>
      <c r="E22" s="152">
        <v>0</v>
      </c>
      <c r="F22" s="154">
        <v>0</v>
      </c>
      <c r="G22" s="151">
        <v>0</v>
      </c>
      <c r="H22" s="154">
        <v>0</v>
      </c>
      <c r="I22" s="157">
        <v>0</v>
      </c>
      <c r="J22" s="25"/>
      <c r="K22" s="26" t="str">
        <f t="shared" si="0"/>
        <v>Ostatní plyny</v>
      </c>
      <c r="L22" s="23">
        <f t="shared" si="0"/>
        <v>0</v>
      </c>
      <c r="M22" s="23">
        <f t="shared" si="1"/>
        <v>0</v>
      </c>
      <c r="N22" s="23">
        <f t="shared" si="2"/>
        <v>0</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922.49599999999998</v>
      </c>
      <c r="C24" s="150">
        <v>0.23826294838827652</v>
      </c>
      <c r="D24" s="154">
        <v>99.079999999999984</v>
      </c>
      <c r="E24" s="152">
        <v>3.0366923959021818E-3</v>
      </c>
      <c r="F24" s="154">
        <v>162.38899999999998</v>
      </c>
      <c r="G24" s="151">
        <v>4.7962664089424281E-3</v>
      </c>
      <c r="H24" s="154">
        <v>1183.9649999999999</v>
      </c>
      <c r="I24" s="157">
        <v>1.6828025767766552E-2</v>
      </c>
      <c r="J24" s="25"/>
      <c r="K24" s="26" t="str">
        <f t="shared" si="0"/>
        <v>Topné oleje</v>
      </c>
      <c r="L24" s="23">
        <f t="shared" si="0"/>
        <v>922.49599999999998</v>
      </c>
      <c r="M24" s="23">
        <f t="shared" si="1"/>
        <v>99.079999999999984</v>
      </c>
      <c r="N24" s="23">
        <f t="shared" si="2"/>
        <v>162.38899999999998</v>
      </c>
      <c r="O24" s="40"/>
    </row>
    <row r="25" spans="1:18" x14ac:dyDescent="0.2">
      <c r="A25" s="124" t="s">
        <v>31</v>
      </c>
      <c r="B25" s="148">
        <v>106551.07700000003</v>
      </c>
      <c r="C25" s="149">
        <v>5.3723769671712468E-2</v>
      </c>
      <c r="D25" s="153">
        <v>121288.34300000002</v>
      </c>
      <c r="E25" s="151">
        <v>4.6953147419403735E-2</v>
      </c>
      <c r="F25" s="153">
        <v>169794.86399999994</v>
      </c>
      <c r="G25" s="151">
        <v>5.2088344429591066E-2</v>
      </c>
      <c r="H25" s="153">
        <v>397634.28399999999</v>
      </c>
      <c r="I25" s="157">
        <v>5.0807835727730961E-2</v>
      </c>
      <c r="J25" s="25"/>
      <c r="K25" s="26" t="str">
        <f t="shared" si="0"/>
        <v>Zemní plyn</v>
      </c>
      <c r="L25" s="23">
        <f t="shared" si="0"/>
        <v>106551.07700000003</v>
      </c>
      <c r="M25" s="23">
        <f t="shared" si="1"/>
        <v>121288.34300000002</v>
      </c>
      <c r="N25" s="23">
        <f t="shared" si="2"/>
        <v>169794.86399999994</v>
      </c>
      <c r="O25" s="24"/>
    </row>
    <row r="26" spans="1:18" ht="13.5" customHeight="1" x14ac:dyDescent="0.2">
      <c r="A26" s="126" t="s">
        <v>170</v>
      </c>
      <c r="B26" s="145">
        <v>890138.79499999993</v>
      </c>
      <c r="C26" s="147">
        <v>0.13572665492940006</v>
      </c>
      <c r="D26" s="145">
        <v>1172230.452</v>
      </c>
      <c r="E26" s="147">
        <v>0.13194210695138348</v>
      </c>
      <c r="F26" s="145">
        <v>1385708.89</v>
      </c>
      <c r="G26" s="147">
        <v>0.12923583661018109</v>
      </c>
      <c r="H26" s="145">
        <v>3448078.1370000001</v>
      </c>
      <c r="I26" s="156">
        <v>0.13178169313783683</v>
      </c>
      <c r="J26" s="7"/>
      <c r="K26" s="26"/>
      <c r="L26" s="26" t="str">
        <f>+L9</f>
        <v>Říjen</v>
      </c>
      <c r="M26" s="26" t="str">
        <f>+M9</f>
        <v>Listopad</v>
      </c>
      <c r="N26" s="26" t="str">
        <f>+N9</f>
        <v>Prosinec</v>
      </c>
      <c r="O26" s="22"/>
      <c r="P26" s="34"/>
      <c r="Q26" s="34"/>
      <c r="R26" s="34"/>
    </row>
    <row r="27" spans="1:18" ht="12.75" customHeight="1" x14ac:dyDescent="0.2">
      <c r="A27" s="124" t="s">
        <v>26</v>
      </c>
      <c r="B27" s="148">
        <v>305194.10799999995</v>
      </c>
      <c r="C27" s="151">
        <v>0.18025296248864381</v>
      </c>
      <c r="D27" s="153">
        <v>372464.35</v>
      </c>
      <c r="E27" s="151">
        <v>0.17648372027105308</v>
      </c>
      <c r="F27" s="153">
        <v>414505.05999999994</v>
      </c>
      <c r="G27" s="151">
        <v>0.17914116600248572</v>
      </c>
      <c r="H27" s="153">
        <v>1092163.5179999997</v>
      </c>
      <c r="I27" s="157">
        <v>0.17853208350676084</v>
      </c>
      <c r="J27" s="25"/>
      <c r="K27" s="26" t="str">
        <f>+A27</f>
        <v>Průmysl</v>
      </c>
      <c r="L27" s="23">
        <f t="shared" ref="L27:L34" si="3">+B27</f>
        <v>305194.10799999995</v>
      </c>
      <c r="M27" s="23">
        <f t="shared" ref="M27:M34" si="4">+D27</f>
        <v>372464.35</v>
      </c>
      <c r="N27" s="23">
        <f t="shared" ref="N27:N34" si="5">+F27</f>
        <v>414505.05999999994</v>
      </c>
      <c r="O27" s="22"/>
      <c r="P27" s="40"/>
      <c r="Q27" s="40"/>
      <c r="R27" s="40"/>
    </row>
    <row r="28" spans="1:18" ht="12.75" customHeight="1" x14ac:dyDescent="0.2">
      <c r="A28" s="124" t="s">
        <v>0</v>
      </c>
      <c r="B28" s="148">
        <v>58580.210999999996</v>
      </c>
      <c r="C28" s="152">
        <v>0.30385898798577626</v>
      </c>
      <c r="D28" s="154">
        <v>73800.054000000004</v>
      </c>
      <c r="E28" s="152">
        <v>0.28420885134546631</v>
      </c>
      <c r="F28" s="154">
        <v>81063.195000000007</v>
      </c>
      <c r="G28" s="151">
        <v>0.23388968194383414</v>
      </c>
      <c r="H28" s="154">
        <v>213443.46000000002</v>
      </c>
      <c r="I28" s="157">
        <v>0.26712381108834743</v>
      </c>
      <c r="J28" s="25"/>
      <c r="K28" s="26" t="str">
        <f t="shared" ref="K28:K34" si="6">+A28</f>
        <v>Energetika</v>
      </c>
      <c r="L28" s="23">
        <f t="shared" si="3"/>
        <v>58580.210999999996</v>
      </c>
      <c r="M28" s="23">
        <f t="shared" si="4"/>
        <v>73800.054000000004</v>
      </c>
      <c r="N28" s="23">
        <f t="shared" si="5"/>
        <v>81063.195000000007</v>
      </c>
      <c r="O28" s="22"/>
    </row>
    <row r="29" spans="1:18" ht="12.75" customHeight="1" x14ac:dyDescent="0.2">
      <c r="A29" s="124" t="s">
        <v>1</v>
      </c>
      <c r="B29" s="148">
        <v>12678.550000000001</v>
      </c>
      <c r="C29" s="152">
        <v>0.22896813982798087</v>
      </c>
      <c r="D29" s="154">
        <v>18446.07</v>
      </c>
      <c r="E29" s="152">
        <v>0.21270262252136543</v>
      </c>
      <c r="F29" s="154">
        <v>21717.460000000003</v>
      </c>
      <c r="G29" s="151">
        <v>0.1955334222808339</v>
      </c>
      <c r="H29" s="154">
        <v>52842.080000000002</v>
      </c>
      <c r="I29" s="157">
        <v>0.20872778082173646</v>
      </c>
      <c r="J29" s="25"/>
      <c r="K29" s="26" t="str">
        <f t="shared" si="6"/>
        <v>Doprava</v>
      </c>
      <c r="L29" s="23">
        <f t="shared" si="3"/>
        <v>12678.550000000001</v>
      </c>
      <c r="M29" s="23">
        <f t="shared" si="4"/>
        <v>18446.07</v>
      </c>
      <c r="N29" s="23">
        <f t="shared" si="5"/>
        <v>21717.460000000003</v>
      </c>
      <c r="O29" s="22"/>
    </row>
    <row r="30" spans="1:18" ht="12.75" customHeight="1" x14ac:dyDescent="0.2">
      <c r="A30" s="124" t="s">
        <v>2</v>
      </c>
      <c r="B30" s="148">
        <v>854.49799999999993</v>
      </c>
      <c r="C30" s="152">
        <v>4.1982721060547436E-2</v>
      </c>
      <c r="D30" s="154">
        <v>1325.2180000000001</v>
      </c>
      <c r="E30" s="152">
        <v>6.0214552094694604E-2</v>
      </c>
      <c r="F30" s="154">
        <v>1457.778</v>
      </c>
      <c r="G30" s="151">
        <v>4.3725976108363582E-2</v>
      </c>
      <c r="H30" s="154">
        <v>3637.4939999999997</v>
      </c>
      <c r="I30" s="157">
        <v>4.8050945420257826E-2</v>
      </c>
      <c r="J30" s="25"/>
      <c r="K30" s="26" t="str">
        <f t="shared" si="6"/>
        <v>Stavebnictví</v>
      </c>
      <c r="L30" s="23">
        <f t="shared" si="3"/>
        <v>854.49799999999993</v>
      </c>
      <c r="M30" s="23">
        <f t="shared" si="4"/>
        <v>1325.2180000000001</v>
      </c>
      <c r="N30" s="23">
        <f t="shared" si="5"/>
        <v>1457.778</v>
      </c>
    </row>
    <row r="31" spans="1:18" x14ac:dyDescent="0.2">
      <c r="A31" s="124" t="s">
        <v>6</v>
      </c>
      <c r="B31" s="148">
        <v>10569.67</v>
      </c>
      <c r="C31" s="152">
        <v>0.29367436626236471</v>
      </c>
      <c r="D31" s="154">
        <v>13412.54</v>
      </c>
      <c r="E31" s="152">
        <v>0.29336481694616212</v>
      </c>
      <c r="F31" s="154">
        <v>11711.72</v>
      </c>
      <c r="G31" s="151">
        <v>0.2516606757341458</v>
      </c>
      <c r="H31" s="154">
        <v>35693.93</v>
      </c>
      <c r="I31" s="157">
        <v>0.2783184405810773</v>
      </c>
      <c r="J31" s="25"/>
      <c r="K31" s="26" t="str">
        <f t="shared" si="6"/>
        <v>Zemědělství a lesnictví</v>
      </c>
      <c r="L31" s="23">
        <f t="shared" si="3"/>
        <v>10569.67</v>
      </c>
      <c r="M31" s="23">
        <f t="shared" si="4"/>
        <v>13412.54</v>
      </c>
      <c r="N31" s="23">
        <f t="shared" si="5"/>
        <v>11711.72</v>
      </c>
    </row>
    <row r="32" spans="1:18" x14ac:dyDescent="0.2">
      <c r="A32" s="124" t="s">
        <v>25</v>
      </c>
      <c r="B32" s="148">
        <v>346663.63099999999</v>
      </c>
      <c r="C32" s="152">
        <v>0.11831431542669316</v>
      </c>
      <c r="D32" s="154">
        <v>467368.81900000008</v>
      </c>
      <c r="E32" s="152">
        <v>0.11952306698408381</v>
      </c>
      <c r="F32" s="154">
        <v>572064.86100000003</v>
      </c>
      <c r="G32" s="151">
        <v>0.12104780965775318</v>
      </c>
      <c r="H32" s="154">
        <v>1386097.3110000002</v>
      </c>
      <c r="I32" s="157">
        <v>0.11983986599094543</v>
      </c>
      <c r="J32" s="25"/>
      <c r="K32" s="26" t="str">
        <f t="shared" si="6"/>
        <v>Domácnosti</v>
      </c>
      <c r="L32" s="23">
        <f t="shared" si="3"/>
        <v>346663.63099999999</v>
      </c>
      <c r="M32" s="23">
        <f t="shared" si="4"/>
        <v>467368.81900000008</v>
      </c>
      <c r="N32" s="23">
        <f t="shared" si="5"/>
        <v>572064.86100000003</v>
      </c>
    </row>
    <row r="33" spans="1:14" x14ac:dyDescent="0.2">
      <c r="A33" s="124" t="s">
        <v>5</v>
      </c>
      <c r="B33" s="148">
        <v>141637.42800000001</v>
      </c>
      <c r="C33" s="152">
        <v>9.4495620360695462E-2</v>
      </c>
      <c r="D33" s="154">
        <v>205503.27200000003</v>
      </c>
      <c r="E33" s="152">
        <v>9.1152229993120754E-2</v>
      </c>
      <c r="F33" s="154">
        <v>260411.45099999994</v>
      </c>
      <c r="G33" s="151">
        <v>8.9688121489616052E-2</v>
      </c>
      <c r="H33" s="154">
        <v>607552.15100000007</v>
      </c>
      <c r="I33" s="157">
        <v>9.1266436716758964E-2</v>
      </c>
      <c r="J33" s="25"/>
      <c r="K33" s="26" t="str">
        <f t="shared" si="6"/>
        <v>Obchod, služby, školství, zdravotnictví</v>
      </c>
      <c r="L33" s="23">
        <f t="shared" si="3"/>
        <v>141637.42800000001</v>
      </c>
      <c r="M33" s="23">
        <f t="shared" si="4"/>
        <v>205503.27200000003</v>
      </c>
      <c r="N33" s="23">
        <f t="shared" si="5"/>
        <v>260411.45099999994</v>
      </c>
    </row>
    <row r="34" spans="1:14" x14ac:dyDescent="0.2">
      <c r="A34" s="124" t="s">
        <v>3</v>
      </c>
      <c r="B34" s="148">
        <v>13960.699000000001</v>
      </c>
      <c r="C34" s="151">
        <v>0.10594693716024264</v>
      </c>
      <c r="D34" s="153">
        <v>19910.129000000001</v>
      </c>
      <c r="E34" s="151">
        <v>0.10207716926575709</v>
      </c>
      <c r="F34" s="153">
        <v>22777.365000000002</v>
      </c>
      <c r="G34" s="151">
        <v>9.432184432281851E-2</v>
      </c>
      <c r="H34" s="153">
        <v>56648.192999999999</v>
      </c>
      <c r="I34" s="157">
        <v>9.9679029620843879E-2</v>
      </c>
      <c r="J34" s="25"/>
      <c r="K34" s="26" t="str">
        <f t="shared" si="6"/>
        <v>Ostatní</v>
      </c>
      <c r="L34" s="23">
        <f t="shared" si="3"/>
        <v>13960.699000000001</v>
      </c>
      <c r="M34" s="23">
        <f t="shared" si="4"/>
        <v>19910.129000000001</v>
      </c>
      <c r="N34" s="23">
        <f t="shared" si="5"/>
        <v>22777.365000000002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0.25385993420416336</v>
      </c>
    </row>
    <row r="40" spans="1:14" x14ac:dyDescent="0.2">
      <c r="B40" s="34"/>
      <c r="C40" s="34"/>
      <c r="D40" s="34"/>
      <c r="L40" s="28" t="s">
        <v>50</v>
      </c>
      <c r="M40" s="32">
        <v>0.18441739922239891</v>
      </c>
    </row>
    <row r="41" spans="1:14" x14ac:dyDescent="0.2">
      <c r="B41" s="22"/>
      <c r="C41" s="22"/>
      <c r="D41" s="22"/>
      <c r="L41" s="28" t="s">
        <v>112</v>
      </c>
      <c r="M41" s="32">
        <v>0.13640520654602478</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Normal="100" zoomScaleSheetLayoutView="100" zoomScalePageLayoutView="70" workbookViewId="0">
      <selection activeCell="K12" sqref="K12"/>
    </sheetView>
  </sheetViews>
  <sheetFormatPr defaultRowHeight="12.75" x14ac:dyDescent="0.2"/>
  <cols>
    <col min="1" max="8" width="11" style="69" customWidth="1"/>
    <col min="9" max="9" width="11.42578125" style="69" customWidth="1"/>
    <col min="10" max="16384" width="9.140625" style="69"/>
  </cols>
  <sheetData>
    <row r="1" spans="1:9" ht="18.75" x14ac:dyDescent="0.3">
      <c r="A1" s="237" t="s">
        <v>192</v>
      </c>
      <c r="I1" s="70"/>
    </row>
    <row r="2" spans="1:9" s="97" customFormat="1" ht="6" customHeight="1" x14ac:dyDescent="0.25">
      <c r="A2" s="71"/>
    </row>
    <row r="3" spans="1:9" ht="12.75" customHeight="1" x14ac:dyDescent="0.2">
      <c r="A3" s="260" t="s">
        <v>284</v>
      </c>
      <c r="B3" s="260"/>
      <c r="C3" s="260"/>
      <c r="D3" s="260"/>
      <c r="E3" s="260"/>
      <c r="F3" s="260"/>
      <c r="G3" s="260"/>
      <c r="H3" s="260"/>
      <c r="I3" s="260"/>
    </row>
    <row r="4" spans="1:9" x14ac:dyDescent="0.2">
      <c r="A4" s="260"/>
      <c r="B4" s="260"/>
      <c r="C4" s="260"/>
      <c r="D4" s="260"/>
      <c r="E4" s="260"/>
      <c r="F4" s="260"/>
      <c r="G4" s="260"/>
      <c r="H4" s="260"/>
      <c r="I4" s="260"/>
    </row>
    <row r="5" spans="1:9" x14ac:dyDescent="0.2">
      <c r="A5" s="260"/>
      <c r="B5" s="260"/>
      <c r="C5" s="260"/>
      <c r="D5" s="260"/>
      <c r="E5" s="260"/>
      <c r="F5" s="260"/>
      <c r="G5" s="260"/>
      <c r="H5" s="260"/>
      <c r="I5" s="260"/>
    </row>
    <row r="6" spans="1:9" x14ac:dyDescent="0.2">
      <c r="A6" s="260"/>
      <c r="B6" s="260"/>
      <c r="C6" s="260"/>
      <c r="D6" s="260"/>
      <c r="E6" s="260"/>
      <c r="F6" s="260"/>
      <c r="G6" s="260"/>
      <c r="H6" s="260"/>
      <c r="I6" s="260"/>
    </row>
    <row r="7" spans="1:9" x14ac:dyDescent="0.2">
      <c r="A7" s="260"/>
      <c r="B7" s="260"/>
      <c r="C7" s="260"/>
      <c r="D7" s="260"/>
      <c r="E7" s="260"/>
      <c r="F7" s="260"/>
      <c r="G7" s="260"/>
      <c r="H7" s="260"/>
      <c r="I7" s="260"/>
    </row>
    <row r="8" spans="1:9" x14ac:dyDescent="0.2">
      <c r="A8" s="260"/>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260"/>
      <c r="B12" s="260"/>
      <c r="C12" s="260"/>
      <c r="D12" s="260"/>
      <c r="E12" s="260"/>
      <c r="F12" s="260"/>
      <c r="G12" s="260"/>
      <c r="H12" s="260"/>
      <c r="I12" s="260"/>
    </row>
    <row r="13" spans="1:9" x14ac:dyDescent="0.2">
      <c r="A13" s="260"/>
      <c r="B13" s="260"/>
      <c r="C13" s="260"/>
      <c r="D13" s="260"/>
      <c r="E13" s="260"/>
      <c r="F13" s="260"/>
      <c r="G13" s="260"/>
      <c r="H13" s="260"/>
      <c r="I13" s="260"/>
    </row>
    <row r="14" spans="1:9" x14ac:dyDescent="0.2">
      <c r="A14" s="260"/>
      <c r="B14" s="260"/>
      <c r="C14" s="260"/>
      <c r="D14" s="260"/>
      <c r="E14" s="260"/>
      <c r="F14" s="260"/>
      <c r="G14" s="260"/>
      <c r="H14" s="260"/>
      <c r="I14" s="260"/>
    </row>
    <row r="15" spans="1:9" x14ac:dyDescent="0.2">
      <c r="A15" s="260"/>
      <c r="B15" s="260"/>
      <c r="C15" s="260"/>
      <c r="D15" s="260"/>
      <c r="E15" s="260"/>
      <c r="F15" s="260"/>
      <c r="G15" s="260"/>
      <c r="H15" s="260"/>
      <c r="I15" s="260"/>
    </row>
    <row r="16" spans="1:9" x14ac:dyDescent="0.2">
      <c r="A16" s="260"/>
      <c r="B16" s="260"/>
      <c r="C16" s="260"/>
      <c r="D16" s="260"/>
      <c r="E16" s="260"/>
      <c r="F16" s="260"/>
      <c r="G16" s="260"/>
      <c r="H16" s="260"/>
      <c r="I16" s="260"/>
    </row>
    <row r="17" spans="1:9" x14ac:dyDescent="0.2">
      <c r="A17" s="260"/>
      <c r="B17" s="260"/>
      <c r="C17" s="260"/>
      <c r="D17" s="260"/>
      <c r="E17" s="260"/>
      <c r="F17" s="260"/>
      <c r="G17" s="260"/>
      <c r="H17" s="260"/>
      <c r="I17" s="260"/>
    </row>
    <row r="18" spans="1:9" x14ac:dyDescent="0.2">
      <c r="A18" s="260"/>
      <c r="B18" s="260"/>
      <c r="C18" s="260"/>
      <c r="D18" s="260"/>
      <c r="E18" s="260"/>
      <c r="F18" s="260"/>
      <c r="G18" s="260"/>
      <c r="H18" s="260"/>
      <c r="I18" s="260"/>
    </row>
    <row r="19" spans="1:9" x14ac:dyDescent="0.2">
      <c r="A19" s="260"/>
      <c r="B19" s="260"/>
      <c r="C19" s="260"/>
      <c r="D19" s="260"/>
      <c r="E19" s="260"/>
      <c r="F19" s="260"/>
      <c r="G19" s="260"/>
      <c r="H19" s="260"/>
      <c r="I19" s="260"/>
    </row>
    <row r="20" spans="1:9" x14ac:dyDescent="0.2">
      <c r="A20" s="260"/>
      <c r="B20" s="260"/>
      <c r="C20" s="260"/>
      <c r="D20" s="260"/>
      <c r="E20" s="260"/>
      <c r="F20" s="260"/>
      <c r="G20" s="260"/>
      <c r="H20" s="260"/>
      <c r="I20" s="260"/>
    </row>
    <row r="21" spans="1:9" x14ac:dyDescent="0.2">
      <c r="A21" s="260"/>
      <c r="B21" s="260"/>
      <c r="C21" s="260"/>
      <c r="D21" s="260"/>
      <c r="E21" s="260"/>
      <c r="F21" s="260"/>
      <c r="G21" s="260"/>
      <c r="H21" s="260"/>
      <c r="I21" s="260"/>
    </row>
    <row r="22" spans="1:9" x14ac:dyDescent="0.2">
      <c r="A22" s="260"/>
      <c r="B22" s="260"/>
      <c r="C22" s="260"/>
      <c r="D22" s="260"/>
      <c r="E22" s="260"/>
      <c r="F22" s="260"/>
      <c r="G22" s="260"/>
      <c r="H22" s="260"/>
      <c r="I22" s="260"/>
    </row>
    <row r="23" spans="1:9" x14ac:dyDescent="0.2">
      <c r="A23" s="260"/>
      <c r="B23" s="260"/>
      <c r="C23" s="260"/>
      <c r="D23" s="260"/>
      <c r="E23" s="260"/>
      <c r="F23" s="260"/>
      <c r="G23" s="260"/>
      <c r="H23" s="260"/>
      <c r="I23" s="260"/>
    </row>
    <row r="24" spans="1:9" x14ac:dyDescent="0.2">
      <c r="A24" s="260"/>
      <c r="B24" s="260"/>
      <c r="C24" s="260"/>
      <c r="D24" s="260"/>
      <c r="E24" s="260"/>
      <c r="F24" s="260"/>
      <c r="G24" s="260"/>
      <c r="H24" s="260"/>
      <c r="I24" s="260"/>
    </row>
    <row r="25" spans="1:9" x14ac:dyDescent="0.2">
      <c r="A25" s="260"/>
      <c r="B25" s="260"/>
      <c r="C25" s="260"/>
      <c r="D25" s="260"/>
      <c r="E25" s="260"/>
      <c r="F25" s="260"/>
      <c r="G25" s="260"/>
      <c r="H25" s="260"/>
      <c r="I25" s="260"/>
    </row>
    <row r="26" spans="1:9" x14ac:dyDescent="0.2">
      <c r="A26" s="260"/>
      <c r="B26" s="260"/>
      <c r="C26" s="260"/>
      <c r="D26" s="260"/>
      <c r="E26" s="260"/>
      <c r="F26" s="260"/>
      <c r="G26" s="260"/>
      <c r="H26" s="260"/>
      <c r="I26" s="260"/>
    </row>
    <row r="27" spans="1:9" x14ac:dyDescent="0.2">
      <c r="A27" s="260"/>
      <c r="B27" s="260"/>
      <c r="C27" s="260"/>
      <c r="D27" s="260"/>
      <c r="E27" s="260"/>
      <c r="F27" s="260"/>
      <c r="G27" s="260"/>
      <c r="H27" s="260"/>
      <c r="I27" s="260"/>
    </row>
    <row r="28" spans="1:9" x14ac:dyDescent="0.2">
      <c r="A28" s="260"/>
      <c r="B28" s="260"/>
      <c r="C28" s="260"/>
      <c r="D28" s="260"/>
      <c r="E28" s="260"/>
      <c r="F28" s="260"/>
      <c r="G28" s="260"/>
      <c r="H28" s="260"/>
      <c r="I28" s="260"/>
    </row>
    <row r="29" spans="1:9" x14ac:dyDescent="0.2">
      <c r="A29" s="260"/>
      <c r="B29" s="260"/>
      <c r="C29" s="260"/>
      <c r="D29" s="260"/>
      <c r="E29" s="260"/>
      <c r="F29" s="260"/>
      <c r="G29" s="260"/>
      <c r="H29" s="260"/>
      <c r="I29" s="260"/>
    </row>
    <row r="30" spans="1:9" x14ac:dyDescent="0.2">
      <c r="A30" s="260"/>
      <c r="B30" s="260"/>
      <c r="C30" s="260"/>
      <c r="D30" s="260"/>
      <c r="E30" s="260"/>
      <c r="F30" s="260"/>
      <c r="G30" s="260"/>
      <c r="H30" s="260"/>
      <c r="I30" s="260"/>
    </row>
    <row r="31" spans="1:9" x14ac:dyDescent="0.2">
      <c r="A31" s="260"/>
      <c r="B31" s="260"/>
      <c r="C31" s="260"/>
      <c r="D31" s="260"/>
      <c r="E31" s="260"/>
      <c r="F31" s="260"/>
      <c r="G31" s="260"/>
      <c r="H31" s="260"/>
      <c r="I31" s="260"/>
    </row>
    <row r="32" spans="1:9" x14ac:dyDescent="0.2">
      <c r="A32" s="260"/>
      <c r="B32" s="260"/>
      <c r="C32" s="260"/>
      <c r="D32" s="260"/>
      <c r="E32" s="260"/>
      <c r="F32" s="260"/>
      <c r="G32" s="260"/>
      <c r="H32" s="260"/>
      <c r="I32" s="260"/>
    </row>
    <row r="33" spans="1:9" x14ac:dyDescent="0.2">
      <c r="A33" s="260"/>
      <c r="B33" s="260"/>
      <c r="C33" s="260"/>
      <c r="D33" s="260"/>
      <c r="E33" s="260"/>
      <c r="F33" s="260"/>
      <c r="G33" s="260"/>
      <c r="H33" s="260"/>
      <c r="I33" s="260"/>
    </row>
    <row r="34" spans="1:9" x14ac:dyDescent="0.2">
      <c r="A34" s="260"/>
      <c r="B34" s="260"/>
      <c r="C34" s="260"/>
      <c r="D34" s="260"/>
      <c r="E34" s="260"/>
      <c r="F34" s="260"/>
      <c r="G34" s="260"/>
      <c r="H34" s="260"/>
      <c r="I34" s="260"/>
    </row>
    <row r="35" spans="1:9" x14ac:dyDescent="0.2">
      <c r="A35" s="260"/>
      <c r="B35" s="260"/>
      <c r="C35" s="260"/>
      <c r="D35" s="260"/>
      <c r="E35" s="260"/>
      <c r="F35" s="260"/>
      <c r="G35" s="260"/>
      <c r="H35" s="260"/>
      <c r="I35" s="260"/>
    </row>
    <row r="36" spans="1:9" x14ac:dyDescent="0.2">
      <c r="A36" s="260"/>
      <c r="B36" s="260"/>
      <c r="C36" s="260"/>
      <c r="D36" s="260"/>
      <c r="E36" s="260"/>
      <c r="F36" s="260"/>
      <c r="G36" s="260"/>
      <c r="H36" s="260"/>
      <c r="I36" s="260"/>
    </row>
    <row r="37" spans="1:9" x14ac:dyDescent="0.2">
      <c r="A37" s="260"/>
      <c r="B37" s="260"/>
      <c r="C37" s="260"/>
      <c r="D37" s="260"/>
      <c r="E37" s="260"/>
      <c r="F37" s="260"/>
      <c r="G37" s="260"/>
      <c r="H37" s="260"/>
      <c r="I37" s="260"/>
    </row>
    <row r="38" spans="1:9" x14ac:dyDescent="0.2">
      <c r="A38" s="260"/>
      <c r="B38" s="260"/>
      <c r="C38" s="260"/>
      <c r="D38" s="260"/>
      <c r="E38" s="260"/>
      <c r="F38" s="260"/>
      <c r="G38" s="260"/>
      <c r="H38" s="260"/>
      <c r="I38" s="260"/>
    </row>
    <row r="39" spans="1:9" x14ac:dyDescent="0.2">
      <c r="A39" s="260"/>
      <c r="B39" s="260"/>
      <c r="C39" s="260"/>
      <c r="D39" s="260"/>
      <c r="E39" s="260"/>
      <c r="F39" s="260"/>
      <c r="G39" s="260"/>
      <c r="H39" s="260"/>
      <c r="I39" s="260"/>
    </row>
    <row r="40" spans="1:9" x14ac:dyDescent="0.2">
      <c r="A40" s="260"/>
      <c r="B40" s="260"/>
      <c r="C40" s="260"/>
      <c r="D40" s="260"/>
      <c r="E40" s="260"/>
      <c r="F40" s="260"/>
      <c r="G40" s="260"/>
      <c r="H40" s="260"/>
      <c r="I40" s="260"/>
    </row>
    <row r="41" spans="1:9" x14ac:dyDescent="0.2">
      <c r="A41" s="260"/>
      <c r="B41" s="260"/>
      <c r="C41" s="260"/>
      <c r="D41" s="260"/>
      <c r="E41" s="260"/>
      <c r="F41" s="260"/>
      <c r="G41" s="260"/>
      <c r="H41" s="260"/>
      <c r="I41" s="260"/>
    </row>
    <row r="42" spans="1:9" x14ac:dyDescent="0.2">
      <c r="A42" s="260"/>
      <c r="B42" s="260"/>
      <c r="C42" s="260"/>
      <c r="D42" s="260"/>
      <c r="E42" s="260"/>
      <c r="F42" s="260"/>
      <c r="G42" s="260"/>
      <c r="H42" s="260"/>
      <c r="I42" s="260"/>
    </row>
    <row r="43" spans="1:9" x14ac:dyDescent="0.2">
      <c r="A43" s="260"/>
      <c r="B43" s="260"/>
      <c r="C43" s="260"/>
      <c r="D43" s="260"/>
      <c r="E43" s="260"/>
      <c r="F43" s="260"/>
      <c r="G43" s="260"/>
      <c r="H43" s="260"/>
      <c r="I43" s="260"/>
    </row>
    <row r="44" spans="1:9" x14ac:dyDescent="0.2">
      <c r="A44" s="260"/>
      <c r="B44" s="260"/>
      <c r="C44" s="260"/>
      <c r="D44" s="260"/>
      <c r="E44" s="260"/>
      <c r="F44" s="260"/>
      <c r="G44" s="260"/>
      <c r="H44" s="260"/>
      <c r="I44" s="260"/>
    </row>
    <row r="45" spans="1:9" x14ac:dyDescent="0.2">
      <c r="A45" s="260"/>
      <c r="B45" s="260"/>
      <c r="C45" s="260"/>
      <c r="D45" s="260"/>
      <c r="E45" s="260"/>
      <c r="F45" s="260"/>
      <c r="G45" s="260"/>
      <c r="H45" s="260"/>
      <c r="I45" s="260"/>
    </row>
    <row r="46" spans="1:9" x14ac:dyDescent="0.2">
      <c r="A46" s="260"/>
      <c r="B46" s="260"/>
      <c r="C46" s="260"/>
      <c r="D46" s="260"/>
      <c r="E46" s="260"/>
      <c r="F46" s="260"/>
      <c r="G46" s="260"/>
      <c r="H46" s="260"/>
      <c r="I46" s="260"/>
    </row>
    <row r="47" spans="1:9" x14ac:dyDescent="0.2">
      <c r="A47" s="260"/>
      <c r="B47" s="260"/>
      <c r="C47" s="260"/>
      <c r="D47" s="260"/>
      <c r="E47" s="260"/>
      <c r="F47" s="260"/>
      <c r="G47" s="260"/>
      <c r="H47" s="260"/>
      <c r="I47" s="260"/>
    </row>
    <row r="48" spans="1:9" x14ac:dyDescent="0.2">
      <c r="A48" s="260"/>
      <c r="B48" s="260"/>
      <c r="C48" s="260"/>
      <c r="D48" s="260"/>
      <c r="E48" s="260"/>
      <c r="F48" s="260"/>
      <c r="G48" s="260"/>
      <c r="H48" s="260"/>
      <c r="I48" s="260"/>
    </row>
    <row r="49" spans="1:9" x14ac:dyDescent="0.2">
      <c r="A49" s="260"/>
      <c r="B49" s="260"/>
      <c r="C49" s="260"/>
      <c r="D49" s="260"/>
      <c r="E49" s="260"/>
      <c r="F49" s="260"/>
      <c r="G49" s="260"/>
      <c r="H49" s="260"/>
      <c r="I49" s="260"/>
    </row>
    <row r="50" spans="1:9" x14ac:dyDescent="0.2">
      <c r="A50" s="260"/>
      <c r="B50" s="260"/>
      <c r="C50" s="260"/>
      <c r="D50" s="260"/>
      <c r="E50" s="260"/>
      <c r="F50" s="260"/>
      <c r="G50" s="260"/>
      <c r="H50" s="260"/>
      <c r="I50" s="260"/>
    </row>
    <row r="51" spans="1:9" x14ac:dyDescent="0.2">
      <c r="A51" s="260"/>
      <c r="B51" s="260"/>
      <c r="C51" s="260"/>
      <c r="D51" s="260"/>
      <c r="E51" s="260"/>
      <c r="F51" s="260"/>
      <c r="G51" s="260"/>
      <c r="H51" s="260"/>
      <c r="I51" s="260"/>
    </row>
    <row r="52" spans="1:9" x14ac:dyDescent="0.2">
      <c r="A52" s="260"/>
      <c r="B52" s="260"/>
      <c r="C52" s="260"/>
      <c r="D52" s="260"/>
      <c r="E52" s="260"/>
      <c r="F52" s="260"/>
      <c r="G52" s="260"/>
      <c r="H52" s="260"/>
      <c r="I52" s="260"/>
    </row>
    <row r="53" spans="1:9" x14ac:dyDescent="0.2">
      <c r="A53" s="260"/>
      <c r="B53" s="260"/>
      <c r="C53" s="260"/>
      <c r="D53" s="260"/>
      <c r="E53" s="260"/>
      <c r="F53" s="260"/>
      <c r="G53" s="260"/>
      <c r="H53" s="260"/>
      <c r="I53" s="260"/>
    </row>
    <row r="54" spans="1:9" x14ac:dyDescent="0.2">
      <c r="A54" s="260"/>
      <c r="B54" s="260"/>
      <c r="C54" s="260"/>
      <c r="D54" s="260"/>
      <c r="E54" s="260"/>
      <c r="F54" s="260"/>
      <c r="G54" s="260"/>
      <c r="H54" s="260"/>
      <c r="I54" s="260"/>
    </row>
    <row r="55" spans="1:9" x14ac:dyDescent="0.2">
      <c r="A55" s="260"/>
      <c r="B55" s="260"/>
      <c r="C55" s="260"/>
      <c r="D55" s="260"/>
      <c r="E55" s="260"/>
      <c r="F55" s="260"/>
      <c r="G55" s="260"/>
      <c r="H55" s="260"/>
      <c r="I55" s="260"/>
    </row>
    <row r="56" spans="1:9" x14ac:dyDescent="0.2">
      <c r="A56" s="260"/>
      <c r="B56" s="260"/>
      <c r="C56" s="260"/>
      <c r="D56" s="260"/>
      <c r="E56" s="260"/>
      <c r="F56" s="260"/>
      <c r="G56" s="260"/>
      <c r="H56" s="260"/>
      <c r="I56" s="260"/>
    </row>
    <row r="57" spans="1:9" x14ac:dyDescent="0.2">
      <c r="A57" s="260"/>
      <c r="B57" s="260"/>
      <c r="C57" s="260"/>
      <c r="D57" s="260"/>
      <c r="E57" s="260"/>
      <c r="F57" s="260"/>
      <c r="G57" s="260"/>
      <c r="H57" s="260"/>
      <c r="I57" s="260"/>
    </row>
    <row r="58" spans="1:9" x14ac:dyDescent="0.2">
      <c r="A58" s="260"/>
      <c r="B58" s="260"/>
      <c r="C58" s="260"/>
      <c r="D58" s="260"/>
      <c r="E58" s="260"/>
      <c r="F58" s="260"/>
      <c r="G58" s="260"/>
      <c r="H58" s="260"/>
      <c r="I58" s="260"/>
    </row>
    <row r="59" spans="1:9" x14ac:dyDescent="0.2">
      <c r="A59" s="260"/>
      <c r="B59" s="260"/>
      <c r="C59" s="260"/>
      <c r="D59" s="260"/>
      <c r="E59" s="260"/>
      <c r="F59" s="260"/>
      <c r="G59" s="260"/>
      <c r="H59" s="260"/>
      <c r="I59" s="260"/>
    </row>
    <row r="60" spans="1:9" x14ac:dyDescent="0.2">
      <c r="A60" s="260"/>
      <c r="B60" s="260"/>
      <c r="C60" s="260"/>
      <c r="D60" s="260"/>
      <c r="E60" s="260"/>
      <c r="F60" s="260"/>
      <c r="G60" s="260"/>
      <c r="H60" s="260"/>
      <c r="I60" s="260"/>
    </row>
    <row r="61" spans="1:9" x14ac:dyDescent="0.2">
      <c r="A61" s="260"/>
      <c r="B61" s="260"/>
      <c r="C61" s="260"/>
      <c r="D61" s="260"/>
      <c r="E61" s="260"/>
      <c r="F61" s="260"/>
      <c r="G61" s="260"/>
      <c r="H61" s="260"/>
      <c r="I61" s="260"/>
    </row>
    <row r="62" spans="1:9" x14ac:dyDescent="0.2">
      <c r="A62" s="260"/>
      <c r="B62" s="260"/>
      <c r="C62" s="260"/>
      <c r="D62" s="260"/>
      <c r="E62" s="260"/>
      <c r="F62" s="260"/>
      <c r="G62" s="260"/>
      <c r="H62" s="260"/>
      <c r="I62" s="260"/>
    </row>
    <row r="63" spans="1:9" x14ac:dyDescent="0.2">
      <c r="A63" s="260"/>
      <c r="B63" s="260"/>
      <c r="C63" s="260"/>
      <c r="D63" s="260"/>
      <c r="E63" s="260"/>
      <c r="F63" s="260"/>
      <c r="G63" s="260"/>
      <c r="H63" s="260"/>
      <c r="I63" s="260"/>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15" sqref="K15"/>
    </sheetView>
  </sheetViews>
  <sheetFormatPr defaultRowHeight="12" x14ac:dyDescent="0.2"/>
  <cols>
    <col min="1" max="1" width="42.28515625" style="20" customWidth="1"/>
    <col min="2" max="9" width="12.7109375" style="20" customWidth="1"/>
    <col min="10" max="20" width="9.140625" style="20" customWidth="1"/>
    <col min="21" max="16384" width="9.140625" style="20"/>
  </cols>
  <sheetData>
    <row r="1" spans="1:15" ht="15.75" x14ac:dyDescent="0.25">
      <c r="A1" s="120" t="s">
        <v>123</v>
      </c>
      <c r="I1" s="121" t="str">
        <f>Titulní!A35</f>
        <v>IV. čtvrtletí 2020</v>
      </c>
    </row>
    <row r="2" spans="1:15" ht="1.5" customHeight="1" x14ac:dyDescent="0.2">
      <c r="F2" s="26"/>
      <c r="G2" s="26"/>
      <c r="H2" s="26"/>
      <c r="I2" s="26"/>
      <c r="J2" s="26"/>
    </row>
    <row r="3" spans="1:15" ht="5.0999999999999996" customHeight="1" x14ac:dyDescent="0.2">
      <c r="F3" s="26"/>
      <c r="G3" s="26"/>
      <c r="H3" s="26"/>
      <c r="I3" s="26"/>
      <c r="J3" s="26"/>
    </row>
    <row r="4" spans="1:15" ht="5.0999999999999996" customHeight="1" x14ac:dyDescent="0.2">
      <c r="A4" s="42"/>
      <c r="B4" s="39"/>
      <c r="C4" s="39"/>
      <c r="D4" s="39"/>
      <c r="E4" s="39"/>
      <c r="F4" s="28"/>
      <c r="J4" s="28"/>
      <c r="K4" s="38"/>
    </row>
    <row r="5" spans="1:15" ht="12.75" customHeight="1" x14ac:dyDescent="0.2">
      <c r="A5" s="122"/>
      <c r="B5" s="302" t="s">
        <v>17</v>
      </c>
      <c r="C5" s="303"/>
      <c r="D5" s="302" t="s">
        <v>18</v>
      </c>
      <c r="E5" s="303"/>
      <c r="F5" s="302" t="s">
        <v>19</v>
      </c>
      <c r="G5" s="303"/>
      <c r="H5" s="302" t="s">
        <v>7</v>
      </c>
      <c r="I5" s="304"/>
    </row>
    <row r="6" spans="1:15" x14ac:dyDescent="0.2">
      <c r="A6" s="123"/>
      <c r="B6" s="142" t="s">
        <v>167</v>
      </c>
      <c r="C6" s="143" t="s">
        <v>49</v>
      </c>
      <c r="D6" s="142" t="s">
        <v>167</v>
      </c>
      <c r="E6" s="143" t="s">
        <v>49</v>
      </c>
      <c r="F6" s="142" t="s">
        <v>167</v>
      </c>
      <c r="G6" s="143" t="s">
        <v>49</v>
      </c>
      <c r="H6" s="142" t="s">
        <v>167</v>
      </c>
      <c r="I6" s="144" t="s">
        <v>49</v>
      </c>
      <c r="J6" s="28"/>
      <c r="O6" s="28"/>
    </row>
    <row r="7" spans="1:15" ht="13.5" x14ac:dyDescent="0.2">
      <c r="A7" s="125" t="s">
        <v>289</v>
      </c>
      <c r="B7" s="145">
        <v>1389.3833999999997</v>
      </c>
      <c r="C7" s="146">
        <v>3.4743154485911837E-2</v>
      </c>
      <c r="D7" s="145">
        <v>1389.3793999999998</v>
      </c>
      <c r="E7" s="146">
        <v>3.4736540969018605E-2</v>
      </c>
      <c r="F7" s="145">
        <v>1389.4463999999998</v>
      </c>
      <c r="G7" s="146">
        <v>3.4737789636556327E-2</v>
      </c>
      <c r="H7" s="145">
        <v>1389.4463999999998</v>
      </c>
      <c r="I7" s="155">
        <v>3.4737789636556327E-2</v>
      </c>
      <c r="J7" s="30"/>
      <c r="O7" s="13"/>
    </row>
    <row r="8" spans="1:15" x14ac:dyDescent="0.2">
      <c r="A8" s="125" t="s">
        <v>168</v>
      </c>
      <c r="B8" s="145">
        <v>615346.80500000017</v>
      </c>
      <c r="C8" s="146">
        <v>4.7140915398573978E-2</v>
      </c>
      <c r="D8" s="145">
        <v>755054.72499999998</v>
      </c>
      <c r="E8" s="146">
        <v>4.6961341407148555E-2</v>
      </c>
      <c r="F8" s="145">
        <v>839620.7570000001</v>
      </c>
      <c r="G8" s="146">
        <v>4.6484449073325766E-2</v>
      </c>
      <c r="H8" s="145">
        <v>2210022.2870000005</v>
      </c>
      <c r="I8" s="155">
        <v>4.682849013769734E-2</v>
      </c>
      <c r="J8" s="30"/>
      <c r="O8" s="13"/>
    </row>
    <row r="9" spans="1:15" x14ac:dyDescent="0.2">
      <c r="A9" s="125" t="s">
        <v>169</v>
      </c>
      <c r="B9" s="145">
        <v>323311.84728563245</v>
      </c>
      <c r="C9" s="147">
        <v>4.459842285651619E-2</v>
      </c>
      <c r="D9" s="145">
        <v>432197.49923306354</v>
      </c>
      <c r="E9" s="147">
        <v>4.4585725276042092E-2</v>
      </c>
      <c r="F9" s="145">
        <v>487896.56027453631</v>
      </c>
      <c r="G9" s="147">
        <v>4.2603325587443369E-2</v>
      </c>
      <c r="H9" s="145">
        <v>1243405.9067932323</v>
      </c>
      <c r="I9" s="156">
        <v>4.3789442183603172E-2</v>
      </c>
      <c r="J9" s="25"/>
      <c r="K9" s="26"/>
      <c r="L9" s="26" t="str">
        <f>+B5</f>
        <v>Říjen</v>
      </c>
      <c r="M9" s="26" t="str">
        <f>+D5</f>
        <v>Listopad</v>
      </c>
      <c r="N9" s="26" t="str">
        <f>+F5</f>
        <v>Prosinec</v>
      </c>
      <c r="O9" s="27"/>
    </row>
    <row r="10" spans="1:15" x14ac:dyDescent="0.2">
      <c r="A10" s="124" t="s">
        <v>41</v>
      </c>
      <c r="B10" s="148">
        <v>13366.202000000001</v>
      </c>
      <c r="C10" s="149">
        <v>1.9941698135287837E-2</v>
      </c>
      <c r="D10" s="153">
        <v>37196.307000000001</v>
      </c>
      <c r="E10" s="151">
        <v>4.1378134725480645E-2</v>
      </c>
      <c r="F10" s="153">
        <v>40919.71</v>
      </c>
      <c r="G10" s="151">
        <v>3.9307441921887176E-2</v>
      </c>
      <c r="H10" s="153">
        <v>91482.219000000012</v>
      </c>
      <c r="I10" s="157">
        <v>3.5047742809626949E-2</v>
      </c>
      <c r="J10" s="25"/>
      <c r="K10" s="26" t="str">
        <f>+A10</f>
        <v>Biomasa</v>
      </c>
      <c r="L10" s="23">
        <f>+B10</f>
        <v>13366.202000000001</v>
      </c>
      <c r="M10" s="23">
        <f>+D10</f>
        <v>37196.307000000001</v>
      </c>
      <c r="N10" s="23">
        <f>+F10</f>
        <v>40919.71</v>
      </c>
      <c r="O10" s="40"/>
    </row>
    <row r="11" spans="1:15" x14ac:dyDescent="0.2">
      <c r="A11" s="124" t="s">
        <v>40</v>
      </c>
      <c r="B11" s="148">
        <v>1007.74</v>
      </c>
      <c r="C11" s="150">
        <v>2.1321261483075751E-2</v>
      </c>
      <c r="D11" s="154">
        <v>1391.23</v>
      </c>
      <c r="E11" s="152">
        <v>2.4090562770562769E-2</v>
      </c>
      <c r="F11" s="154">
        <v>685.48</v>
      </c>
      <c r="G11" s="151">
        <v>1.0631409372074048E-2</v>
      </c>
      <c r="H11" s="154">
        <v>3084.4500000000003</v>
      </c>
      <c r="I11" s="157">
        <v>1.8198265460362986E-2</v>
      </c>
      <c r="J11" s="25"/>
      <c r="K11" s="26" t="str">
        <f t="shared" ref="K11:L25" si="0">+A11</f>
        <v>Bioplyn</v>
      </c>
      <c r="L11" s="23">
        <f t="shared" si="0"/>
        <v>1007.74</v>
      </c>
      <c r="M11" s="23">
        <f t="shared" ref="M11:M25" si="1">+D11</f>
        <v>1391.23</v>
      </c>
      <c r="N11" s="23">
        <f t="shared" ref="N11:N25" si="2">+F11</f>
        <v>685.48</v>
      </c>
      <c r="O11" s="40"/>
    </row>
    <row r="12" spans="1:15" x14ac:dyDescent="0.2">
      <c r="A12" s="124" t="s">
        <v>39</v>
      </c>
      <c r="B12" s="148">
        <v>0</v>
      </c>
      <c r="C12" s="150">
        <v>0</v>
      </c>
      <c r="D12" s="154">
        <v>19185.84</v>
      </c>
      <c r="E12" s="152">
        <v>1.7924115046707805E-2</v>
      </c>
      <c r="F12" s="154">
        <v>19243</v>
      </c>
      <c r="G12" s="151">
        <v>1.5851588327544089E-2</v>
      </c>
      <c r="H12" s="154">
        <v>38428.839999999997</v>
      </c>
      <c r="I12" s="157">
        <v>1.26625293181577E-2</v>
      </c>
      <c r="J12" s="25"/>
      <c r="K12" s="26" t="str">
        <f t="shared" si="0"/>
        <v>Černé uhlí</v>
      </c>
      <c r="L12" s="23">
        <f t="shared" si="0"/>
        <v>0</v>
      </c>
      <c r="M12" s="23">
        <f t="shared" si="1"/>
        <v>19185.84</v>
      </c>
      <c r="N12" s="23">
        <f t="shared" si="2"/>
        <v>19243</v>
      </c>
      <c r="O12" s="40"/>
    </row>
    <row r="13" spans="1:15" x14ac:dyDescent="0.2">
      <c r="A13" s="124" t="s">
        <v>51</v>
      </c>
      <c r="B13" s="148">
        <v>14.5</v>
      </c>
      <c r="C13" s="150">
        <v>1.6037161975335949E-2</v>
      </c>
      <c r="D13" s="154">
        <v>0</v>
      </c>
      <c r="E13" s="152">
        <v>0</v>
      </c>
      <c r="F13" s="154">
        <v>0</v>
      </c>
      <c r="G13" s="151">
        <v>0</v>
      </c>
      <c r="H13" s="154">
        <v>14.5</v>
      </c>
      <c r="I13" s="157">
        <v>8.0545711079756891E-3</v>
      </c>
      <c r="J13" s="25"/>
      <c r="K13" s="26" t="str">
        <f t="shared" si="0"/>
        <v>Elektrická energie</v>
      </c>
      <c r="L13" s="23">
        <f t="shared" si="0"/>
        <v>14.5</v>
      </c>
      <c r="M13" s="23">
        <f t="shared" si="1"/>
        <v>0</v>
      </c>
      <c r="N13" s="23">
        <f t="shared" si="2"/>
        <v>0</v>
      </c>
      <c r="O13" s="40"/>
    </row>
    <row r="14" spans="1:15" x14ac:dyDescent="0.2">
      <c r="A14" s="124" t="s">
        <v>52</v>
      </c>
      <c r="B14" s="148">
        <v>0</v>
      </c>
      <c r="C14" s="150">
        <v>0</v>
      </c>
      <c r="D14" s="154">
        <v>0</v>
      </c>
      <c r="E14" s="152">
        <v>0</v>
      </c>
      <c r="F14" s="154">
        <v>0</v>
      </c>
      <c r="G14" s="151">
        <v>0</v>
      </c>
      <c r="H14" s="154">
        <v>0</v>
      </c>
      <c r="I14" s="157">
        <v>0</v>
      </c>
      <c r="J14" s="25"/>
      <c r="K14" s="26" t="str">
        <f t="shared" si="0"/>
        <v>Energie prostředí (tepelné čerpadlo)</v>
      </c>
      <c r="L14" s="23">
        <f t="shared" si="0"/>
        <v>0</v>
      </c>
      <c r="M14" s="23">
        <f t="shared" si="1"/>
        <v>0</v>
      </c>
      <c r="N14" s="23">
        <f t="shared" si="2"/>
        <v>0</v>
      </c>
      <c r="O14" s="40"/>
    </row>
    <row r="15" spans="1:15" x14ac:dyDescent="0.2">
      <c r="A15" s="124" t="s">
        <v>53</v>
      </c>
      <c r="B15" s="148">
        <v>0</v>
      </c>
      <c r="C15" s="150">
        <v>0</v>
      </c>
      <c r="D15" s="154">
        <v>0</v>
      </c>
      <c r="E15" s="152">
        <v>0</v>
      </c>
      <c r="F15" s="154">
        <v>0</v>
      </c>
      <c r="G15" s="151">
        <v>0</v>
      </c>
      <c r="H15" s="154">
        <v>0</v>
      </c>
      <c r="I15" s="157">
        <v>0</v>
      </c>
      <c r="J15" s="25"/>
      <c r="K15" s="26" t="str">
        <f t="shared" si="0"/>
        <v>Energie Slunce (solární kolektor)</v>
      </c>
      <c r="L15" s="23">
        <f t="shared" si="0"/>
        <v>0</v>
      </c>
      <c r="M15" s="23">
        <f t="shared" si="1"/>
        <v>0</v>
      </c>
      <c r="N15" s="23">
        <f t="shared" si="2"/>
        <v>0</v>
      </c>
      <c r="O15" s="40"/>
    </row>
    <row r="16" spans="1:15" x14ac:dyDescent="0.2">
      <c r="A16" s="124" t="s">
        <v>38</v>
      </c>
      <c r="B16" s="148">
        <v>175607.09</v>
      </c>
      <c r="C16" s="150">
        <v>5.6009013155090749E-2</v>
      </c>
      <c r="D16" s="154">
        <v>242108.43700000001</v>
      </c>
      <c r="E16" s="152">
        <v>5.626398659207088E-2</v>
      </c>
      <c r="F16" s="154">
        <v>277045.495</v>
      </c>
      <c r="G16" s="151">
        <v>5.4505691409026905E-2</v>
      </c>
      <c r="H16" s="154">
        <v>694761.022</v>
      </c>
      <c r="I16" s="157">
        <v>5.5486381496538603E-2</v>
      </c>
      <c r="J16" s="25"/>
      <c r="K16" s="26" t="str">
        <f t="shared" si="0"/>
        <v>Hnědé uhlí</v>
      </c>
      <c r="L16" s="23">
        <f t="shared" si="0"/>
        <v>175607.09</v>
      </c>
      <c r="M16" s="23">
        <f t="shared" si="1"/>
        <v>242108.43700000001</v>
      </c>
      <c r="N16" s="23">
        <f t="shared" si="2"/>
        <v>277045.495</v>
      </c>
      <c r="O16" s="40"/>
    </row>
    <row r="17" spans="1:18" x14ac:dyDescent="0.2">
      <c r="A17" s="124" t="s">
        <v>63</v>
      </c>
      <c r="B17" s="148">
        <v>0</v>
      </c>
      <c r="C17" s="150">
        <v>0</v>
      </c>
      <c r="D17" s="154">
        <v>0</v>
      </c>
      <c r="E17" s="152">
        <v>0</v>
      </c>
      <c r="F17" s="154">
        <v>0</v>
      </c>
      <c r="G17" s="151">
        <v>0</v>
      </c>
      <c r="H17" s="154">
        <v>0</v>
      </c>
      <c r="I17" s="157">
        <v>0</v>
      </c>
      <c r="J17" s="25"/>
      <c r="K17" s="26" t="str">
        <f t="shared" si="0"/>
        <v>Jaderné palivo</v>
      </c>
      <c r="L17" s="23">
        <f t="shared" si="0"/>
        <v>0</v>
      </c>
      <c r="M17" s="23">
        <f t="shared" si="1"/>
        <v>0</v>
      </c>
      <c r="N17" s="23">
        <f t="shared" si="2"/>
        <v>0</v>
      </c>
      <c r="O17" s="40"/>
    </row>
    <row r="18" spans="1:18" x14ac:dyDescent="0.2">
      <c r="A18" s="124" t="s">
        <v>37</v>
      </c>
      <c r="B18" s="148">
        <v>0</v>
      </c>
      <c r="C18" s="150">
        <v>0</v>
      </c>
      <c r="D18" s="154">
        <v>0</v>
      </c>
      <c r="E18" s="152">
        <v>0</v>
      </c>
      <c r="F18" s="154">
        <v>0</v>
      </c>
      <c r="G18" s="151">
        <v>0</v>
      </c>
      <c r="H18" s="154">
        <v>0</v>
      </c>
      <c r="I18" s="157">
        <v>0</v>
      </c>
      <c r="J18" s="25"/>
      <c r="K18" s="26" t="str">
        <f t="shared" si="0"/>
        <v>Koks</v>
      </c>
      <c r="L18" s="23">
        <f t="shared" si="0"/>
        <v>0</v>
      </c>
      <c r="M18" s="23">
        <f t="shared" si="1"/>
        <v>0</v>
      </c>
      <c r="N18" s="23">
        <f t="shared" si="2"/>
        <v>0</v>
      </c>
      <c r="O18" s="40"/>
    </row>
    <row r="19" spans="1:18" x14ac:dyDescent="0.2">
      <c r="A19" s="124" t="s">
        <v>36</v>
      </c>
      <c r="B19" s="148">
        <v>2451</v>
      </c>
      <c r="C19" s="150">
        <v>3.9250512190358744E-2</v>
      </c>
      <c r="D19" s="154">
        <v>2741</v>
      </c>
      <c r="E19" s="152">
        <v>3.3001958035909357E-2</v>
      </c>
      <c r="F19" s="154">
        <v>480</v>
      </c>
      <c r="G19" s="151">
        <v>5.505577465396155E-3</v>
      </c>
      <c r="H19" s="154">
        <v>5672</v>
      </c>
      <c r="I19" s="157">
        <v>2.4376298745946871E-2</v>
      </c>
      <c r="J19" s="25"/>
      <c r="K19" s="26" t="str">
        <f t="shared" si="0"/>
        <v>Odpadní teplo</v>
      </c>
      <c r="L19" s="23">
        <f t="shared" si="0"/>
        <v>2451</v>
      </c>
      <c r="M19" s="23">
        <f t="shared" si="1"/>
        <v>2741</v>
      </c>
      <c r="N19" s="23">
        <f t="shared" si="2"/>
        <v>480</v>
      </c>
      <c r="O19" s="40"/>
    </row>
    <row r="20" spans="1:18" x14ac:dyDescent="0.2">
      <c r="A20" s="124" t="s">
        <v>35</v>
      </c>
      <c r="B20" s="148">
        <v>3716</v>
      </c>
      <c r="C20" s="150">
        <v>0.67562985302141632</v>
      </c>
      <c r="D20" s="154">
        <v>5131</v>
      </c>
      <c r="E20" s="152">
        <v>0.67675963109675552</v>
      </c>
      <c r="F20" s="154">
        <v>9861</v>
      </c>
      <c r="G20" s="151">
        <v>0.76189902230298867</v>
      </c>
      <c r="H20" s="154">
        <v>18708</v>
      </c>
      <c r="I20" s="157">
        <v>0.71886300679784332</v>
      </c>
      <c r="J20" s="25"/>
      <c r="K20" s="26" t="str">
        <f t="shared" si="0"/>
        <v>Ostatní kapalná paliva</v>
      </c>
      <c r="L20" s="23">
        <f t="shared" si="0"/>
        <v>3716</v>
      </c>
      <c r="M20" s="23">
        <f t="shared" si="1"/>
        <v>5131</v>
      </c>
      <c r="N20" s="23">
        <f t="shared" si="2"/>
        <v>9861</v>
      </c>
      <c r="O20" s="40"/>
    </row>
    <row r="21" spans="1:18" x14ac:dyDescent="0.2">
      <c r="A21" s="124" t="s">
        <v>34</v>
      </c>
      <c r="B21" s="148">
        <v>2194.3000000000002</v>
      </c>
      <c r="C21" s="150">
        <v>7.979952958491094E-3</v>
      </c>
      <c r="D21" s="154">
        <v>2410</v>
      </c>
      <c r="E21" s="152">
        <v>8.0273808223405817E-3</v>
      </c>
      <c r="F21" s="154">
        <v>2718.9</v>
      </c>
      <c r="G21" s="151">
        <v>1.1072084431238458E-2</v>
      </c>
      <c r="H21" s="154">
        <v>7323.2000000000007</v>
      </c>
      <c r="I21" s="157">
        <v>8.9224345648175676E-3</v>
      </c>
      <c r="J21" s="25"/>
      <c r="K21" s="26" t="str">
        <f t="shared" si="0"/>
        <v>Ostatní pevná paliva</v>
      </c>
      <c r="L21" s="23">
        <f t="shared" si="0"/>
        <v>2194.3000000000002</v>
      </c>
      <c r="M21" s="23">
        <f t="shared" si="1"/>
        <v>2410</v>
      </c>
      <c r="N21" s="23">
        <f t="shared" si="2"/>
        <v>2718.9</v>
      </c>
      <c r="O21" s="40"/>
    </row>
    <row r="22" spans="1:18" x14ac:dyDescent="0.2">
      <c r="A22" s="124" t="s">
        <v>33</v>
      </c>
      <c r="B22" s="148">
        <v>11006</v>
      </c>
      <c r="C22" s="150">
        <v>3.741705862673099E-2</v>
      </c>
      <c r="D22" s="154">
        <v>12302</v>
      </c>
      <c r="E22" s="152">
        <v>3.752680938507006E-2</v>
      </c>
      <c r="F22" s="154">
        <v>12831</v>
      </c>
      <c r="G22" s="151">
        <v>3.3981643466318212E-2</v>
      </c>
      <c r="H22" s="154">
        <v>36139</v>
      </c>
      <c r="I22" s="157">
        <v>3.6155302679065117E-2</v>
      </c>
      <c r="J22" s="25"/>
      <c r="K22" s="26" t="str">
        <f t="shared" si="0"/>
        <v>Ostatní plyny</v>
      </c>
      <c r="L22" s="23">
        <f t="shared" si="0"/>
        <v>11006</v>
      </c>
      <c r="M22" s="23">
        <f t="shared" si="1"/>
        <v>12302</v>
      </c>
      <c r="N22" s="23">
        <f t="shared" si="2"/>
        <v>12831</v>
      </c>
      <c r="O22" s="40"/>
    </row>
    <row r="23" spans="1:18" x14ac:dyDescent="0.2">
      <c r="A23" s="124" t="s">
        <v>3</v>
      </c>
      <c r="B23" s="148">
        <v>0</v>
      </c>
      <c r="C23" s="150">
        <v>0</v>
      </c>
      <c r="D23" s="154">
        <v>0</v>
      </c>
      <c r="E23" s="152">
        <v>0</v>
      </c>
      <c r="F23" s="154">
        <v>0</v>
      </c>
      <c r="G23" s="151">
        <v>0</v>
      </c>
      <c r="H23" s="154">
        <v>0</v>
      </c>
      <c r="I23" s="157">
        <v>0</v>
      </c>
      <c r="J23" s="25"/>
      <c r="K23" s="26" t="str">
        <f t="shared" si="0"/>
        <v>Ostatní</v>
      </c>
      <c r="L23" s="23">
        <f t="shared" si="0"/>
        <v>0</v>
      </c>
      <c r="M23" s="23">
        <f t="shared" si="1"/>
        <v>0</v>
      </c>
      <c r="N23" s="23">
        <f t="shared" si="2"/>
        <v>0</v>
      </c>
      <c r="O23" s="40"/>
    </row>
    <row r="24" spans="1:18" x14ac:dyDescent="0.2">
      <c r="A24" s="124" t="s">
        <v>32</v>
      </c>
      <c r="B24" s="148">
        <v>245.5</v>
      </c>
      <c r="C24" s="150">
        <v>6.3407921366945647E-2</v>
      </c>
      <c r="D24" s="154">
        <v>178.93</v>
      </c>
      <c r="E24" s="152">
        <v>5.4840065643800718E-3</v>
      </c>
      <c r="F24" s="154">
        <v>124.27</v>
      </c>
      <c r="G24" s="151">
        <v>3.670396557890471E-3</v>
      </c>
      <c r="H24" s="154">
        <v>548.70000000000005</v>
      </c>
      <c r="I24" s="157">
        <v>7.7988266027910515E-3</v>
      </c>
      <c r="J24" s="25"/>
      <c r="K24" s="26" t="str">
        <f t="shared" si="0"/>
        <v>Topné oleje</v>
      </c>
      <c r="L24" s="23">
        <f t="shared" si="0"/>
        <v>245.5</v>
      </c>
      <c r="M24" s="23">
        <f t="shared" si="1"/>
        <v>178.93</v>
      </c>
      <c r="N24" s="23">
        <f t="shared" si="2"/>
        <v>124.27</v>
      </c>
      <c r="O24" s="40"/>
    </row>
    <row r="25" spans="1:18" x14ac:dyDescent="0.2">
      <c r="A25" s="124" t="s">
        <v>31</v>
      </c>
      <c r="B25" s="148">
        <v>113703.51528563244</v>
      </c>
      <c r="C25" s="149">
        <v>5.7330077161672925E-2</v>
      </c>
      <c r="D25" s="153">
        <v>109552.75523306354</v>
      </c>
      <c r="E25" s="151">
        <v>4.2410066288562337E-2</v>
      </c>
      <c r="F25" s="153">
        <v>123987.70527453629</v>
      </c>
      <c r="G25" s="151">
        <v>3.8035981449796231E-2</v>
      </c>
      <c r="H25" s="153">
        <v>347243.97579323227</v>
      </c>
      <c r="I25" s="157">
        <v>4.4369199511847764E-2</v>
      </c>
      <c r="J25" s="25"/>
      <c r="K25" s="26" t="str">
        <f t="shared" si="0"/>
        <v>Zemní plyn</v>
      </c>
      <c r="L25" s="23">
        <f t="shared" si="0"/>
        <v>113703.51528563244</v>
      </c>
      <c r="M25" s="23">
        <f t="shared" si="1"/>
        <v>109552.75523306354</v>
      </c>
      <c r="N25" s="23">
        <f t="shared" si="2"/>
        <v>123987.70527453629</v>
      </c>
      <c r="O25" s="24"/>
    </row>
    <row r="26" spans="1:18" ht="13.5" customHeight="1" x14ac:dyDescent="0.2">
      <c r="A26" s="126" t="s">
        <v>170</v>
      </c>
      <c r="B26" s="145">
        <v>319095.35299999994</v>
      </c>
      <c r="C26" s="147">
        <v>4.8655046953892285E-2</v>
      </c>
      <c r="D26" s="145">
        <v>427917.11700000009</v>
      </c>
      <c r="E26" s="147">
        <v>4.8164834756862028E-2</v>
      </c>
      <c r="F26" s="145">
        <v>484360.07299999997</v>
      </c>
      <c r="G26" s="147">
        <v>4.5173037213265897E-2</v>
      </c>
      <c r="H26" s="145">
        <v>1231372.5430000001</v>
      </c>
      <c r="I26" s="156">
        <v>4.7061682523577855E-2</v>
      </c>
      <c r="J26" s="7"/>
      <c r="K26" s="26"/>
      <c r="L26" s="26" t="str">
        <f>+L9</f>
        <v>Říjen</v>
      </c>
      <c r="M26" s="26" t="str">
        <f>+M9</f>
        <v>Listopad</v>
      </c>
      <c r="N26" s="26" t="str">
        <f>+N9</f>
        <v>Prosinec</v>
      </c>
      <c r="O26" s="22"/>
      <c r="P26" s="34"/>
      <c r="Q26" s="34"/>
      <c r="R26" s="34"/>
    </row>
    <row r="27" spans="1:18" ht="12.75" customHeight="1" x14ac:dyDescent="0.2">
      <c r="A27" s="124" t="s">
        <v>26</v>
      </c>
      <c r="B27" s="148">
        <v>162295.34899999999</v>
      </c>
      <c r="C27" s="151">
        <v>9.5854463400644546E-2</v>
      </c>
      <c r="D27" s="153">
        <v>206428.40899999999</v>
      </c>
      <c r="E27" s="151">
        <v>9.7811384069252619E-2</v>
      </c>
      <c r="F27" s="153">
        <v>194026.55300000001</v>
      </c>
      <c r="G27" s="151">
        <v>8.3854568481897679E-2</v>
      </c>
      <c r="H27" s="153">
        <v>562750.31099999999</v>
      </c>
      <c r="I27" s="157">
        <v>9.1990790628942859E-2</v>
      </c>
      <c r="J27" s="25"/>
      <c r="K27" s="26" t="str">
        <f>+A27</f>
        <v>Průmysl</v>
      </c>
      <c r="L27" s="23">
        <f t="shared" ref="L27:L34" si="3">+B27</f>
        <v>162295.34899999999</v>
      </c>
      <c r="M27" s="23">
        <f t="shared" ref="M27:M34" si="4">+D27</f>
        <v>206428.40899999999</v>
      </c>
      <c r="N27" s="23">
        <f t="shared" ref="N27:N34" si="5">+F27</f>
        <v>194026.55300000001</v>
      </c>
      <c r="O27" s="22"/>
      <c r="P27" s="40"/>
      <c r="Q27" s="40"/>
      <c r="R27" s="40"/>
    </row>
    <row r="28" spans="1:18" ht="12.75" customHeight="1" x14ac:dyDescent="0.2">
      <c r="A28" s="124" t="s">
        <v>0</v>
      </c>
      <c r="B28" s="148">
        <v>419.42800000000005</v>
      </c>
      <c r="C28" s="152">
        <v>2.1755976196961499E-3</v>
      </c>
      <c r="D28" s="154">
        <v>269.791</v>
      </c>
      <c r="E28" s="152">
        <v>1.0389828469955416E-3</v>
      </c>
      <c r="F28" s="154">
        <v>197.703</v>
      </c>
      <c r="G28" s="151">
        <v>5.7042769890012157E-4</v>
      </c>
      <c r="H28" s="154">
        <v>886.92200000000003</v>
      </c>
      <c r="I28" s="157">
        <v>1.10998006112766E-3</v>
      </c>
      <c r="J28" s="25"/>
      <c r="K28" s="26" t="str">
        <f t="shared" ref="K28:K34" si="6">+A28</f>
        <v>Energetika</v>
      </c>
      <c r="L28" s="23">
        <f t="shared" si="3"/>
        <v>419.42800000000005</v>
      </c>
      <c r="M28" s="23">
        <f t="shared" si="4"/>
        <v>269.791</v>
      </c>
      <c r="N28" s="23">
        <f t="shared" si="5"/>
        <v>197.703</v>
      </c>
      <c r="O28" s="22"/>
    </row>
    <row r="29" spans="1:18" ht="12.75" customHeight="1" x14ac:dyDescent="0.2">
      <c r="A29" s="124" t="s">
        <v>1</v>
      </c>
      <c r="B29" s="148">
        <v>1032.8</v>
      </c>
      <c r="C29" s="152">
        <v>1.8651840692692667E-2</v>
      </c>
      <c r="D29" s="154">
        <v>1598.1399999999999</v>
      </c>
      <c r="E29" s="152">
        <v>1.8428238055927085E-2</v>
      </c>
      <c r="F29" s="154">
        <v>3012.7</v>
      </c>
      <c r="G29" s="151">
        <v>2.7124882067491692E-2</v>
      </c>
      <c r="H29" s="154">
        <v>5643.6399999999994</v>
      </c>
      <c r="I29" s="157">
        <v>2.2292545126096183E-2</v>
      </c>
      <c r="J29" s="25"/>
      <c r="K29" s="26" t="str">
        <f t="shared" si="6"/>
        <v>Doprava</v>
      </c>
      <c r="L29" s="23">
        <f t="shared" si="3"/>
        <v>1032.8</v>
      </c>
      <c r="M29" s="23">
        <f t="shared" si="4"/>
        <v>1598.1399999999999</v>
      </c>
      <c r="N29" s="23">
        <f t="shared" si="5"/>
        <v>3012.7</v>
      </c>
      <c r="O29" s="22"/>
    </row>
    <row r="30" spans="1:18" ht="12.75" customHeight="1" x14ac:dyDescent="0.2">
      <c r="A30" s="124" t="s">
        <v>2</v>
      </c>
      <c r="B30" s="148">
        <v>1333.4580000000001</v>
      </c>
      <c r="C30" s="152">
        <v>6.5514717717250898E-2</v>
      </c>
      <c r="D30" s="154">
        <v>2023.259</v>
      </c>
      <c r="E30" s="152">
        <v>9.1931768551709772E-2</v>
      </c>
      <c r="F30" s="154">
        <v>3142.527</v>
      </c>
      <c r="G30" s="151">
        <v>9.4259935684231411E-2</v>
      </c>
      <c r="H30" s="154">
        <v>6499.2440000000006</v>
      </c>
      <c r="I30" s="157">
        <v>8.5854387310862423E-2</v>
      </c>
      <c r="J30" s="25"/>
      <c r="K30" s="26" t="str">
        <f t="shared" si="6"/>
        <v>Stavebnictví</v>
      </c>
      <c r="L30" s="23">
        <f t="shared" si="3"/>
        <v>1333.4580000000001</v>
      </c>
      <c r="M30" s="23">
        <f t="shared" si="4"/>
        <v>2023.259</v>
      </c>
      <c r="N30" s="23">
        <f t="shared" si="5"/>
        <v>3142.527</v>
      </c>
    </row>
    <row r="31" spans="1:18" x14ac:dyDescent="0.2">
      <c r="A31" s="124" t="s">
        <v>6</v>
      </c>
      <c r="B31" s="148">
        <v>967.22</v>
      </c>
      <c r="C31" s="152">
        <v>2.687384947082401E-2</v>
      </c>
      <c r="D31" s="154">
        <v>1722.1</v>
      </c>
      <c r="E31" s="152">
        <v>3.7666508451269169E-2</v>
      </c>
      <c r="F31" s="154">
        <v>1012.4100000000001</v>
      </c>
      <c r="G31" s="151">
        <v>2.1754600068991284E-2</v>
      </c>
      <c r="H31" s="154">
        <v>3701.7299999999996</v>
      </c>
      <c r="I31" s="157">
        <v>2.8863723357226038E-2</v>
      </c>
      <c r="J31" s="25"/>
      <c r="K31" s="26" t="str">
        <f t="shared" si="6"/>
        <v>Zemědělství a lesnictví</v>
      </c>
      <c r="L31" s="23">
        <f t="shared" si="3"/>
        <v>967.22</v>
      </c>
      <c r="M31" s="23">
        <f t="shared" si="4"/>
        <v>1722.1</v>
      </c>
      <c r="N31" s="23">
        <f t="shared" si="5"/>
        <v>1012.4100000000001</v>
      </c>
    </row>
    <row r="32" spans="1:18" x14ac:dyDescent="0.2">
      <c r="A32" s="124" t="s">
        <v>25</v>
      </c>
      <c r="B32" s="148">
        <v>107312.51999999997</v>
      </c>
      <c r="C32" s="152">
        <v>3.6625149583439612E-2</v>
      </c>
      <c r="D32" s="154">
        <v>151487.18900000001</v>
      </c>
      <c r="E32" s="152">
        <v>3.8740739009543473E-2</v>
      </c>
      <c r="F32" s="154">
        <v>186581.44499999998</v>
      </c>
      <c r="G32" s="151">
        <v>3.9480270122776412E-2</v>
      </c>
      <c r="H32" s="154">
        <v>445381.15399999998</v>
      </c>
      <c r="I32" s="157">
        <v>3.8506977386562884E-2</v>
      </c>
      <c r="J32" s="25"/>
      <c r="K32" s="26" t="str">
        <f t="shared" si="6"/>
        <v>Domácnosti</v>
      </c>
      <c r="L32" s="23">
        <f t="shared" si="3"/>
        <v>107312.51999999997</v>
      </c>
      <c r="M32" s="23">
        <f t="shared" si="4"/>
        <v>151487.18900000001</v>
      </c>
      <c r="N32" s="23">
        <f t="shared" si="5"/>
        <v>186581.44499999998</v>
      </c>
    </row>
    <row r="33" spans="1:14" x14ac:dyDescent="0.2">
      <c r="A33" s="124" t="s">
        <v>5</v>
      </c>
      <c r="B33" s="148">
        <v>45395.890999999996</v>
      </c>
      <c r="C33" s="152">
        <v>3.0286577089436498E-2</v>
      </c>
      <c r="D33" s="154">
        <v>63940.356000000007</v>
      </c>
      <c r="E33" s="152">
        <v>2.8361134979661144E-2</v>
      </c>
      <c r="F33" s="154">
        <v>95797.751000000004</v>
      </c>
      <c r="G33" s="151">
        <v>3.2993634869458908E-2</v>
      </c>
      <c r="H33" s="154">
        <v>205133.99800000002</v>
      </c>
      <c r="I33" s="157">
        <v>3.0815213173235496E-2</v>
      </c>
      <c r="J33" s="25"/>
      <c r="K33" s="26" t="str">
        <f t="shared" si="6"/>
        <v>Obchod, služby, školství, zdravotnictví</v>
      </c>
      <c r="L33" s="23">
        <f t="shared" si="3"/>
        <v>45395.890999999996</v>
      </c>
      <c r="M33" s="23">
        <f t="shared" si="4"/>
        <v>63940.356000000007</v>
      </c>
      <c r="N33" s="23">
        <f t="shared" si="5"/>
        <v>95797.751000000004</v>
      </c>
    </row>
    <row r="34" spans="1:14" x14ac:dyDescent="0.2">
      <c r="A34" s="124" t="s">
        <v>3</v>
      </c>
      <c r="B34" s="148">
        <v>338.68699999999995</v>
      </c>
      <c r="C34" s="151">
        <v>2.5702760517930441E-3</v>
      </c>
      <c r="D34" s="153">
        <v>447.87299999999999</v>
      </c>
      <c r="E34" s="151">
        <v>2.2961984842269191E-3</v>
      </c>
      <c r="F34" s="153">
        <v>588.98399999999992</v>
      </c>
      <c r="G34" s="151">
        <v>2.4390028063663608E-3</v>
      </c>
      <c r="H34" s="153">
        <v>1375.5439999999999</v>
      </c>
      <c r="I34" s="157">
        <v>2.4204283289455332E-3</v>
      </c>
      <c r="J34" s="25"/>
      <c r="K34" s="26" t="str">
        <f t="shared" si="6"/>
        <v>Ostatní</v>
      </c>
      <c r="L34" s="23">
        <f t="shared" si="3"/>
        <v>338.68699999999995</v>
      </c>
      <c r="M34" s="23">
        <f t="shared" si="4"/>
        <v>447.87299999999999</v>
      </c>
      <c r="N34" s="23">
        <f t="shared" si="5"/>
        <v>588.98399999999992</v>
      </c>
    </row>
    <row r="35" spans="1:14" ht="18" customHeight="1" x14ac:dyDescent="0.2">
      <c r="A35" s="45" t="s">
        <v>159</v>
      </c>
      <c r="B35" s="18"/>
      <c r="C35" s="18"/>
      <c r="D35" s="6"/>
      <c r="F35" s="7"/>
      <c r="G35" s="26"/>
      <c r="H35" s="26"/>
      <c r="I35" s="3" t="s">
        <v>65</v>
      </c>
      <c r="J35" s="26"/>
    </row>
    <row r="36" spans="1:14" x14ac:dyDescent="0.2">
      <c r="A36" s="18"/>
      <c r="B36" s="18"/>
      <c r="C36" s="18"/>
    </row>
    <row r="37" spans="1:14" x14ac:dyDescent="0.2">
      <c r="B37" s="22"/>
      <c r="C37" s="22"/>
      <c r="D37" s="22"/>
    </row>
    <row r="38" spans="1:14" x14ac:dyDescent="0.2">
      <c r="B38" s="22"/>
      <c r="C38" s="22"/>
      <c r="D38" s="22"/>
    </row>
    <row r="39" spans="1:14" x14ac:dyDescent="0.2">
      <c r="B39" s="22"/>
      <c r="C39" s="22"/>
      <c r="D39" s="22"/>
      <c r="L39" s="28" t="s">
        <v>156</v>
      </c>
      <c r="M39" s="32">
        <v>3.4737789636556327E-2</v>
      </c>
    </row>
    <row r="40" spans="1:14" x14ac:dyDescent="0.2">
      <c r="B40" s="34"/>
      <c r="C40" s="34"/>
      <c r="D40" s="34"/>
      <c r="L40" s="28" t="s">
        <v>50</v>
      </c>
      <c r="M40" s="32">
        <v>4.682849013769734E-2</v>
      </c>
    </row>
    <row r="41" spans="1:14" x14ac:dyDescent="0.2">
      <c r="B41" s="22"/>
      <c r="C41" s="22"/>
      <c r="D41" s="22"/>
      <c r="L41" s="28" t="s">
        <v>112</v>
      </c>
      <c r="M41" s="32">
        <v>4.3789442183603172E-2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zoomScaleSheetLayoutView="100" workbookViewId="0">
      <selection activeCell="O28" sqref="O28"/>
    </sheetView>
  </sheetViews>
  <sheetFormatPr defaultRowHeight="12" x14ac:dyDescent="0.2"/>
  <cols>
    <col min="1" max="1" width="30.85546875" style="20" customWidth="1"/>
    <col min="2" max="13" width="9.42578125" style="20" customWidth="1"/>
    <col min="14" max="16384" width="9.140625" style="20"/>
  </cols>
  <sheetData>
    <row r="1" spans="1:20" ht="18.75" x14ac:dyDescent="0.3">
      <c r="A1" s="43" t="s">
        <v>273</v>
      </c>
      <c r="B1" s="42"/>
      <c r="C1" s="42"/>
      <c r="D1" s="42"/>
      <c r="E1" s="42"/>
      <c r="F1" s="42"/>
      <c r="G1" s="42"/>
      <c r="H1" s="42"/>
      <c r="I1" s="42"/>
      <c r="J1" s="240"/>
      <c r="M1" s="176" t="str">
        <f>Titulní!A35</f>
        <v>IV. čtvrtletí 2020</v>
      </c>
    </row>
    <row r="2" spans="1:20" ht="6" customHeight="1" x14ac:dyDescent="0.2">
      <c r="A2" s="42"/>
      <c r="B2" s="42"/>
      <c r="C2" s="42"/>
      <c r="D2" s="42"/>
      <c r="E2" s="42"/>
      <c r="F2" s="42"/>
      <c r="G2" s="42"/>
      <c r="H2" s="42"/>
      <c r="I2" s="42"/>
      <c r="J2" s="42"/>
    </row>
    <row r="3" spans="1:20" ht="12.75" customHeight="1" x14ac:dyDescent="0.2">
      <c r="A3" s="291"/>
      <c r="B3" s="274" t="s">
        <v>17</v>
      </c>
      <c r="C3" s="275"/>
      <c r="D3" s="276"/>
      <c r="E3" s="274" t="s">
        <v>18</v>
      </c>
      <c r="F3" s="275"/>
      <c r="G3" s="276"/>
      <c r="H3" s="274" t="s">
        <v>19</v>
      </c>
      <c r="I3" s="275"/>
      <c r="J3" s="276"/>
      <c r="K3" s="274" t="s">
        <v>291</v>
      </c>
      <c r="L3" s="275"/>
      <c r="M3" s="275"/>
      <c r="N3" s="42"/>
      <c r="O3" s="305" t="str">
        <f>+B3</f>
        <v>Říjen</v>
      </c>
      <c r="P3" s="305"/>
      <c r="Q3" s="305" t="str">
        <f>+E3</f>
        <v>Listopad</v>
      </c>
      <c r="R3" s="305"/>
      <c r="S3" s="305" t="str">
        <f>+H3</f>
        <v>Prosinec</v>
      </c>
      <c r="T3" s="305"/>
    </row>
    <row r="4" spans="1:20" ht="13.5" x14ac:dyDescent="0.2">
      <c r="A4" s="306"/>
      <c r="B4" s="238" t="s">
        <v>154</v>
      </c>
      <c r="C4" s="239" t="s">
        <v>157</v>
      </c>
      <c r="D4" s="158" t="s">
        <v>160</v>
      </c>
      <c r="E4" s="238" t="s">
        <v>154</v>
      </c>
      <c r="F4" s="239" t="s">
        <v>157</v>
      </c>
      <c r="G4" s="158" t="s">
        <v>160</v>
      </c>
      <c r="H4" s="238" t="s">
        <v>154</v>
      </c>
      <c r="I4" s="239" t="s">
        <v>157</v>
      </c>
      <c r="J4" s="158" t="s">
        <v>160</v>
      </c>
      <c r="K4" s="238" t="s">
        <v>154</v>
      </c>
      <c r="L4" s="239" t="s">
        <v>157</v>
      </c>
      <c r="M4" s="159" t="s">
        <v>160</v>
      </c>
      <c r="N4" s="42"/>
      <c r="O4" s="26" t="str">
        <f>+B4</f>
        <v>Qnetto</v>
      </c>
      <c r="P4" s="26" t="str">
        <f>+C4</f>
        <v>QKVET</v>
      </c>
      <c r="Q4" s="26" t="str">
        <f>+E4</f>
        <v>Qnetto</v>
      </c>
      <c r="R4" s="26" t="str">
        <f>+F4</f>
        <v>QKVET</v>
      </c>
      <c r="S4" s="26" t="str">
        <f>+H4</f>
        <v>Qnetto</v>
      </c>
      <c r="T4" s="26" t="str">
        <f>+I4</f>
        <v>QKVET</v>
      </c>
    </row>
    <row r="5" spans="1:20" x14ac:dyDescent="0.2">
      <c r="A5" s="126" t="s">
        <v>214</v>
      </c>
      <c r="B5" s="160">
        <v>12213.247390199998</v>
      </c>
      <c r="C5" s="161">
        <v>8120.2491469999995</v>
      </c>
      <c r="D5" s="162">
        <v>0.66487223975465759</v>
      </c>
      <c r="E5" s="160">
        <v>15182.805074799999</v>
      </c>
      <c r="F5" s="161">
        <v>10507.575499999999</v>
      </c>
      <c r="G5" s="162">
        <v>0.6920707634875839</v>
      </c>
      <c r="H5" s="160">
        <v>17136.3586598</v>
      </c>
      <c r="I5" s="161">
        <v>11746.875600999998</v>
      </c>
      <c r="J5" s="162">
        <v>0.68549426597593732</v>
      </c>
      <c r="K5" s="168">
        <v>44532.411124799997</v>
      </c>
      <c r="L5" s="169">
        <v>30374.700247999997</v>
      </c>
      <c r="M5" s="170">
        <v>0.68208074705131783</v>
      </c>
      <c r="N5" s="42"/>
    </row>
    <row r="6" spans="1:20" x14ac:dyDescent="0.2">
      <c r="A6" s="84" t="s">
        <v>41</v>
      </c>
      <c r="B6" s="90">
        <v>1451.9117720000004</v>
      </c>
      <c r="C6" s="78">
        <v>1105.0001020000002</v>
      </c>
      <c r="D6" s="163">
        <v>0.76106559868845802</v>
      </c>
      <c r="E6" s="90">
        <v>2067.9006709999994</v>
      </c>
      <c r="F6" s="78">
        <v>1612.8688919999997</v>
      </c>
      <c r="G6" s="163">
        <v>0.77995472152927225</v>
      </c>
      <c r="H6" s="90">
        <v>2256.4829989999998</v>
      </c>
      <c r="I6" s="78">
        <v>1652.810487</v>
      </c>
      <c r="J6" s="163">
        <v>0.73247194316663233</v>
      </c>
      <c r="K6" s="130">
        <v>5776.2954419999996</v>
      </c>
      <c r="L6" s="135">
        <v>4370.6794810000001</v>
      </c>
      <c r="M6" s="166">
        <v>0.75665788304738868</v>
      </c>
      <c r="N6" s="42"/>
      <c r="O6" s="40"/>
      <c r="P6" s="27">
        <f>+L6/$L$5</f>
        <v>0.1438921024838026</v>
      </c>
    </row>
    <row r="7" spans="1:20" x14ac:dyDescent="0.2">
      <c r="A7" s="84" t="s">
        <v>40</v>
      </c>
      <c r="B7" s="164">
        <v>176.07117799999995</v>
      </c>
      <c r="C7" s="165">
        <v>166.64654099999998</v>
      </c>
      <c r="D7" s="163">
        <v>0.94647257372242966</v>
      </c>
      <c r="E7" s="164">
        <v>215.89744900000002</v>
      </c>
      <c r="F7" s="167">
        <v>203.52700100000001</v>
      </c>
      <c r="G7" s="163">
        <v>0.9427022039523959</v>
      </c>
      <c r="H7" s="164">
        <v>228.62887199999997</v>
      </c>
      <c r="I7" s="165">
        <v>216.43753000000007</v>
      </c>
      <c r="J7" s="163">
        <v>0.94667627980074232</v>
      </c>
      <c r="K7" s="191">
        <v>620.59749899999997</v>
      </c>
      <c r="L7" s="192">
        <v>586.61107200000004</v>
      </c>
      <c r="M7" s="193">
        <v>0.94523595880620859</v>
      </c>
      <c r="N7" s="42"/>
      <c r="O7" s="40"/>
      <c r="P7" s="27">
        <f t="shared" ref="P7:P21" si="0">+L7/$L$5</f>
        <v>1.9312489249622308E-2</v>
      </c>
    </row>
    <row r="8" spans="1:20" x14ac:dyDescent="0.2">
      <c r="A8" s="84" t="s">
        <v>39</v>
      </c>
      <c r="B8" s="164">
        <v>1173.4856689999999</v>
      </c>
      <c r="C8" s="165">
        <v>864.74384999999995</v>
      </c>
      <c r="D8" s="163">
        <v>0.736901926324249</v>
      </c>
      <c r="E8" s="164">
        <v>1475.628978</v>
      </c>
      <c r="F8" s="167">
        <v>1244.7784820000002</v>
      </c>
      <c r="G8" s="163">
        <v>0.84355790009431508</v>
      </c>
      <c r="H8" s="164">
        <v>1594.171597</v>
      </c>
      <c r="I8" s="165">
        <v>1438.4955040000002</v>
      </c>
      <c r="J8" s="163">
        <v>0.90234671518865373</v>
      </c>
      <c r="K8" s="191">
        <v>4243.2862439999999</v>
      </c>
      <c r="L8" s="192">
        <v>3548.017836</v>
      </c>
      <c r="M8" s="193">
        <v>0.83614859615395776</v>
      </c>
      <c r="N8" s="42"/>
      <c r="O8" s="40"/>
      <c r="P8" s="27">
        <f>+L8/$L$5</f>
        <v>0.11680832426432314</v>
      </c>
    </row>
    <row r="9" spans="1:20" x14ac:dyDescent="0.2">
      <c r="A9" s="84" t="s">
        <v>51</v>
      </c>
      <c r="B9" s="164">
        <v>1.2366199999999998</v>
      </c>
      <c r="C9" s="165">
        <v>0</v>
      </c>
      <c r="D9" s="163">
        <v>0</v>
      </c>
      <c r="E9" s="164">
        <v>0.84644000000000008</v>
      </c>
      <c r="F9" s="167">
        <v>0</v>
      </c>
      <c r="G9" s="163">
        <v>0</v>
      </c>
      <c r="H9" s="164">
        <v>0.61214000000000002</v>
      </c>
      <c r="I9" s="165">
        <v>0</v>
      </c>
      <c r="J9" s="163">
        <v>0</v>
      </c>
      <c r="K9" s="191">
        <v>2.6951999999999998</v>
      </c>
      <c r="L9" s="192">
        <v>0</v>
      </c>
      <c r="M9" s="193">
        <v>0</v>
      </c>
      <c r="N9" s="42"/>
      <c r="O9" s="40"/>
      <c r="P9" s="27">
        <f t="shared" si="0"/>
        <v>0</v>
      </c>
    </row>
    <row r="10" spans="1:20" x14ac:dyDescent="0.2">
      <c r="A10" s="84" t="s">
        <v>52</v>
      </c>
      <c r="B10" s="164">
        <v>1.75501</v>
      </c>
      <c r="C10" s="165">
        <v>0</v>
      </c>
      <c r="D10" s="163">
        <v>0</v>
      </c>
      <c r="E10" s="164">
        <v>1.2741600000000002</v>
      </c>
      <c r="F10" s="167">
        <v>0</v>
      </c>
      <c r="G10" s="163">
        <v>0</v>
      </c>
      <c r="H10" s="164">
        <v>1.26895</v>
      </c>
      <c r="I10" s="165">
        <v>0</v>
      </c>
      <c r="J10" s="163">
        <v>0</v>
      </c>
      <c r="K10" s="191">
        <v>4.2981199999999999</v>
      </c>
      <c r="L10" s="192">
        <v>0</v>
      </c>
      <c r="M10" s="193">
        <v>0</v>
      </c>
      <c r="N10" s="42"/>
      <c r="O10" s="40"/>
      <c r="P10" s="27">
        <f t="shared" si="0"/>
        <v>0</v>
      </c>
    </row>
    <row r="11" spans="1:20" x14ac:dyDescent="0.2">
      <c r="A11" s="84" t="s">
        <v>53</v>
      </c>
      <c r="B11" s="164">
        <v>2.1471000000000001E-2</v>
      </c>
      <c r="C11" s="165">
        <v>0</v>
      </c>
      <c r="D11" s="163">
        <v>0</v>
      </c>
      <c r="E11" s="164">
        <v>1.0812E-2</v>
      </c>
      <c r="F11" s="167">
        <v>0</v>
      </c>
      <c r="G11" s="163">
        <v>0</v>
      </c>
      <c r="H11" s="164">
        <v>5.1250000000000002E-3</v>
      </c>
      <c r="I11" s="165">
        <v>0</v>
      </c>
      <c r="J11" s="163">
        <v>0</v>
      </c>
      <c r="K11" s="191">
        <v>3.7407999999999997E-2</v>
      </c>
      <c r="L11" s="192">
        <v>0</v>
      </c>
      <c r="M11" s="193">
        <v>0</v>
      </c>
      <c r="N11" s="42"/>
      <c r="O11" s="40"/>
      <c r="P11" s="27">
        <f t="shared" si="0"/>
        <v>0</v>
      </c>
    </row>
    <row r="12" spans="1:20" x14ac:dyDescent="0.2">
      <c r="A12" s="84" t="s">
        <v>38</v>
      </c>
      <c r="B12" s="164">
        <v>4806.1145559999995</v>
      </c>
      <c r="C12" s="165">
        <v>4072.8654819999992</v>
      </c>
      <c r="D12" s="163">
        <v>0.84743412470586976</v>
      </c>
      <c r="E12" s="164">
        <v>6182.7250879999992</v>
      </c>
      <c r="F12" s="167">
        <v>5286.7616439999983</v>
      </c>
      <c r="G12" s="163">
        <v>0.85508599666852902</v>
      </c>
      <c r="H12" s="164">
        <v>7032.220268</v>
      </c>
      <c r="I12" s="165">
        <v>5975.6776499999987</v>
      </c>
      <c r="J12" s="163">
        <v>0.84975689359336759</v>
      </c>
      <c r="K12" s="191">
        <v>18021.059912000001</v>
      </c>
      <c r="L12" s="192">
        <v>15335.304775999997</v>
      </c>
      <c r="M12" s="193">
        <v>0.85096575067642988</v>
      </c>
      <c r="N12" s="42"/>
      <c r="O12" s="40"/>
      <c r="P12" s="27">
        <f t="shared" si="0"/>
        <v>0.50487098311397294</v>
      </c>
    </row>
    <row r="13" spans="1:20" x14ac:dyDescent="0.2">
      <c r="A13" s="84" t="s">
        <v>63</v>
      </c>
      <c r="B13" s="164">
        <v>77.936000000000007</v>
      </c>
      <c r="C13" s="165">
        <v>0</v>
      </c>
      <c r="D13" s="163">
        <v>0</v>
      </c>
      <c r="E13" s="164">
        <v>108.577</v>
      </c>
      <c r="F13" s="167">
        <v>0</v>
      </c>
      <c r="G13" s="163">
        <v>0</v>
      </c>
      <c r="H13" s="164">
        <v>134.834</v>
      </c>
      <c r="I13" s="165">
        <v>0</v>
      </c>
      <c r="J13" s="163">
        <v>0</v>
      </c>
      <c r="K13" s="191">
        <v>321.34699999999998</v>
      </c>
      <c r="L13" s="192">
        <v>0</v>
      </c>
      <c r="M13" s="193">
        <v>0</v>
      </c>
      <c r="N13" s="42"/>
      <c r="O13" s="40"/>
      <c r="P13" s="27">
        <f t="shared" si="0"/>
        <v>0</v>
      </c>
    </row>
    <row r="14" spans="1:20" x14ac:dyDescent="0.2">
      <c r="A14" s="84" t="s">
        <v>37</v>
      </c>
      <c r="B14" s="164">
        <v>0</v>
      </c>
      <c r="C14" s="165">
        <v>0</v>
      </c>
      <c r="D14" s="163">
        <v>0</v>
      </c>
      <c r="E14" s="164">
        <v>0</v>
      </c>
      <c r="F14" s="167">
        <v>0</v>
      </c>
      <c r="G14" s="163">
        <v>0</v>
      </c>
      <c r="H14" s="164">
        <v>0</v>
      </c>
      <c r="I14" s="165">
        <v>0</v>
      </c>
      <c r="J14" s="163">
        <v>0</v>
      </c>
      <c r="K14" s="191">
        <v>0</v>
      </c>
      <c r="L14" s="192">
        <v>0</v>
      </c>
      <c r="M14" s="193">
        <v>0</v>
      </c>
      <c r="N14" s="42"/>
      <c r="O14" s="40"/>
      <c r="P14" s="27">
        <f t="shared" si="0"/>
        <v>0</v>
      </c>
    </row>
    <row r="15" spans="1:20" x14ac:dyDescent="0.2">
      <c r="A15" s="84" t="s">
        <v>36</v>
      </c>
      <c r="B15" s="164">
        <v>643.09170499999993</v>
      </c>
      <c r="C15" s="165">
        <v>52.050760000000004</v>
      </c>
      <c r="D15" s="163">
        <v>8.0938316565597759E-2</v>
      </c>
      <c r="E15" s="164">
        <v>560.001352</v>
      </c>
      <c r="F15" s="167">
        <v>89.459969999999998</v>
      </c>
      <c r="G15" s="163">
        <v>0.15974956074748906</v>
      </c>
      <c r="H15" s="164">
        <v>493.08618799999999</v>
      </c>
      <c r="I15" s="165">
        <v>82.985339999999994</v>
      </c>
      <c r="J15" s="163">
        <v>0.1682978392410375</v>
      </c>
      <c r="K15" s="191">
        <v>1696.179245</v>
      </c>
      <c r="L15" s="192">
        <v>224.49606999999997</v>
      </c>
      <c r="M15" s="193">
        <v>0.1323539777189055</v>
      </c>
      <c r="N15" s="42"/>
      <c r="O15" s="40"/>
      <c r="P15" s="27">
        <f t="shared" si="0"/>
        <v>7.3908900554428281E-3</v>
      </c>
    </row>
    <row r="16" spans="1:20" x14ac:dyDescent="0.2">
      <c r="A16" s="84" t="s">
        <v>35</v>
      </c>
      <c r="B16" s="164">
        <v>28.660655999999999</v>
      </c>
      <c r="C16" s="165">
        <v>25.46012</v>
      </c>
      <c r="D16" s="163">
        <v>0.88832998100252836</v>
      </c>
      <c r="E16" s="164">
        <v>34.224936</v>
      </c>
      <c r="F16" s="167">
        <v>31.062825</v>
      </c>
      <c r="G16" s="163">
        <v>0.90760797916466518</v>
      </c>
      <c r="H16" s="164">
        <v>63.671272999999999</v>
      </c>
      <c r="I16" s="165">
        <v>58.847065000000001</v>
      </c>
      <c r="J16" s="163">
        <v>0.92423258130868535</v>
      </c>
      <c r="K16" s="191">
        <v>126.556865</v>
      </c>
      <c r="L16" s="192">
        <v>115.37001000000001</v>
      </c>
      <c r="M16" s="193">
        <v>0.91160609896586808</v>
      </c>
      <c r="N16" s="42"/>
      <c r="O16" s="40"/>
      <c r="P16" s="27">
        <f t="shared" si="0"/>
        <v>3.798227111972783E-3</v>
      </c>
    </row>
    <row r="17" spans="1:16" x14ac:dyDescent="0.2">
      <c r="A17" s="84" t="s">
        <v>34</v>
      </c>
      <c r="B17" s="164">
        <v>299.83907389537387</v>
      </c>
      <c r="C17" s="165">
        <v>188.33519899999999</v>
      </c>
      <c r="D17" s="163">
        <v>0.62812093351688325</v>
      </c>
      <c r="E17" s="164">
        <v>334.34464050002674</v>
      </c>
      <c r="F17" s="167">
        <v>203.91878799999998</v>
      </c>
      <c r="G17" s="163">
        <v>0.60990595720341345</v>
      </c>
      <c r="H17" s="164">
        <v>293.27233477952166</v>
      </c>
      <c r="I17" s="165">
        <v>215.33352099999999</v>
      </c>
      <c r="J17" s="163">
        <v>0.73424423466974797</v>
      </c>
      <c r="K17" s="191">
        <v>927.45604917492221</v>
      </c>
      <c r="L17" s="192">
        <v>607.58750799999996</v>
      </c>
      <c r="M17" s="193">
        <v>0.65511191451122486</v>
      </c>
      <c r="N17" s="42"/>
      <c r="O17" s="40"/>
      <c r="P17" s="27">
        <f t="shared" si="0"/>
        <v>2.0003078319760743E-2</v>
      </c>
    </row>
    <row r="18" spans="1:16" x14ac:dyDescent="0.2">
      <c r="A18" s="84" t="s">
        <v>33</v>
      </c>
      <c r="B18" s="164">
        <v>632.37372000000005</v>
      </c>
      <c r="C18" s="165">
        <v>377.73977699999995</v>
      </c>
      <c r="D18" s="163">
        <v>0.59733629822567569</v>
      </c>
      <c r="E18" s="164">
        <v>662.55270600000006</v>
      </c>
      <c r="F18" s="167">
        <v>387.92060399999997</v>
      </c>
      <c r="G18" s="163">
        <v>0.58549395465000176</v>
      </c>
      <c r="H18" s="164">
        <v>741.94425300000023</v>
      </c>
      <c r="I18" s="165">
        <v>463.36161500000003</v>
      </c>
      <c r="J18" s="163">
        <v>0.62452349098524507</v>
      </c>
      <c r="K18" s="191">
        <v>2036.8706790000001</v>
      </c>
      <c r="L18" s="192">
        <v>1229.0219959999999</v>
      </c>
      <c r="M18" s="193">
        <v>0.60338734740066424</v>
      </c>
      <c r="N18" s="42"/>
      <c r="O18" s="40"/>
      <c r="P18" s="27">
        <f t="shared" si="0"/>
        <v>4.0462028792561472E-2</v>
      </c>
    </row>
    <row r="19" spans="1:16" x14ac:dyDescent="0.2">
      <c r="A19" s="84" t="s">
        <v>3</v>
      </c>
      <c r="B19" s="164">
        <v>0</v>
      </c>
      <c r="C19" s="165">
        <v>0</v>
      </c>
      <c r="D19" s="163">
        <v>0</v>
      </c>
      <c r="E19" s="164">
        <v>0</v>
      </c>
      <c r="F19" s="167">
        <v>0</v>
      </c>
      <c r="G19" s="163">
        <v>0</v>
      </c>
      <c r="H19" s="164">
        <v>0</v>
      </c>
      <c r="I19" s="165">
        <v>0</v>
      </c>
      <c r="J19" s="163">
        <v>0</v>
      </c>
      <c r="K19" s="191">
        <v>0</v>
      </c>
      <c r="L19" s="192">
        <v>0</v>
      </c>
      <c r="M19" s="193">
        <v>0</v>
      </c>
      <c r="N19" s="42"/>
      <c r="O19" s="40"/>
      <c r="P19" s="27">
        <f t="shared" si="0"/>
        <v>0</v>
      </c>
    </row>
    <row r="20" spans="1:16" x14ac:dyDescent="0.2">
      <c r="A20" s="84" t="s">
        <v>32</v>
      </c>
      <c r="B20" s="164">
        <v>10.520491999999999</v>
      </c>
      <c r="C20" s="165">
        <v>3.6164170000000002</v>
      </c>
      <c r="D20" s="163">
        <v>0.34374979801324884</v>
      </c>
      <c r="E20" s="164">
        <v>38.665723999999997</v>
      </c>
      <c r="F20" s="167">
        <v>1.833332</v>
      </c>
      <c r="G20" s="163">
        <v>4.7414914563606775E-2</v>
      </c>
      <c r="H20" s="164">
        <v>40.24894299999999</v>
      </c>
      <c r="I20" s="165">
        <v>1.3526099999999999</v>
      </c>
      <c r="J20" s="163">
        <v>3.360609991671086E-2</v>
      </c>
      <c r="K20" s="191">
        <v>89.435158999999985</v>
      </c>
      <c r="L20" s="192">
        <v>6.8023590000000009</v>
      </c>
      <c r="M20" s="193">
        <v>7.6059114514460721E-2</v>
      </c>
      <c r="N20" s="42"/>
      <c r="O20" s="40"/>
      <c r="P20" s="27">
        <f t="shared" si="0"/>
        <v>2.2394818531412168E-4</v>
      </c>
    </row>
    <row r="21" spans="1:16" x14ac:dyDescent="0.2">
      <c r="A21" s="84" t="s">
        <v>31</v>
      </c>
      <c r="B21" s="90">
        <v>2910.2294673046258</v>
      </c>
      <c r="C21" s="78">
        <v>1263.7908989999999</v>
      </c>
      <c r="D21" s="163">
        <v>0.43425816183851923</v>
      </c>
      <c r="E21" s="90">
        <v>3500.1551182999729</v>
      </c>
      <c r="F21" s="78">
        <v>1445.4439619999994</v>
      </c>
      <c r="G21" s="163">
        <v>0.41296568670420875</v>
      </c>
      <c r="H21" s="90">
        <v>4255.9117170204763</v>
      </c>
      <c r="I21" s="78">
        <v>1641.5742790000011</v>
      </c>
      <c r="J21" s="163">
        <v>0.38571624322819642</v>
      </c>
      <c r="K21" s="130">
        <v>10666.296302625076</v>
      </c>
      <c r="L21" s="135">
        <v>4350.8091400000003</v>
      </c>
      <c r="M21" s="166">
        <v>0.40790251991492354</v>
      </c>
      <c r="N21" s="42"/>
      <c r="O21" s="40"/>
      <c r="P21" s="27">
        <f t="shared" si="0"/>
        <v>0.14323792842322705</v>
      </c>
    </row>
    <row r="22" spans="1:16" s="21" customFormat="1" ht="11.25" x14ac:dyDescent="0.2">
      <c r="A22" s="18"/>
      <c r="B22" s="4"/>
      <c r="C22" s="4"/>
      <c r="D22" s="4"/>
      <c r="E22" s="4"/>
      <c r="F22" s="4"/>
      <c r="G22" s="4"/>
      <c r="H22" s="4"/>
      <c r="I22" s="4"/>
      <c r="M22" s="3" t="s">
        <v>65</v>
      </c>
    </row>
    <row r="23" spans="1:16" x14ac:dyDescent="0.2">
      <c r="A23" s="33"/>
      <c r="B23" s="10"/>
      <c r="C23" s="42"/>
      <c r="D23" s="42"/>
      <c r="E23" s="42"/>
      <c r="F23" s="42"/>
      <c r="G23" s="42"/>
      <c r="H23" s="42"/>
      <c r="I23" s="42"/>
    </row>
    <row r="24" spans="1:16" x14ac:dyDescent="0.2">
      <c r="A24" s="33"/>
      <c r="B24" s="10"/>
    </row>
    <row r="25" spans="1:16" x14ac:dyDescent="0.2">
      <c r="A25" s="33"/>
      <c r="B25" s="10"/>
      <c r="C25" s="22"/>
      <c r="D25" s="22"/>
      <c r="E25" s="22"/>
      <c r="F25" s="22"/>
      <c r="G25" s="22"/>
      <c r="H25" s="22"/>
      <c r="I25" s="22"/>
      <c r="J25" s="22"/>
    </row>
    <row r="26" spans="1:16" x14ac:dyDescent="0.2">
      <c r="A26" s="33"/>
      <c r="B26" s="10"/>
      <c r="C26" s="22"/>
      <c r="D26" s="22"/>
      <c r="E26" s="22"/>
      <c r="F26" s="22"/>
      <c r="G26" s="22"/>
      <c r="H26" s="22"/>
      <c r="I26" s="22"/>
      <c r="J26" s="22"/>
    </row>
    <row r="27" spans="1:16" x14ac:dyDescent="0.2">
      <c r="A27" s="33"/>
      <c r="B27" s="10"/>
    </row>
    <row r="28" spans="1:16" x14ac:dyDescent="0.2">
      <c r="A28" s="33"/>
      <c r="B28" s="10"/>
    </row>
    <row r="29" spans="1:16" x14ac:dyDescent="0.2">
      <c r="A29" s="33"/>
      <c r="B29" s="10"/>
    </row>
    <row r="30" spans="1:16" x14ac:dyDescent="0.2">
      <c r="A30" s="33"/>
      <c r="B30" s="10"/>
    </row>
    <row r="31" spans="1:16" x14ac:dyDescent="0.2">
      <c r="A31" s="33"/>
      <c r="B31" s="10"/>
    </row>
    <row r="32" spans="1:16" x14ac:dyDescent="0.2">
      <c r="A32" s="33"/>
      <c r="B32" s="10"/>
    </row>
    <row r="33" spans="1:2" x14ac:dyDescent="0.2">
      <c r="A33" s="33"/>
      <c r="B33" s="10"/>
    </row>
    <row r="34" spans="1:2" x14ac:dyDescent="0.2">
      <c r="A34" s="33"/>
      <c r="B34" s="10"/>
    </row>
    <row r="35" spans="1:2" x14ac:dyDescent="0.2">
      <c r="A35" s="33"/>
      <c r="B35" s="10"/>
    </row>
    <row r="36" spans="1:2" x14ac:dyDescent="0.2">
      <c r="A36" s="33"/>
      <c r="B36" s="10"/>
    </row>
    <row r="37" spans="1:2" x14ac:dyDescent="0.2">
      <c r="A37" s="33"/>
      <c r="B37" s="10"/>
    </row>
    <row r="38" spans="1:2" x14ac:dyDescent="0.2">
      <c r="A38" s="33"/>
      <c r="B38" s="10"/>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zoomScaleSheetLayoutView="100" workbookViewId="0">
      <selection activeCell="K15" sqref="K15"/>
    </sheetView>
  </sheetViews>
  <sheetFormatPr defaultRowHeight="12" x14ac:dyDescent="0.2"/>
  <cols>
    <col min="1" max="1" width="29.7109375" style="97" customWidth="1"/>
    <col min="2" max="6" width="10.7109375" style="97" customWidth="1"/>
    <col min="7" max="7" width="11.42578125" style="97" bestFit="1" customWidth="1"/>
    <col min="8" max="10" width="9.140625" style="97"/>
    <col min="11" max="11" width="9.140625" style="97" customWidth="1"/>
    <col min="12" max="12" width="12.7109375" style="97" customWidth="1"/>
    <col min="13" max="16384" width="9.140625" style="97"/>
  </cols>
  <sheetData>
    <row r="1" spans="1:12" ht="18.75" x14ac:dyDescent="0.3">
      <c r="A1" s="188" t="s">
        <v>209</v>
      </c>
      <c r="L1" s="176" t="str">
        <f>Titulní!A35</f>
        <v>IV. čtvrtletí 2020</v>
      </c>
    </row>
    <row r="2" spans="1:12" ht="15.75" x14ac:dyDescent="0.25">
      <c r="A2" s="177" t="s">
        <v>276</v>
      </c>
      <c r="B2" s="189"/>
      <c r="C2" s="189"/>
      <c r="D2" s="189"/>
      <c r="E2" s="189"/>
    </row>
    <row r="3" spans="1:12" ht="6" customHeight="1" x14ac:dyDescent="0.2">
      <c r="A3" s="189"/>
      <c r="B3" s="189"/>
      <c r="C3" s="189"/>
      <c r="D3" s="189"/>
      <c r="E3" s="189"/>
    </row>
    <row r="4" spans="1:12" x14ac:dyDescent="0.2">
      <c r="A4" s="179"/>
      <c r="B4" s="251" t="s">
        <v>45</v>
      </c>
      <c r="C4" s="251" t="s">
        <v>46</v>
      </c>
      <c r="D4" s="251" t="s">
        <v>47</v>
      </c>
      <c r="E4" s="251" t="s">
        <v>48</v>
      </c>
      <c r="F4" s="251" t="s">
        <v>7</v>
      </c>
    </row>
    <row r="5" spans="1:12" x14ac:dyDescent="0.2">
      <c r="A5" s="180" t="s">
        <v>201</v>
      </c>
      <c r="B5" s="181">
        <v>59488.960212192658</v>
      </c>
      <c r="C5" s="181">
        <v>33644.328585982534</v>
      </c>
      <c r="D5" s="181">
        <v>26174.235838832737</v>
      </c>
      <c r="E5" s="181">
        <v>50850.496212854559</v>
      </c>
      <c r="F5" s="182">
        <v>170158.02084986249</v>
      </c>
      <c r="H5" s="190">
        <v>2017</v>
      </c>
    </row>
    <row r="6" spans="1:12" x14ac:dyDescent="0.2">
      <c r="A6" s="183" t="s">
        <v>202</v>
      </c>
      <c r="B6" s="184">
        <v>59760.732559635304</v>
      </c>
      <c r="C6" s="184">
        <v>28691.951380999999</v>
      </c>
      <c r="D6" s="184">
        <v>24455.017216056858</v>
      </c>
      <c r="E6" s="184">
        <v>50025.228263199999</v>
      </c>
      <c r="F6" s="185">
        <f>SUM(B6:E6)</f>
        <v>162932.92941989214</v>
      </c>
      <c r="H6" s="190">
        <f>+H5+1</f>
        <v>2018</v>
      </c>
    </row>
    <row r="7" spans="1:12" x14ac:dyDescent="0.2">
      <c r="A7" s="183" t="s">
        <v>203</v>
      </c>
      <c r="B7" s="184">
        <v>55738.276442370661</v>
      </c>
      <c r="C7" s="184">
        <v>32691.522058406365</v>
      </c>
      <c r="D7" s="184">
        <v>24933.225696087269</v>
      </c>
      <c r="E7" s="184">
        <v>48288.491757727665</v>
      </c>
      <c r="F7" s="185">
        <f>SUM(B7:E7)</f>
        <v>161651.51595459195</v>
      </c>
      <c r="H7" s="190">
        <f>+H6+1</f>
        <v>2019</v>
      </c>
    </row>
    <row r="8" spans="1:12" x14ac:dyDescent="0.2">
      <c r="A8" s="183" t="s">
        <v>211</v>
      </c>
      <c r="B8" s="181">
        <f>+'3'!B5</f>
        <v>53257.957062008536</v>
      </c>
      <c r="C8" s="181">
        <f>+'3'!E5</f>
        <v>31356.111417378623</v>
      </c>
      <c r="D8" s="181">
        <f>+'3'!H5</f>
        <v>24493.179636200002</v>
      </c>
      <c r="E8" s="181">
        <f>+'3'!K5</f>
        <v>47193.968468800012</v>
      </c>
      <c r="F8" s="185">
        <f>SUM(B8:E8)</f>
        <v>156301.21658438718</v>
      </c>
      <c r="H8" s="190"/>
    </row>
    <row r="9" spans="1:12" x14ac:dyDescent="0.2">
      <c r="A9" s="180" t="s">
        <v>204</v>
      </c>
      <c r="B9" s="182">
        <f>+B8-B7</f>
        <v>-2480.3193803621252</v>
      </c>
      <c r="C9" s="182">
        <f>+C8-C7</f>
        <v>-1335.4106410277418</v>
      </c>
      <c r="D9" s="182">
        <f>+D8-D7</f>
        <v>-440.04605988726689</v>
      </c>
      <c r="E9" s="182">
        <f>+E8-E7</f>
        <v>-1094.5232889276522</v>
      </c>
      <c r="F9" s="182">
        <f>+F8-F7</f>
        <v>-5350.2993702047679</v>
      </c>
    </row>
    <row r="10" spans="1:12" x14ac:dyDescent="0.2">
      <c r="A10" s="194" t="s">
        <v>204</v>
      </c>
      <c r="B10" s="195">
        <f>+(B8-B7)/B7</f>
        <v>-4.4499391417791606E-2</v>
      </c>
      <c r="C10" s="195">
        <f>+(C8-C7)/C7</f>
        <v>-4.0848836546732506E-2</v>
      </c>
      <c r="D10" s="195">
        <f>+(D8-D7)/D7</f>
        <v>-1.7648982335900589E-2</v>
      </c>
      <c r="E10" s="195">
        <f>+(E8-E7)/E7</f>
        <v>-2.2666338274118788E-2</v>
      </c>
      <c r="F10" s="195">
        <f>+(F8-F7)/F7</f>
        <v>-3.3097737058696508E-2</v>
      </c>
    </row>
    <row r="11" spans="1:12" x14ac:dyDescent="0.2">
      <c r="A11" s="180" t="s">
        <v>205</v>
      </c>
      <c r="B11" s="181">
        <v>37515.380295892712</v>
      </c>
      <c r="C11" s="181">
        <v>16107.107529967652</v>
      </c>
      <c r="D11" s="181">
        <v>10897.979106398205</v>
      </c>
      <c r="E11" s="181">
        <v>29815.344053627974</v>
      </c>
      <c r="F11" s="182">
        <v>94335.81098588655</v>
      </c>
    </row>
    <row r="12" spans="1:12" x14ac:dyDescent="0.2">
      <c r="A12" s="183" t="s">
        <v>206</v>
      </c>
      <c r="B12" s="184">
        <v>38066.415746806328</v>
      </c>
      <c r="C12" s="184">
        <v>12383.216464000003</v>
      </c>
      <c r="D12" s="184">
        <v>9710.8104489196248</v>
      </c>
      <c r="E12" s="184">
        <v>28901.762231721135</v>
      </c>
      <c r="F12" s="185">
        <f>SUM(B12:E12)</f>
        <v>89062.204891447094</v>
      </c>
    </row>
    <row r="13" spans="1:12" x14ac:dyDescent="0.2">
      <c r="A13" s="183" t="s">
        <v>207</v>
      </c>
      <c r="B13" s="184">
        <v>34335.509213444333</v>
      </c>
      <c r="C13" s="184">
        <v>15752.549517958016</v>
      </c>
      <c r="D13" s="184">
        <v>10011.144466085221</v>
      </c>
      <c r="E13" s="184">
        <v>27444.289035825866</v>
      </c>
      <c r="F13" s="185">
        <f>SUM(B13:E13)</f>
        <v>87543.492233313445</v>
      </c>
    </row>
    <row r="14" spans="1:12" x14ac:dyDescent="0.2">
      <c r="A14" s="183" t="s">
        <v>212</v>
      </c>
      <c r="B14" s="181">
        <f>+'3'!B13</f>
        <v>32640.431964203934</v>
      </c>
      <c r="C14" s="181">
        <f>+'3'!E13</f>
        <v>14706.85202793085</v>
      </c>
      <c r="D14" s="181">
        <f>+'3'!H13</f>
        <v>9682.8356225525822</v>
      </c>
      <c r="E14" s="181">
        <f>+'3'!K13</f>
        <v>28395.107240229292</v>
      </c>
      <c r="F14" s="185">
        <f>SUM(B14:E14)</f>
        <v>85425.226854916662</v>
      </c>
    </row>
    <row r="15" spans="1:12" x14ac:dyDescent="0.2">
      <c r="A15" s="180" t="s">
        <v>208</v>
      </c>
      <c r="B15" s="182">
        <f>+B14-B13</f>
        <v>-1695.0772492403994</v>
      </c>
      <c r="C15" s="182">
        <f>+C14-C13</f>
        <v>-1045.6974900271653</v>
      </c>
      <c r="D15" s="182">
        <f>+D14-D13</f>
        <v>-328.308843532639</v>
      </c>
      <c r="E15" s="182">
        <f>+E14-E13</f>
        <v>950.81820440342563</v>
      </c>
      <c r="F15" s="182">
        <f>+F14-F13</f>
        <v>-2118.2653783967835</v>
      </c>
    </row>
    <row r="16" spans="1:12" x14ac:dyDescent="0.2">
      <c r="A16" s="194" t="s">
        <v>208</v>
      </c>
      <c r="B16" s="195">
        <f>+(B14-B13)/B13</f>
        <v>-4.9368053308983077E-2</v>
      </c>
      <c r="C16" s="195">
        <f>+(C14-C13)/C13</f>
        <v>-6.6382745779345928E-2</v>
      </c>
      <c r="D16" s="195">
        <f>+(D14-D13)/D13</f>
        <v>-3.2794336815820779E-2</v>
      </c>
      <c r="E16" s="195">
        <f>+(E14-E13)/E13</f>
        <v>3.4645393916461979E-2</v>
      </c>
      <c r="F16" s="195">
        <f>+(F14-F13)/F13</f>
        <v>-2.4196720102864566E-2</v>
      </c>
    </row>
    <row r="17" spans="2:19" x14ac:dyDescent="0.2">
      <c r="F17" s="3" t="s">
        <v>65</v>
      </c>
    </row>
    <row r="18" spans="2:19" x14ac:dyDescent="0.2">
      <c r="B18" s="242"/>
      <c r="C18" s="242"/>
      <c r="D18" s="242"/>
      <c r="E18" s="242"/>
      <c r="F18" s="242"/>
    </row>
    <row r="26" spans="2:19" x14ac:dyDescent="0.2">
      <c r="P26" s="243"/>
      <c r="Q26" s="243"/>
      <c r="R26" s="243"/>
      <c r="S26" s="243"/>
    </row>
    <row r="27" spans="2:19" x14ac:dyDescent="0.2">
      <c r="Q27" s="244"/>
      <c r="R27" s="244"/>
      <c r="S27" s="244"/>
    </row>
    <row r="28" spans="2:19" x14ac:dyDescent="0.2">
      <c r="Q28" s="244"/>
      <c r="R28" s="244"/>
      <c r="S28" s="2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zoomScaleNormal="100" workbookViewId="0">
      <selection activeCell="P17" sqref="P17"/>
    </sheetView>
  </sheetViews>
  <sheetFormatPr defaultRowHeight="12.75" x14ac:dyDescent="0.2"/>
  <cols>
    <col min="1" max="1" width="29" style="178" customWidth="1"/>
    <col min="2" max="14" width="8.85546875" style="178" customWidth="1"/>
    <col min="15" max="16384" width="9.140625" style="178"/>
  </cols>
  <sheetData>
    <row r="1" spans="1:14" s="245" customFormat="1" ht="15.75" x14ac:dyDescent="0.25">
      <c r="A1" s="177" t="s">
        <v>277</v>
      </c>
      <c r="N1" s="176" t="str">
        <f>Titulní!A35</f>
        <v>IV. čtvrtletí 2020</v>
      </c>
    </row>
    <row r="2" spans="1:14" s="97" customFormat="1" ht="6" customHeight="1" x14ac:dyDescent="0.2"/>
    <row r="3" spans="1:14" s="97" customFormat="1" ht="12" x14ac:dyDescent="0.2">
      <c r="A3" s="179"/>
      <c r="B3" s="251" t="s">
        <v>8</v>
      </c>
      <c r="C3" s="251" t="s">
        <v>9</v>
      </c>
      <c r="D3" s="251" t="s">
        <v>10</v>
      </c>
      <c r="E3" s="251" t="s">
        <v>11</v>
      </c>
      <c r="F3" s="251" t="s">
        <v>12</v>
      </c>
      <c r="G3" s="251" t="s">
        <v>13</v>
      </c>
      <c r="H3" s="251" t="s">
        <v>14</v>
      </c>
      <c r="I3" s="251" t="s">
        <v>15</v>
      </c>
      <c r="J3" s="251" t="s">
        <v>16</v>
      </c>
      <c r="K3" s="251" t="s">
        <v>17</v>
      </c>
      <c r="L3" s="251" t="s">
        <v>18</v>
      </c>
      <c r="M3" s="251" t="s">
        <v>19</v>
      </c>
      <c r="N3" s="251" t="s">
        <v>7</v>
      </c>
    </row>
    <row r="4" spans="1:14" s="97" customFormat="1" ht="12" x14ac:dyDescent="0.2">
      <c r="A4" s="180" t="s">
        <v>201</v>
      </c>
      <c r="B4" s="181">
        <v>24788.310393373285</v>
      </c>
      <c r="C4" s="181">
        <v>18586.621589009519</v>
      </c>
      <c r="D4" s="181">
        <v>16114.028229809854</v>
      </c>
      <c r="E4" s="181">
        <v>14165.704311425608</v>
      </c>
      <c r="F4" s="182">
        <v>11027.10214143502</v>
      </c>
      <c r="G4" s="182">
        <v>8451.5221331219091</v>
      </c>
      <c r="H4" s="182">
        <v>7792.2814671303076</v>
      </c>
      <c r="I4" s="182">
        <v>8047.8060840730504</v>
      </c>
      <c r="J4" s="182">
        <v>10334.148287629379</v>
      </c>
      <c r="K4" s="182">
        <v>13439.8400786274</v>
      </c>
      <c r="L4" s="182">
        <v>17328.302735294419</v>
      </c>
      <c r="M4" s="182">
        <v>20082.353398932741</v>
      </c>
      <c r="N4" s="182">
        <f>SUM(B4:M4)</f>
        <v>170158.02084986249</v>
      </c>
    </row>
    <row r="5" spans="1:14" s="97" customFormat="1" ht="12" x14ac:dyDescent="0.2">
      <c r="A5" s="183" t="s">
        <v>202</v>
      </c>
      <c r="B5" s="184">
        <v>20205.678532418846</v>
      </c>
      <c r="C5" s="184">
        <v>19893.195886910842</v>
      </c>
      <c r="D5" s="184">
        <v>19661.85814030562</v>
      </c>
      <c r="E5" s="184">
        <v>11151.742550999999</v>
      </c>
      <c r="F5" s="184">
        <v>9169.3785859999989</v>
      </c>
      <c r="G5" s="184">
        <v>8370.8302440000007</v>
      </c>
      <c r="H5" s="184">
        <v>7963.7059086828503</v>
      </c>
      <c r="I5" s="184">
        <v>7785.5182982328561</v>
      </c>
      <c r="J5" s="184">
        <v>8705.7930091411508</v>
      </c>
      <c r="K5" s="184">
        <v>13135.881975999997</v>
      </c>
      <c r="L5" s="184">
        <v>16757.239725800006</v>
      </c>
      <c r="M5" s="184">
        <v>20132.106561399996</v>
      </c>
      <c r="N5" s="185">
        <f>SUM(B5:M5)</f>
        <v>162932.92941989217</v>
      </c>
    </row>
    <row r="6" spans="1:14" s="97" customFormat="1" ht="12" x14ac:dyDescent="0.2">
      <c r="A6" s="183" t="s">
        <v>203</v>
      </c>
      <c r="B6" s="184">
        <v>22033.90338338595</v>
      </c>
      <c r="C6" s="184">
        <v>17586.851785445389</v>
      </c>
      <c r="D6" s="184">
        <v>16117.52127353932</v>
      </c>
      <c r="E6" s="184">
        <v>12673.992378929666</v>
      </c>
      <c r="F6" s="184">
        <v>11924.189397778768</v>
      </c>
      <c r="G6" s="184">
        <v>8093.3402816979269</v>
      </c>
      <c r="H6" s="184">
        <v>7542.3717434554374</v>
      </c>
      <c r="I6" s="184">
        <v>7899.918807016682</v>
      </c>
      <c r="J6" s="184">
        <v>9490.9351456151489</v>
      </c>
      <c r="K6" s="184">
        <v>13216.439156532744</v>
      </c>
      <c r="L6" s="184">
        <v>16131.596024253282</v>
      </c>
      <c r="M6" s="184">
        <v>18940.456576941637</v>
      </c>
      <c r="N6" s="185">
        <f>SUM(B6:M6)</f>
        <v>161651.51595459197</v>
      </c>
    </row>
    <row r="7" spans="1:14" s="97" customFormat="1" ht="12" x14ac:dyDescent="0.2">
      <c r="A7" s="180" t="s">
        <v>211</v>
      </c>
      <c r="B7" s="184">
        <f>+'3'!B6</f>
        <v>20293.342585143138</v>
      </c>
      <c r="C7" s="184">
        <f>+'3'!C6</f>
        <v>16604.401084213976</v>
      </c>
      <c r="D7" s="184">
        <f>+'3'!D6</f>
        <v>16360.21339265142</v>
      </c>
      <c r="E7" s="184">
        <f>+'3'!E6</f>
        <v>12006.28707097862</v>
      </c>
      <c r="F7" s="184">
        <f>+'3'!F6</f>
        <v>10797.1495326</v>
      </c>
      <c r="G7" s="184">
        <f>+'3'!G6</f>
        <v>8552.6748138000003</v>
      </c>
      <c r="H7" s="184">
        <f>+'3'!H6</f>
        <v>8035.7673928000004</v>
      </c>
      <c r="I7" s="184">
        <f>+'3'!I6</f>
        <v>7687.0657008000017</v>
      </c>
      <c r="J7" s="184">
        <f>+'3'!J6</f>
        <v>8770.3465426000021</v>
      </c>
      <c r="K7" s="184">
        <f>+'3'!K6</f>
        <v>13053.348663200004</v>
      </c>
      <c r="L7" s="184">
        <f>+'3'!L6</f>
        <v>16078.218857800004</v>
      </c>
      <c r="M7" s="184">
        <f>+'3'!M6</f>
        <v>18062.400947800001</v>
      </c>
      <c r="N7" s="185">
        <f>SUM(B7:M7)</f>
        <v>156301.21658438715</v>
      </c>
    </row>
    <row r="8" spans="1:14" s="97" customFormat="1" ht="12" x14ac:dyDescent="0.2">
      <c r="A8" s="180" t="s">
        <v>204</v>
      </c>
      <c r="B8" s="182">
        <f>+B7-B6</f>
        <v>-1740.5607982428119</v>
      </c>
      <c r="C8" s="182">
        <f>+C7-C6</f>
        <v>-982.4507012314134</v>
      </c>
      <c r="D8" s="182">
        <f>+D7-D6</f>
        <v>242.69211911210004</v>
      </c>
      <c r="E8" s="182">
        <f t="shared" ref="E8:N8" si="0">+E7-E6</f>
        <v>-667.70530795104605</v>
      </c>
      <c r="F8" s="182">
        <f t="shared" si="0"/>
        <v>-1127.0398651787673</v>
      </c>
      <c r="G8" s="182">
        <f t="shared" si="0"/>
        <v>459.33453210207335</v>
      </c>
      <c r="H8" s="182">
        <f t="shared" si="0"/>
        <v>493.39564934456303</v>
      </c>
      <c r="I8" s="182">
        <f t="shared" si="0"/>
        <v>-212.85310621668032</v>
      </c>
      <c r="J8" s="182">
        <f t="shared" si="0"/>
        <v>-720.58860301514687</v>
      </c>
      <c r="K8" s="182">
        <f t="shared" si="0"/>
        <v>-163.09049333274015</v>
      </c>
      <c r="L8" s="182">
        <f t="shared" si="0"/>
        <v>-53.377166453277823</v>
      </c>
      <c r="M8" s="182">
        <f t="shared" si="0"/>
        <v>-878.05562914163602</v>
      </c>
      <c r="N8" s="182">
        <f t="shared" si="0"/>
        <v>-5350.2993702048261</v>
      </c>
    </row>
    <row r="9" spans="1:14" s="97" customFormat="1" ht="12" x14ac:dyDescent="0.2">
      <c r="A9" s="186" t="s">
        <v>204</v>
      </c>
      <c r="B9" s="187">
        <f>+(B7-B6)/B6</f>
        <v>-7.899466417535593E-2</v>
      </c>
      <c r="C9" s="187">
        <f>+(C7-C6)/C6</f>
        <v>-5.58627952982736E-2</v>
      </c>
      <c r="D9" s="187">
        <f>+(D7-D6)/D6</f>
        <v>1.5057657749801509E-2</v>
      </c>
      <c r="E9" s="187">
        <f t="shared" ref="E9:N9" si="1">+(E7-E6)/E6</f>
        <v>-5.2683107894328285E-2</v>
      </c>
      <c r="F9" s="187">
        <f t="shared" si="1"/>
        <v>-9.4517105321114042E-2</v>
      </c>
      <c r="G9" s="187">
        <f t="shared" si="1"/>
        <v>5.6754629870289862E-2</v>
      </c>
      <c r="H9" s="187">
        <f t="shared" si="1"/>
        <v>6.5416511692450788E-2</v>
      </c>
      <c r="I9" s="187">
        <f t="shared" si="1"/>
        <v>-2.6943708083129271E-2</v>
      </c>
      <c r="J9" s="187">
        <f t="shared" si="1"/>
        <v>-7.5923878096255018E-2</v>
      </c>
      <c r="K9" s="187">
        <f t="shared" si="1"/>
        <v>-1.233997231789368E-2</v>
      </c>
      <c r="L9" s="187">
        <f t="shared" si="1"/>
        <v>-3.3088583654727745E-3</v>
      </c>
      <c r="M9" s="187">
        <f t="shared" si="1"/>
        <v>-4.6358736156898804E-2</v>
      </c>
      <c r="N9" s="187">
        <f t="shared" si="1"/>
        <v>-3.3097737058696862E-2</v>
      </c>
    </row>
    <row r="10" spans="1:14" s="97" customFormat="1" ht="12" x14ac:dyDescent="0.2">
      <c r="A10" s="180" t="s">
        <v>205</v>
      </c>
      <c r="B10" s="181">
        <v>16478.585341766986</v>
      </c>
      <c r="C10" s="181">
        <v>11654.297915777555</v>
      </c>
      <c r="D10" s="181">
        <v>9382.4970383481668</v>
      </c>
      <c r="E10" s="181">
        <v>7848.0876669973004</v>
      </c>
      <c r="F10" s="182">
        <v>5063.304654542354</v>
      </c>
      <c r="G10" s="182">
        <v>3195.7152084279996</v>
      </c>
      <c r="H10" s="182">
        <v>3008.9855368119997</v>
      </c>
      <c r="I10" s="182">
        <v>3098.8329124330003</v>
      </c>
      <c r="J10" s="182">
        <v>4790.1606571532038</v>
      </c>
      <c r="K10" s="182">
        <v>7070.3964402386573</v>
      </c>
      <c r="L10" s="182">
        <v>10313.596333714657</v>
      </c>
      <c r="M10" s="182">
        <v>12431.351279674658</v>
      </c>
      <c r="N10" s="182">
        <f>SUM(B10:M10)</f>
        <v>94335.81098588655</v>
      </c>
    </row>
    <row r="11" spans="1:14" s="97" customFormat="1" ht="12" x14ac:dyDescent="0.2">
      <c r="A11" s="183" t="s">
        <v>206</v>
      </c>
      <c r="B11" s="184">
        <v>12399.469117099547</v>
      </c>
      <c r="C11" s="184">
        <v>13089.190347299895</v>
      </c>
      <c r="D11" s="184">
        <v>12577.75628240689</v>
      </c>
      <c r="E11" s="184">
        <v>5469.9709170000006</v>
      </c>
      <c r="F11" s="184">
        <v>3745.643223</v>
      </c>
      <c r="G11" s="184">
        <v>3167.6023240000009</v>
      </c>
      <c r="H11" s="184">
        <v>3045.9114672031033</v>
      </c>
      <c r="I11" s="184">
        <v>3001.409038881693</v>
      </c>
      <c r="J11" s="184">
        <v>3663.4899428348285</v>
      </c>
      <c r="K11" s="184">
        <v>6799.0420395803776</v>
      </c>
      <c r="L11" s="184">
        <v>9836.4189610698304</v>
      </c>
      <c r="M11" s="184">
        <v>12266.301231070929</v>
      </c>
      <c r="N11" s="185">
        <f>SUM(B11:M11)</f>
        <v>89062.20489144708</v>
      </c>
    </row>
    <row r="12" spans="1:14" s="97" customFormat="1" ht="12" x14ac:dyDescent="0.2">
      <c r="A12" s="183" t="s">
        <v>207</v>
      </c>
      <c r="B12" s="184">
        <v>14025.466891588281</v>
      </c>
      <c r="C12" s="184">
        <v>10928.105871725391</v>
      </c>
      <c r="D12" s="184">
        <v>9381.9364501306627</v>
      </c>
      <c r="E12" s="184">
        <v>6649.3846141367931</v>
      </c>
      <c r="F12" s="184">
        <v>6013.3056877347135</v>
      </c>
      <c r="G12" s="184">
        <v>3089.8592160865105</v>
      </c>
      <c r="H12" s="184">
        <v>2989.0287317909433</v>
      </c>
      <c r="I12" s="184">
        <v>2988.3437358818946</v>
      </c>
      <c r="J12" s="184">
        <v>4033.7719984123828</v>
      </c>
      <c r="K12" s="184">
        <v>6841.0531738455757</v>
      </c>
      <c r="L12" s="184">
        <v>9176.2894109238568</v>
      </c>
      <c r="M12" s="184">
        <v>11426.946451056432</v>
      </c>
      <c r="N12" s="185">
        <f>SUM(B12:M12)</f>
        <v>87543.492233313431</v>
      </c>
    </row>
    <row r="13" spans="1:14" s="97" customFormat="1" ht="12" x14ac:dyDescent="0.2">
      <c r="A13" s="183" t="s">
        <v>212</v>
      </c>
      <c r="B13" s="184">
        <f>+'3'!B14</f>
        <v>12728.590306818245</v>
      </c>
      <c r="C13" s="184">
        <f>+'3'!C14</f>
        <v>10163.73755446267</v>
      </c>
      <c r="D13" s="184">
        <f>+'3'!D14</f>
        <v>9748.1041029230164</v>
      </c>
      <c r="E13" s="184">
        <f>+'3'!E14</f>
        <v>6295.0493324037398</v>
      </c>
      <c r="F13" s="184">
        <f>+'3'!F14</f>
        <v>5201.4628225845527</v>
      </c>
      <c r="G13" s="184">
        <f>+'3'!G14</f>
        <v>3210.339872942558</v>
      </c>
      <c r="H13" s="184">
        <f>+'3'!H14</f>
        <v>3017.7076599450756</v>
      </c>
      <c r="I13" s="184">
        <f>+'3'!I14</f>
        <v>2958.2443234077796</v>
      </c>
      <c r="J13" s="184">
        <f>+'3'!J14</f>
        <v>3706.8836391997265</v>
      </c>
      <c r="K13" s="184">
        <f>+'3'!K14</f>
        <v>7249.4009110098832</v>
      </c>
      <c r="L13" s="184">
        <f>+'3'!L14</f>
        <v>9693.6294420964059</v>
      </c>
      <c r="M13" s="184">
        <f>+'3'!M14</f>
        <v>11452.076887123005</v>
      </c>
      <c r="N13" s="185">
        <f>SUM(B13:M13)</f>
        <v>85425.226854916662</v>
      </c>
    </row>
    <row r="14" spans="1:14" s="97" customFormat="1" ht="12" x14ac:dyDescent="0.2">
      <c r="A14" s="180" t="s">
        <v>208</v>
      </c>
      <c r="B14" s="182">
        <f>+B13-B12</f>
        <v>-1296.8765847700361</v>
      </c>
      <c r="C14" s="182">
        <f>+C13-C12</f>
        <v>-764.36831726272067</v>
      </c>
      <c r="D14" s="182">
        <f>+D13-D12</f>
        <v>366.16765279235369</v>
      </c>
      <c r="E14" s="182">
        <f t="shared" ref="E14:N14" si="2">+E13-E12</f>
        <v>-354.33528173305331</v>
      </c>
      <c r="F14" s="182">
        <f t="shared" si="2"/>
        <v>-811.84286515016083</v>
      </c>
      <c r="G14" s="182">
        <f t="shared" si="2"/>
        <v>120.48065685604752</v>
      </c>
      <c r="H14" s="182">
        <f t="shared" si="2"/>
        <v>28.678928154132336</v>
      </c>
      <c r="I14" s="182">
        <f t="shared" si="2"/>
        <v>-30.09941247411507</v>
      </c>
      <c r="J14" s="182">
        <f t="shared" si="2"/>
        <v>-326.88835921265627</v>
      </c>
      <c r="K14" s="182">
        <f t="shared" si="2"/>
        <v>408.34773716430755</v>
      </c>
      <c r="L14" s="182">
        <f t="shared" si="2"/>
        <v>517.34003117254906</v>
      </c>
      <c r="M14" s="182">
        <f t="shared" si="2"/>
        <v>25.130436066572656</v>
      </c>
      <c r="N14" s="182">
        <f t="shared" si="2"/>
        <v>-2118.2653783967689</v>
      </c>
    </row>
    <row r="15" spans="1:14" s="97" customFormat="1" ht="12" x14ac:dyDescent="0.2">
      <c r="A15" s="186" t="s">
        <v>208</v>
      </c>
      <c r="B15" s="187">
        <f>+(B13-B12)/B12</f>
        <v>-9.2465840516712694E-2</v>
      </c>
      <c r="C15" s="187">
        <f>+(C13-C12)/C12</f>
        <v>-6.9945178627926111E-2</v>
      </c>
      <c r="D15" s="187">
        <f>+(D13-D12)/D12</f>
        <v>3.9029005870877972E-2</v>
      </c>
      <c r="E15" s="187">
        <f t="shared" ref="E15:N15" si="3">+(E13-E12)/E12</f>
        <v>-5.3288432282850018E-2</v>
      </c>
      <c r="F15" s="187">
        <f t="shared" si="3"/>
        <v>-0.13500774903329288</v>
      </c>
      <c r="G15" s="187">
        <f t="shared" si="3"/>
        <v>3.8992280369538453E-2</v>
      </c>
      <c r="H15" s="187">
        <f t="shared" si="3"/>
        <v>9.5947315089703784E-3</v>
      </c>
      <c r="I15" s="187">
        <f t="shared" si="3"/>
        <v>-1.0072272514270312E-2</v>
      </c>
      <c r="J15" s="187">
        <f t="shared" si="3"/>
        <v>-8.1037886955760863E-2</v>
      </c>
      <c r="K15" s="187">
        <f t="shared" si="3"/>
        <v>5.9690770819540669E-2</v>
      </c>
      <c r="L15" s="187">
        <f t="shared" si="3"/>
        <v>5.6377911376322198E-2</v>
      </c>
      <c r="M15" s="187">
        <f t="shared" si="3"/>
        <v>2.1992258539243721E-3</v>
      </c>
      <c r="N15" s="187">
        <f t="shared" si="3"/>
        <v>-2.4196720102864406E-2</v>
      </c>
    </row>
    <row r="16" spans="1:14" s="97" customFormat="1" ht="12" x14ac:dyDescent="0.2">
      <c r="N16" s="3" t="s">
        <v>65</v>
      </c>
    </row>
    <row r="17" s="97" customFormat="1" ht="12" x14ac:dyDescent="0.2"/>
    <row r="18" s="97" customFormat="1" ht="12" x14ac:dyDescent="0.2"/>
    <row r="19" s="97" customFormat="1" ht="12" x14ac:dyDescent="0.2"/>
    <row r="20" s="97" customFormat="1" ht="12" x14ac:dyDescent="0.2"/>
    <row r="21" s="97" customFormat="1" ht="12" x14ac:dyDescent="0.2"/>
    <row r="22" s="97" customFormat="1" ht="12" x14ac:dyDescent="0.2"/>
    <row r="23" s="97" customFormat="1" ht="12" x14ac:dyDescent="0.2"/>
    <row r="24" s="97" customFormat="1" ht="12" x14ac:dyDescent="0.2"/>
    <row r="25" s="97" customFormat="1" ht="12" x14ac:dyDescent="0.2"/>
    <row r="26" s="97" customFormat="1" ht="12" x14ac:dyDescent="0.2"/>
    <row r="27" s="97" customFormat="1" ht="12" x14ac:dyDescent="0.2"/>
    <row r="28" s="97" customFormat="1" ht="12" x14ac:dyDescent="0.2"/>
    <row r="29" s="97" customFormat="1" ht="12" x14ac:dyDescent="0.2"/>
    <row r="30" s="97" customFormat="1" ht="12" x14ac:dyDescent="0.2"/>
    <row r="31" s="97" customFormat="1" ht="12" x14ac:dyDescent="0.2"/>
    <row r="32" s="97" customFormat="1" ht="12" x14ac:dyDescent="0.2"/>
    <row r="33" s="97" customFormat="1" ht="12" x14ac:dyDescent="0.2"/>
    <row r="34" s="97" customFormat="1" ht="12" x14ac:dyDescent="0.2"/>
    <row r="35" s="97" customFormat="1" ht="12" x14ac:dyDescent="0.2"/>
    <row r="36" s="97"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Normal="100" workbookViewId="0">
      <selection activeCell="L28" sqref="L28"/>
    </sheetView>
  </sheetViews>
  <sheetFormatPr defaultRowHeight="12" x14ac:dyDescent="0.2"/>
  <cols>
    <col min="1" max="1" width="30.85546875" style="20" customWidth="1"/>
    <col min="2" max="3" width="9.140625" style="20" customWidth="1"/>
    <col min="4" max="4" width="9.5703125" style="20" customWidth="1"/>
    <col min="5" max="5" width="9.140625" style="20" customWidth="1"/>
    <col min="6" max="6" width="8.28515625" style="20" customWidth="1"/>
    <col min="7" max="7" width="30.85546875" style="20" customWidth="1"/>
    <col min="8" max="9" width="9.140625" style="20" customWidth="1"/>
    <col min="10" max="10" width="9.5703125" style="20" customWidth="1"/>
    <col min="11" max="11" width="9.140625" style="20" customWidth="1"/>
    <col min="12" max="14" width="8.5703125" style="20" customWidth="1"/>
    <col min="15" max="15" width="10.42578125" style="20" customWidth="1"/>
    <col min="16" max="16" width="8.42578125" style="20" customWidth="1"/>
    <col min="17" max="17" width="11.42578125" style="20" bestFit="1" customWidth="1"/>
    <col min="18" max="16384" width="9.140625" style="20"/>
  </cols>
  <sheetData>
    <row r="1" spans="1:18" ht="15.75" x14ac:dyDescent="0.25">
      <c r="A1" s="88" t="s">
        <v>200</v>
      </c>
      <c r="B1" s="42"/>
      <c r="C1" s="42"/>
      <c r="D1" s="42"/>
      <c r="E1" s="42"/>
      <c r="F1" s="42"/>
      <c r="G1" s="42"/>
      <c r="H1" s="42"/>
      <c r="I1" s="249"/>
      <c r="J1" s="42"/>
      <c r="K1" s="176" t="str">
        <f>Titulní!A35</f>
        <v>IV. čtvrtletí 2020</v>
      </c>
      <c r="L1" s="248"/>
      <c r="M1" s="248"/>
    </row>
    <row r="2" spans="1:18" ht="6" customHeight="1" x14ac:dyDescent="0.2">
      <c r="A2" s="42"/>
      <c r="B2" s="42"/>
      <c r="C2" s="42"/>
      <c r="D2" s="42"/>
      <c r="E2" s="42"/>
      <c r="F2" s="42"/>
      <c r="G2" s="42"/>
      <c r="H2" s="42"/>
      <c r="I2" s="42"/>
      <c r="J2" s="42"/>
      <c r="K2" s="42"/>
      <c r="L2" s="42"/>
      <c r="M2" s="42"/>
      <c r="N2" s="42"/>
      <c r="O2" s="42"/>
    </row>
    <row r="3" spans="1:18" ht="24" x14ac:dyDescent="0.2">
      <c r="A3" s="171"/>
      <c r="B3" s="252" t="s">
        <v>283</v>
      </c>
      <c r="C3" s="252" t="s">
        <v>285</v>
      </c>
      <c r="D3" s="252" t="s">
        <v>210</v>
      </c>
      <c r="E3" s="252" t="s">
        <v>162</v>
      </c>
      <c r="F3" s="44"/>
      <c r="G3" s="171"/>
      <c r="H3" s="252" t="s">
        <v>283</v>
      </c>
      <c r="I3" s="252" t="s">
        <v>285</v>
      </c>
      <c r="J3" s="252" t="s">
        <v>210</v>
      </c>
      <c r="K3" s="252" t="s">
        <v>162</v>
      </c>
    </row>
    <row r="4" spans="1:18" s="232" customFormat="1" x14ac:dyDescent="0.2">
      <c r="A4" s="134" t="s">
        <v>50</v>
      </c>
      <c r="B4" s="128">
        <f>SUM(B5:B20)</f>
        <v>47193.968468800012</v>
      </c>
      <c r="C4" s="128">
        <f>SUM(C5:C20)</f>
        <v>48288.491757727657</v>
      </c>
      <c r="D4" s="128">
        <f t="shared" ref="D4:D20" si="0">+B4-C4</f>
        <v>-1094.5232889276449</v>
      </c>
      <c r="E4" s="172">
        <f t="shared" ref="E4:E17" si="1">+B4/C4-1</f>
        <v>-2.266633827411868E-2</v>
      </c>
      <c r="G4" s="134" t="s">
        <v>112</v>
      </c>
      <c r="H4" s="128">
        <f>SUM(H5:H20)</f>
        <v>28395.107240229296</v>
      </c>
      <c r="I4" s="128">
        <f>SUM(I5:I20)</f>
        <v>27444.289035825866</v>
      </c>
      <c r="J4" s="128">
        <f t="shared" ref="J4:J20" si="2">+H4-I4</f>
        <v>950.81820440342926</v>
      </c>
      <c r="K4" s="172">
        <f t="shared" ref="K4:K17" si="3">+H4/I4-1</f>
        <v>3.4645393916462153E-2</v>
      </c>
    </row>
    <row r="5" spans="1:18" x14ac:dyDescent="0.2">
      <c r="A5" s="91" t="s">
        <v>41</v>
      </c>
      <c r="B5" s="78">
        <f>+'4.1'!K8+'4.1'!L8+'4.1'!M8</f>
        <v>6063.2613430000001</v>
      </c>
      <c r="C5" s="78">
        <v>5645.6080810000003</v>
      </c>
      <c r="D5" s="78">
        <f t="shared" si="0"/>
        <v>417.65326199999981</v>
      </c>
      <c r="E5" s="173">
        <f t="shared" si="1"/>
        <v>7.3978437044822432E-2</v>
      </c>
      <c r="G5" s="91" t="s">
        <v>41</v>
      </c>
      <c r="H5" s="78">
        <f>+'5.1'!K8+'5.1'!L8+'5.1'!M8</f>
        <v>2610.2171399999997</v>
      </c>
      <c r="I5" s="78">
        <v>2153.9397289999997</v>
      </c>
      <c r="J5" s="78">
        <f t="shared" si="2"/>
        <v>456.27741100000003</v>
      </c>
      <c r="K5" s="173">
        <f t="shared" si="3"/>
        <v>0.21183388042702278</v>
      </c>
      <c r="O5" s="246"/>
      <c r="P5" s="246"/>
      <c r="Q5" s="246"/>
      <c r="R5" s="246"/>
    </row>
    <row r="6" spans="1:18" x14ac:dyDescent="0.2">
      <c r="A6" s="140" t="s">
        <v>40</v>
      </c>
      <c r="B6" s="78">
        <f>+'4.1'!K9+'4.1'!L9+'4.1'!M9</f>
        <v>1163.3960509999999</v>
      </c>
      <c r="C6" s="82">
        <v>1140.031277</v>
      </c>
      <c r="D6" s="82">
        <f t="shared" si="0"/>
        <v>23.364773999999898</v>
      </c>
      <c r="E6" s="174">
        <f t="shared" si="1"/>
        <v>2.0494853493392196E-2</v>
      </c>
      <c r="G6" s="140" t="s">
        <v>40</v>
      </c>
      <c r="H6" s="82">
        <f>+'5.1'!K9+'5.1'!L9+'5.1'!M9</f>
        <v>169.49142800000001</v>
      </c>
      <c r="I6" s="82">
        <v>158.414063</v>
      </c>
      <c r="J6" s="82">
        <f t="shared" si="2"/>
        <v>11.077365000000015</v>
      </c>
      <c r="K6" s="174">
        <f t="shared" si="3"/>
        <v>6.9926651650870308E-2</v>
      </c>
      <c r="R6" s="246"/>
    </row>
    <row r="7" spans="1:18" x14ac:dyDescent="0.2">
      <c r="A7" s="140" t="s">
        <v>39</v>
      </c>
      <c r="B7" s="82">
        <f>+'4.1'!K10+'4.1'!L10+'4.1'!M10</f>
        <v>4480.1479129999998</v>
      </c>
      <c r="C7" s="82">
        <v>4515.247695</v>
      </c>
      <c r="D7" s="82">
        <f t="shared" si="0"/>
        <v>-35.099782000000232</v>
      </c>
      <c r="E7" s="174">
        <f t="shared" si="1"/>
        <v>-7.773611631288424E-3</v>
      </c>
      <c r="G7" s="140" t="s">
        <v>39</v>
      </c>
      <c r="H7" s="82">
        <f>+'5.1'!K10+'5.1'!L10+'5.1'!M10</f>
        <v>3034.8470700000003</v>
      </c>
      <c r="I7" s="82">
        <v>3181.7942499999999</v>
      </c>
      <c r="J7" s="82">
        <f t="shared" si="2"/>
        <v>-146.94717999999966</v>
      </c>
      <c r="K7" s="174">
        <f t="shared" si="3"/>
        <v>-4.6183746796323977E-2</v>
      </c>
      <c r="O7" s="246"/>
      <c r="P7" s="246"/>
      <c r="Q7" s="246"/>
      <c r="R7" s="246"/>
    </row>
    <row r="8" spans="1:18" x14ac:dyDescent="0.2">
      <c r="A8" s="140" t="s">
        <v>51</v>
      </c>
      <c r="B8" s="82">
        <f>+'4.1'!K11+'4.1'!L11+'4.1'!M11</f>
        <v>2.6951999999999998</v>
      </c>
      <c r="C8" s="82">
        <v>4.7474290000000003</v>
      </c>
      <c r="D8" s="82">
        <f t="shared" si="0"/>
        <v>-2.0522290000000005</v>
      </c>
      <c r="E8" s="174">
        <f t="shared" si="1"/>
        <v>-0.43228218894900805</v>
      </c>
      <c r="G8" s="140" t="s">
        <v>51</v>
      </c>
      <c r="H8" s="82">
        <f>+'5.1'!K11+'5.1'!L11+'5.1'!M11</f>
        <v>1.8002200000000004</v>
      </c>
      <c r="I8" s="82">
        <v>3.7907789999999997</v>
      </c>
      <c r="J8" s="82">
        <f t="shared" si="2"/>
        <v>-1.9905589999999993</v>
      </c>
      <c r="K8" s="174">
        <f t="shared" si="3"/>
        <v>-0.52510552580353531</v>
      </c>
      <c r="R8" s="246"/>
    </row>
    <row r="9" spans="1:18" x14ac:dyDescent="0.2">
      <c r="A9" s="140" t="s">
        <v>52</v>
      </c>
      <c r="B9" s="82">
        <f>+'4.1'!K12+'4.1'!L12+'4.1'!M12</f>
        <v>4.2981199999999999</v>
      </c>
      <c r="C9" s="82">
        <v>28.693539999999999</v>
      </c>
      <c r="D9" s="82">
        <f t="shared" si="0"/>
        <v>-24.395419999999998</v>
      </c>
      <c r="E9" s="174">
        <f t="shared" si="1"/>
        <v>-0.85020600455712336</v>
      </c>
      <c r="G9" s="140" t="s">
        <v>52</v>
      </c>
      <c r="H9" s="82">
        <f>+'5.1'!K12+'5.1'!L12+'5.1'!M12</f>
        <v>2.7751200000000003</v>
      </c>
      <c r="I9" s="82">
        <v>28.264539999999997</v>
      </c>
      <c r="J9" s="82">
        <f t="shared" si="2"/>
        <v>-25.489419999999996</v>
      </c>
      <c r="K9" s="174">
        <f t="shared" si="3"/>
        <v>-0.90181619796395052</v>
      </c>
      <c r="R9" s="246"/>
    </row>
    <row r="10" spans="1:18" x14ac:dyDescent="0.2">
      <c r="A10" s="140" t="s">
        <v>53</v>
      </c>
      <c r="B10" s="82">
        <f>+'4.1'!K13+'4.1'!L13+'4.1'!M13</f>
        <v>3.7407999999999997E-2</v>
      </c>
      <c r="C10" s="82">
        <v>4.9977999999999995E-2</v>
      </c>
      <c r="D10" s="82">
        <f t="shared" si="0"/>
        <v>-1.2569999999999998E-2</v>
      </c>
      <c r="E10" s="174">
        <f t="shared" si="1"/>
        <v>-0.25151066469246464</v>
      </c>
      <c r="G10" s="140" t="s">
        <v>53</v>
      </c>
      <c r="H10" s="82">
        <f>+'5.1'!K13+'5.1'!L13+'5.1'!M13</f>
        <v>3.7407999999999997E-2</v>
      </c>
      <c r="I10" s="82">
        <v>4.9977999999999995E-2</v>
      </c>
      <c r="J10" s="82">
        <f t="shared" si="2"/>
        <v>-1.2569999999999998E-2</v>
      </c>
      <c r="K10" s="174">
        <f t="shared" si="3"/>
        <v>-0.25151066469246464</v>
      </c>
      <c r="R10" s="246"/>
    </row>
    <row r="11" spans="1:18" x14ac:dyDescent="0.2">
      <c r="A11" s="140" t="s">
        <v>38</v>
      </c>
      <c r="B11" s="82">
        <f>+'4.1'!K14+'4.1'!L14+'4.1'!M14</f>
        <v>18720.131199000003</v>
      </c>
      <c r="C11" s="82">
        <v>20754.367824000001</v>
      </c>
      <c r="D11" s="82">
        <f t="shared" si="0"/>
        <v>-2034.2366249999977</v>
      </c>
      <c r="E11" s="174">
        <f t="shared" si="1"/>
        <v>-9.8014868111166553E-2</v>
      </c>
      <c r="G11" s="140" t="s">
        <v>38</v>
      </c>
      <c r="H11" s="82">
        <f>+'5.1'!K14+'5.1'!L14+'5.1'!M14</f>
        <v>12521.289067000002</v>
      </c>
      <c r="I11" s="82">
        <v>12797.005114</v>
      </c>
      <c r="J11" s="82">
        <f t="shared" si="2"/>
        <v>-275.71604699999807</v>
      </c>
      <c r="K11" s="174">
        <f t="shared" si="3"/>
        <v>-2.1545357256938402E-2</v>
      </c>
      <c r="O11" s="246"/>
      <c r="P11" s="246"/>
      <c r="Q11" s="246"/>
      <c r="R11" s="246"/>
    </row>
    <row r="12" spans="1:18" x14ac:dyDescent="0.2">
      <c r="A12" s="140" t="s">
        <v>63</v>
      </c>
      <c r="B12" s="82">
        <f>+'4.1'!K15+'4.1'!L15+'4.1'!M15</f>
        <v>321.34699999999998</v>
      </c>
      <c r="C12" s="82">
        <v>261.839</v>
      </c>
      <c r="D12" s="82">
        <f t="shared" si="0"/>
        <v>59.507999999999981</v>
      </c>
      <c r="E12" s="174">
        <f t="shared" si="1"/>
        <v>0.22726942892388058</v>
      </c>
      <c r="G12" s="140" t="s">
        <v>63</v>
      </c>
      <c r="H12" s="82">
        <f>+'5.1'!K15+'5.1'!L15+'5.1'!M15</f>
        <v>79.032589999999999</v>
      </c>
      <c r="I12" s="82">
        <v>76.801809999999989</v>
      </c>
      <c r="J12" s="82">
        <f t="shared" si="2"/>
        <v>2.23078000000001</v>
      </c>
      <c r="K12" s="174">
        <f t="shared" si="3"/>
        <v>2.9045930037326029E-2</v>
      </c>
      <c r="R12" s="246"/>
    </row>
    <row r="13" spans="1:18" x14ac:dyDescent="0.2">
      <c r="A13" s="140" t="s">
        <v>37</v>
      </c>
      <c r="B13" s="82">
        <f>+'4.1'!K16+'4.1'!L16+'4.1'!M16</f>
        <v>0</v>
      </c>
      <c r="C13" s="82">
        <v>6.1539999999999997E-2</v>
      </c>
      <c r="D13" s="82">
        <f t="shared" si="0"/>
        <v>-6.1539999999999997E-2</v>
      </c>
      <c r="E13" s="174">
        <f t="shared" si="1"/>
        <v>-1</v>
      </c>
      <c r="G13" s="140" t="s">
        <v>37</v>
      </c>
      <c r="H13" s="82">
        <f>+'5.1'!K16+'5.1'!L16+'5.1'!M16</f>
        <v>0</v>
      </c>
      <c r="I13" s="82">
        <v>6.1539999999999997E-2</v>
      </c>
      <c r="J13" s="82">
        <f t="shared" si="2"/>
        <v>-6.1539999999999997E-2</v>
      </c>
      <c r="K13" s="174">
        <f t="shared" si="3"/>
        <v>-1</v>
      </c>
      <c r="R13" s="246"/>
    </row>
    <row r="14" spans="1:18" x14ac:dyDescent="0.2">
      <c r="A14" s="140" t="s">
        <v>36</v>
      </c>
      <c r="B14" s="82">
        <f>+'4.1'!K17+'4.1'!L17+'4.1'!M17</f>
        <v>1824.1674419999999</v>
      </c>
      <c r="C14" s="82">
        <v>1937.7657599999998</v>
      </c>
      <c r="D14" s="82">
        <f t="shared" si="0"/>
        <v>-113.59831799999984</v>
      </c>
      <c r="E14" s="174">
        <f t="shared" si="1"/>
        <v>-5.8623348778750195E-2</v>
      </c>
      <c r="G14" s="140" t="s">
        <v>36</v>
      </c>
      <c r="H14" s="82">
        <f>+'5.1'!K17+'5.1'!L17+'5.1'!M17</f>
        <v>232.68503799999999</v>
      </c>
      <c r="I14" s="82">
        <v>211.44529799999998</v>
      </c>
      <c r="J14" s="82">
        <f t="shared" si="2"/>
        <v>21.239740000000012</v>
      </c>
      <c r="K14" s="174">
        <f t="shared" si="3"/>
        <v>0.1004502828906606</v>
      </c>
      <c r="R14" s="246"/>
    </row>
    <row r="15" spans="1:18" x14ac:dyDescent="0.2">
      <c r="A15" s="140" t="s">
        <v>35</v>
      </c>
      <c r="B15" s="82">
        <f>+'4.1'!K18+'4.1'!L18+'4.1'!M18</f>
        <v>155.65886499999999</v>
      </c>
      <c r="C15" s="82">
        <v>193.29273899999998</v>
      </c>
      <c r="D15" s="82">
        <f t="shared" si="0"/>
        <v>-37.633873999999992</v>
      </c>
      <c r="E15" s="174">
        <f t="shared" si="1"/>
        <v>-0.19469885001733045</v>
      </c>
      <c r="G15" s="140" t="s">
        <v>35</v>
      </c>
      <c r="H15" s="82">
        <f>+'5.1'!K18+'5.1'!L18+'5.1'!M18</f>
        <v>26.024430000000002</v>
      </c>
      <c r="I15" s="82">
        <v>25.495047</v>
      </c>
      <c r="J15" s="82">
        <f t="shared" si="2"/>
        <v>0.52938300000000282</v>
      </c>
      <c r="K15" s="174">
        <f t="shared" si="3"/>
        <v>2.0764150777992318E-2</v>
      </c>
      <c r="R15" s="246"/>
    </row>
    <row r="16" spans="1:18" x14ac:dyDescent="0.2">
      <c r="A16" s="140" t="s">
        <v>34</v>
      </c>
      <c r="B16" s="82">
        <f>+'4.1'!K19+'4.1'!L19+'4.1'!M19</f>
        <v>1202.9819611749224</v>
      </c>
      <c r="C16" s="82">
        <v>1143.7131251677372</v>
      </c>
      <c r="D16" s="82">
        <f t="shared" si="0"/>
        <v>59.2688360071852</v>
      </c>
      <c r="E16" s="174">
        <f t="shared" si="1"/>
        <v>5.1821418066259284E-2</v>
      </c>
      <c r="G16" s="140" t="s">
        <v>34</v>
      </c>
      <c r="H16" s="82">
        <f>+'5.1'!K19+'5.1'!L19+'5.1'!M19</f>
        <v>820.76253367846743</v>
      </c>
      <c r="I16" s="82">
        <v>742.37904042008688</v>
      </c>
      <c r="J16" s="82">
        <f t="shared" si="2"/>
        <v>78.383493258380554</v>
      </c>
      <c r="K16" s="174">
        <f t="shared" si="3"/>
        <v>0.10558419485284221</v>
      </c>
      <c r="R16" s="246"/>
    </row>
    <row r="17" spans="1:20" x14ac:dyDescent="0.2">
      <c r="A17" s="140" t="s">
        <v>33</v>
      </c>
      <c r="B17" s="82">
        <f>+'4.1'!K20+'4.1'!L20+'4.1'!M20</f>
        <v>2263.7385120000004</v>
      </c>
      <c r="C17" s="82">
        <v>2562.9498140000001</v>
      </c>
      <c r="D17" s="82">
        <f t="shared" si="0"/>
        <v>-299.21130199999971</v>
      </c>
      <c r="E17" s="174">
        <f t="shared" si="1"/>
        <v>-0.11674489307811309</v>
      </c>
      <c r="G17" s="140" t="s">
        <v>33</v>
      </c>
      <c r="H17" s="82">
        <f>+'5.1'!K20+'5.1'!L20+'5.1'!M20</f>
        <v>999.54909299999986</v>
      </c>
      <c r="I17" s="82">
        <v>1046.0982450000001</v>
      </c>
      <c r="J17" s="82">
        <f t="shared" si="2"/>
        <v>-46.549152000000277</v>
      </c>
      <c r="K17" s="174">
        <f t="shared" si="3"/>
        <v>-4.4497877921590656E-2</v>
      </c>
      <c r="Q17" s="246"/>
      <c r="R17" s="246"/>
    </row>
    <row r="18" spans="1:20" x14ac:dyDescent="0.2">
      <c r="A18" s="140" t="s">
        <v>3</v>
      </c>
      <c r="B18" s="82">
        <f>+'4.1'!K21+'4.1'!L21+'4.1'!M21</f>
        <v>0</v>
      </c>
      <c r="C18" s="82">
        <v>0</v>
      </c>
      <c r="D18" s="82">
        <f t="shared" si="0"/>
        <v>0</v>
      </c>
      <c r="E18" s="174">
        <v>0</v>
      </c>
      <c r="G18" s="140" t="s">
        <v>3</v>
      </c>
      <c r="H18" s="82">
        <f>+'5.1'!K21+'5.1'!L21+'5.1'!M21</f>
        <v>0</v>
      </c>
      <c r="I18" s="82">
        <v>0</v>
      </c>
      <c r="J18" s="82">
        <f t="shared" si="2"/>
        <v>0</v>
      </c>
      <c r="K18" s="174">
        <v>0</v>
      </c>
      <c r="R18" s="246"/>
    </row>
    <row r="19" spans="1:20" x14ac:dyDescent="0.2">
      <c r="A19" s="140" t="s">
        <v>32</v>
      </c>
      <c r="B19" s="82">
        <f>+'4.1'!K22+'4.1'!L22+'4.1'!M22</f>
        <v>91.254337000000035</v>
      </c>
      <c r="C19" s="82">
        <v>34.072009999999992</v>
      </c>
      <c r="D19" s="82">
        <f t="shared" si="0"/>
        <v>57.182327000000043</v>
      </c>
      <c r="E19" s="174">
        <f>+B19/C19-1</f>
        <v>1.6782786515970165</v>
      </c>
      <c r="G19" s="140" t="s">
        <v>32</v>
      </c>
      <c r="H19" s="82">
        <f>+'5.1'!K22+'5.1'!L22+'5.1'!M22</f>
        <v>70.356737999999993</v>
      </c>
      <c r="I19" s="82">
        <v>23.526589999999999</v>
      </c>
      <c r="J19" s="82">
        <f t="shared" si="2"/>
        <v>46.830147999999994</v>
      </c>
      <c r="K19" s="174">
        <f>+H19/I19-1</f>
        <v>1.990520003111373</v>
      </c>
      <c r="R19" s="246"/>
    </row>
    <row r="20" spans="1:20" x14ac:dyDescent="0.2">
      <c r="A20" s="91" t="s">
        <v>31</v>
      </c>
      <c r="B20" s="78">
        <f>+'4.1'!K23+'4.1'!L23+'4.1'!M23</f>
        <v>10900.85311762508</v>
      </c>
      <c r="C20" s="78">
        <v>10066.051945559926</v>
      </c>
      <c r="D20" s="78">
        <f t="shared" si="0"/>
        <v>834.80117206515388</v>
      </c>
      <c r="E20" s="173">
        <f>+B20/C20-1</f>
        <v>8.2932333011988879E-2</v>
      </c>
      <c r="G20" s="91" t="s">
        <v>31</v>
      </c>
      <c r="H20" s="78">
        <f>+'5.1'!K23+'5.1'!L23+'5.1'!M23</f>
        <v>7826.2393645508273</v>
      </c>
      <c r="I20" s="78">
        <v>6995.2230124057796</v>
      </c>
      <c r="J20" s="78">
        <f t="shared" si="2"/>
        <v>831.01635214504768</v>
      </c>
      <c r="K20" s="173">
        <f>+H20/I20-1</f>
        <v>0.11879769246402438</v>
      </c>
      <c r="O20" s="246"/>
      <c r="P20" s="246"/>
      <c r="Q20" s="246"/>
      <c r="R20" s="246"/>
    </row>
    <row r="21" spans="1:20" s="21" customFormat="1" x14ac:dyDescent="0.2">
      <c r="A21" s="18"/>
      <c r="B21" s="4"/>
      <c r="C21" s="4"/>
      <c r="D21" s="4"/>
      <c r="E21" s="3" t="s">
        <v>65</v>
      </c>
      <c r="F21" s="4"/>
      <c r="G21" s="18"/>
      <c r="H21" s="4"/>
      <c r="I21" s="4"/>
      <c r="J21" s="20"/>
      <c r="K21" s="3" t="s">
        <v>65</v>
      </c>
      <c r="L21" s="20"/>
      <c r="M21" s="20"/>
      <c r="N21" s="20"/>
      <c r="O21" s="20"/>
      <c r="P21" s="20"/>
      <c r="Q21" s="20"/>
      <c r="R21" s="20"/>
      <c r="S21" s="20"/>
      <c r="T21" s="20"/>
    </row>
    <row r="22" spans="1:20" s="21" customFormat="1" x14ac:dyDescent="0.2">
      <c r="A22" s="18"/>
      <c r="B22" s="4"/>
      <c r="C22" s="4"/>
      <c r="D22" s="4"/>
      <c r="E22" s="4"/>
      <c r="F22" s="4"/>
      <c r="G22" s="18"/>
      <c r="H22" s="4"/>
      <c r="I22" s="4"/>
      <c r="J22" s="20"/>
      <c r="K22" s="20"/>
      <c r="L22" s="20"/>
      <c r="M22" s="20"/>
      <c r="N22" s="20"/>
      <c r="O22" s="20"/>
      <c r="P22" s="20"/>
      <c r="Q22" s="20"/>
      <c r="R22" s="20"/>
      <c r="S22" s="20"/>
      <c r="T22" s="20"/>
    </row>
    <row r="23" spans="1:20" ht="24" x14ac:dyDescent="0.2">
      <c r="A23" s="171"/>
      <c r="B23" s="252" t="s">
        <v>283</v>
      </c>
      <c r="C23" s="252" t="s">
        <v>285</v>
      </c>
      <c r="D23" s="252" t="s">
        <v>210</v>
      </c>
      <c r="E23" s="252" t="s">
        <v>162</v>
      </c>
      <c r="G23" s="171"/>
      <c r="H23" s="252" t="s">
        <v>283</v>
      </c>
      <c r="I23" s="252" t="s">
        <v>285</v>
      </c>
      <c r="J23" s="252" t="s">
        <v>210</v>
      </c>
      <c r="K23" s="252" t="s">
        <v>162</v>
      </c>
      <c r="L23" s="22"/>
      <c r="M23" s="22"/>
      <c r="N23" s="22"/>
      <c r="O23" s="22"/>
    </row>
    <row r="24" spans="1:20" x14ac:dyDescent="0.2">
      <c r="A24" s="134" t="s">
        <v>50</v>
      </c>
      <c r="B24" s="128">
        <f>SUM(B25:B38)</f>
        <v>47193.968468799998</v>
      </c>
      <c r="C24" s="128">
        <f>SUM(C25:C38)</f>
        <v>48288.491757727665</v>
      </c>
      <c r="D24" s="128">
        <f t="shared" ref="D24:D38" si="4">+B24-C24</f>
        <v>-1094.5232889276667</v>
      </c>
      <c r="E24" s="172">
        <f t="shared" ref="E24:E38" si="5">+B24/C24-1</f>
        <v>-2.2666338274119124E-2</v>
      </c>
      <c r="F24" s="232"/>
      <c r="G24" s="134" t="s">
        <v>112</v>
      </c>
      <c r="H24" s="128">
        <f>SUM(H25:H38)</f>
        <v>28395.107240229299</v>
      </c>
      <c r="I24" s="128">
        <f>SUM(I25:I38)</f>
        <v>27444.28903582587</v>
      </c>
      <c r="J24" s="128">
        <f t="shared" ref="J24:J38" si="6">+H24-I24</f>
        <v>950.81820440342926</v>
      </c>
      <c r="K24" s="172">
        <f t="shared" ref="K24:K38" si="7">+H24/I24-1</f>
        <v>3.4645393916462153E-2</v>
      </c>
      <c r="L24" s="22"/>
      <c r="M24" s="22"/>
      <c r="N24" s="22"/>
      <c r="O24" s="22"/>
    </row>
    <row r="25" spans="1:20" x14ac:dyDescent="0.2">
      <c r="A25" s="91" t="s">
        <v>122</v>
      </c>
      <c r="B25" s="78">
        <f>+'4.2'!K7+'4.2'!L7+'4.2'!M7</f>
        <v>1750.3834389999997</v>
      </c>
      <c r="C25" s="78">
        <v>1759.180575067136</v>
      </c>
      <c r="D25" s="78">
        <f t="shared" si="4"/>
        <v>-8.7971360671363072</v>
      </c>
      <c r="E25" s="173">
        <f t="shared" si="5"/>
        <v>-5.0007010035343358E-3</v>
      </c>
      <c r="G25" s="91" t="s">
        <v>122</v>
      </c>
      <c r="H25" s="78">
        <f>+'5.2'!K7+'5.2'!L7+'5.2'!M7</f>
        <v>1345.4116919999999</v>
      </c>
      <c r="I25" s="78">
        <v>1310.9682320000002</v>
      </c>
      <c r="J25" s="78">
        <f t="shared" si="6"/>
        <v>34.443459999999732</v>
      </c>
      <c r="K25" s="173">
        <f t="shared" si="7"/>
        <v>2.6273298741536388E-2</v>
      </c>
      <c r="R25" s="246"/>
    </row>
    <row r="26" spans="1:20" x14ac:dyDescent="0.2">
      <c r="A26" s="140" t="s">
        <v>91</v>
      </c>
      <c r="B26" s="78">
        <f>+'4.2'!K8+'4.2'!L8+'4.2'!M8</f>
        <v>2343.9654460000006</v>
      </c>
      <c r="C26" s="82">
        <v>2293.3959418367704</v>
      </c>
      <c r="D26" s="82">
        <f t="shared" si="4"/>
        <v>50.569504163230249</v>
      </c>
      <c r="E26" s="174">
        <f t="shared" si="5"/>
        <v>2.2050053913817091E-2</v>
      </c>
      <c r="G26" s="140" t="s">
        <v>91</v>
      </c>
      <c r="H26" s="82">
        <f>+'5.2'!K8+'5.2'!L8+'5.2'!M8</f>
        <v>1686.8679509999999</v>
      </c>
      <c r="I26" s="82">
        <v>1596.1639594183853</v>
      </c>
      <c r="J26" s="82">
        <f t="shared" si="6"/>
        <v>90.703991581614673</v>
      </c>
      <c r="K26" s="174">
        <f t="shared" si="7"/>
        <v>5.6826237083229092E-2</v>
      </c>
      <c r="R26" s="246"/>
    </row>
    <row r="27" spans="1:20" x14ac:dyDescent="0.2">
      <c r="A27" s="140" t="s">
        <v>92</v>
      </c>
      <c r="B27" s="78">
        <f>+'4.2'!K9+'4.2'!L9+'4.2'!M9</f>
        <v>2728.5066189999998</v>
      </c>
      <c r="C27" s="82">
        <v>2544.5597465999999</v>
      </c>
      <c r="D27" s="82">
        <f t="shared" si="4"/>
        <v>183.94687239999985</v>
      </c>
      <c r="E27" s="174">
        <f t="shared" si="5"/>
        <v>7.2290254786033792E-2</v>
      </c>
      <c r="G27" s="140" t="s">
        <v>92</v>
      </c>
      <c r="H27" s="82">
        <f>+'5.2'!K9+'5.2'!L9+'5.2'!M9</f>
        <v>1868.8478499999997</v>
      </c>
      <c r="I27" s="82">
        <v>1709.3855399999998</v>
      </c>
      <c r="J27" s="82">
        <f t="shared" si="6"/>
        <v>159.46230999999989</v>
      </c>
      <c r="K27" s="174">
        <f t="shared" si="7"/>
        <v>9.3286333754759587E-2</v>
      </c>
      <c r="Q27" s="246"/>
      <c r="R27" s="246"/>
    </row>
    <row r="28" spans="1:20" x14ac:dyDescent="0.2">
      <c r="A28" s="140" t="s">
        <v>93</v>
      </c>
      <c r="B28" s="78">
        <f>+'4.2'!K10+'4.2'!L10+'4.2'!M10</f>
        <v>2321.8959539999996</v>
      </c>
      <c r="C28" s="82">
        <v>4407.7836280000001</v>
      </c>
      <c r="D28" s="82">
        <f t="shared" si="4"/>
        <v>-2085.8876740000005</v>
      </c>
      <c r="E28" s="174">
        <f t="shared" si="5"/>
        <v>-0.47322823669238434</v>
      </c>
      <c r="G28" s="140" t="s">
        <v>93</v>
      </c>
      <c r="H28" s="82">
        <f>+'5.2'!K10+'5.2'!L10+'5.2'!M10</f>
        <v>1002.0601285246532</v>
      </c>
      <c r="I28" s="82">
        <v>1076.7198960000001</v>
      </c>
      <c r="J28" s="82">
        <f t="shared" si="6"/>
        <v>-74.659767475346825</v>
      </c>
      <c r="K28" s="174">
        <f t="shared" si="7"/>
        <v>-6.9340009182245921E-2</v>
      </c>
      <c r="O28" s="246"/>
      <c r="P28" s="246"/>
      <c r="Q28" s="246"/>
      <c r="R28" s="246"/>
    </row>
    <row r="29" spans="1:20" x14ac:dyDescent="0.2">
      <c r="A29" s="140" t="s">
        <v>121</v>
      </c>
      <c r="B29" s="78">
        <f>+'4.2'!K11+'4.2'!L11+'4.2'!M11</f>
        <v>1093.4769858000004</v>
      </c>
      <c r="C29" s="82">
        <v>1011.7642116000003</v>
      </c>
      <c r="D29" s="82">
        <f t="shared" si="4"/>
        <v>81.712774200000126</v>
      </c>
      <c r="E29" s="174">
        <f t="shared" si="5"/>
        <v>8.0762665118170096E-2</v>
      </c>
      <c r="G29" s="140" t="s">
        <v>121</v>
      </c>
      <c r="H29" s="82">
        <f>+'5.2'!K11+'5.2'!L11+'5.2'!M11</f>
        <v>519.74891079999998</v>
      </c>
      <c r="I29" s="82">
        <v>471.6471712</v>
      </c>
      <c r="J29" s="82">
        <f t="shared" si="6"/>
        <v>48.101739599999974</v>
      </c>
      <c r="K29" s="174">
        <f t="shared" si="7"/>
        <v>0.10198670221559047</v>
      </c>
      <c r="R29" s="246"/>
    </row>
    <row r="30" spans="1:20" x14ac:dyDescent="0.2">
      <c r="A30" s="140" t="s">
        <v>94</v>
      </c>
      <c r="B30" s="78">
        <f>+'4.2'!K12+'4.2'!L12+'4.2'!M12</f>
        <v>1530.6236530000001</v>
      </c>
      <c r="C30" s="82">
        <v>1583.475342</v>
      </c>
      <c r="D30" s="82">
        <f t="shared" si="4"/>
        <v>-52.851688999999851</v>
      </c>
      <c r="E30" s="174">
        <f t="shared" si="5"/>
        <v>-3.3377020530831802E-2</v>
      </c>
      <c r="G30" s="140" t="s">
        <v>94</v>
      </c>
      <c r="H30" s="82">
        <f>+'5.2'!K12+'5.2'!L12+'5.2'!M12</f>
        <v>899.15126499999997</v>
      </c>
      <c r="I30" s="82">
        <v>908.28102999999999</v>
      </c>
      <c r="J30" s="82">
        <f t="shared" si="6"/>
        <v>-9.1297650000000203</v>
      </c>
      <c r="K30" s="174">
        <f t="shared" si="7"/>
        <v>-1.0051696224460449E-2</v>
      </c>
      <c r="R30" s="246"/>
    </row>
    <row r="31" spans="1:20" x14ac:dyDescent="0.2">
      <c r="A31" s="140" t="s">
        <v>95</v>
      </c>
      <c r="B31" s="78">
        <f>+'4.2'!K13+'4.2'!L13+'4.2'!M13</f>
        <v>775.90223700000013</v>
      </c>
      <c r="C31" s="82">
        <v>762.42928700000016</v>
      </c>
      <c r="D31" s="82">
        <f t="shared" si="4"/>
        <v>13.472949999999969</v>
      </c>
      <c r="E31" s="174">
        <f t="shared" si="5"/>
        <v>1.7671081410071787E-2</v>
      </c>
      <c r="G31" s="140" t="s">
        <v>95</v>
      </c>
      <c r="H31" s="82">
        <f>+'5.2'!K13+'5.2'!L13+'5.2'!M13</f>
        <v>678.04962711141025</v>
      </c>
      <c r="I31" s="82">
        <v>672.76868466646545</v>
      </c>
      <c r="J31" s="82">
        <f t="shared" si="6"/>
        <v>5.2809424449447988</v>
      </c>
      <c r="K31" s="174">
        <f t="shared" si="7"/>
        <v>7.8495663744557742E-3</v>
      </c>
      <c r="R31" s="246"/>
    </row>
    <row r="32" spans="1:20" x14ac:dyDescent="0.2">
      <c r="A32" s="140" t="s">
        <v>96</v>
      </c>
      <c r="B32" s="78">
        <f>+'4.2'!K14+'4.2'!L14+'4.2'!M14</f>
        <v>9077.220913000001</v>
      </c>
      <c r="C32" s="82">
        <v>8762.171329599998</v>
      </c>
      <c r="D32" s="82">
        <f t="shared" si="4"/>
        <v>315.04958340000303</v>
      </c>
      <c r="E32" s="174">
        <f t="shared" si="5"/>
        <v>3.5955652035211338E-2</v>
      </c>
      <c r="G32" s="140" t="s">
        <v>96</v>
      </c>
      <c r="H32" s="82">
        <f>+'5.2'!K14+'5.2'!L14+'5.2'!M14</f>
        <v>4917.8045500000007</v>
      </c>
      <c r="I32" s="82">
        <v>4642.9228480000002</v>
      </c>
      <c r="J32" s="82">
        <f t="shared" si="6"/>
        <v>274.88170200000059</v>
      </c>
      <c r="K32" s="174">
        <f t="shared" si="7"/>
        <v>5.9204451807423286E-2</v>
      </c>
      <c r="O32" s="246"/>
      <c r="P32" s="246"/>
      <c r="Q32" s="246"/>
      <c r="R32" s="246"/>
    </row>
    <row r="33" spans="1:18" x14ac:dyDescent="0.2">
      <c r="A33" s="140" t="s">
        <v>97</v>
      </c>
      <c r="B33" s="78">
        <f>+'4.2'!K15+'4.2'!L15+'4.2'!M15</f>
        <v>2229.9849979999995</v>
      </c>
      <c r="C33" s="82">
        <v>2091.0664436000002</v>
      </c>
      <c r="D33" s="82">
        <f t="shared" si="4"/>
        <v>138.91855439999927</v>
      </c>
      <c r="E33" s="174">
        <f t="shared" si="5"/>
        <v>6.6434309069986153E-2</v>
      </c>
      <c r="G33" s="140" t="s">
        <v>97</v>
      </c>
      <c r="H33" s="82">
        <f>+'5.2'!K15+'5.2'!L15+'5.2'!M15</f>
        <v>1140.1998169999999</v>
      </c>
      <c r="I33" s="82">
        <v>1038.7321689999999</v>
      </c>
      <c r="J33" s="82">
        <f t="shared" si="6"/>
        <v>101.46764800000005</v>
      </c>
      <c r="K33" s="174">
        <f t="shared" si="7"/>
        <v>9.7684129776864692E-2</v>
      </c>
      <c r="R33" s="246"/>
    </row>
    <row r="34" spans="1:18" x14ac:dyDescent="0.2">
      <c r="A34" s="140" t="s">
        <v>98</v>
      </c>
      <c r="B34" s="78">
        <f>+'4.2'!K16+'4.2'!L16+'4.2'!M16</f>
        <v>2066.3154850000001</v>
      </c>
      <c r="C34" s="82">
        <v>2069.3110204237537</v>
      </c>
      <c r="D34" s="82">
        <f t="shared" si="4"/>
        <v>-2.9955354237536085</v>
      </c>
      <c r="E34" s="174">
        <f t="shared" si="5"/>
        <v>-1.4476003820538264E-3</v>
      </c>
      <c r="G34" s="140" t="s">
        <v>98</v>
      </c>
      <c r="H34" s="82">
        <f>+'5.2'!K16+'5.2'!L16+'5.2'!M16</f>
        <v>1368.4483890000001</v>
      </c>
      <c r="I34" s="82">
        <v>1342.0408629999997</v>
      </c>
      <c r="J34" s="82">
        <f t="shared" si="6"/>
        <v>26.407526000000416</v>
      </c>
      <c r="K34" s="174">
        <f t="shared" si="7"/>
        <v>1.9677140039513485E-2</v>
      </c>
      <c r="R34" s="246"/>
    </row>
    <row r="35" spans="1:18" x14ac:dyDescent="0.2">
      <c r="A35" s="140" t="s">
        <v>99</v>
      </c>
      <c r="B35" s="78">
        <f>+'4.2'!K17+'4.2'!L17+'4.2'!M17</f>
        <v>1863.3000919999999</v>
      </c>
      <c r="C35" s="82">
        <v>1769.6216373999998</v>
      </c>
      <c r="D35" s="82">
        <f t="shared" si="4"/>
        <v>93.678454600000123</v>
      </c>
      <c r="E35" s="174">
        <f t="shared" si="5"/>
        <v>5.2936996598683228E-2</v>
      </c>
      <c r="G35" s="140" t="s">
        <v>99</v>
      </c>
      <c r="H35" s="82">
        <f>+'5.2'!K17+'5.2'!L17+'5.2'!M17</f>
        <v>1372.6815160000001</v>
      </c>
      <c r="I35" s="82">
        <v>1290.7600729999999</v>
      </c>
      <c r="J35" s="82">
        <f t="shared" si="6"/>
        <v>81.921443000000181</v>
      </c>
      <c r="K35" s="174">
        <f t="shared" si="7"/>
        <v>6.3467599218185677E-2</v>
      </c>
      <c r="R35" s="246"/>
    </row>
    <row r="36" spans="1:18" x14ac:dyDescent="0.2">
      <c r="A36" s="140" t="s">
        <v>100</v>
      </c>
      <c r="B36" s="78">
        <f>+'4.2'!K18+'4.2'!L18+'4.2'!M18</f>
        <v>8498.9814360000018</v>
      </c>
      <c r="C36" s="82">
        <v>8576.8343974000018</v>
      </c>
      <c r="D36" s="82">
        <f t="shared" si="4"/>
        <v>-77.852961399999913</v>
      </c>
      <c r="E36" s="174">
        <f t="shared" si="5"/>
        <v>-9.0771207409111598E-3</v>
      </c>
      <c r="G36" s="140" t="s">
        <v>100</v>
      </c>
      <c r="H36" s="82">
        <f>+'5.2'!K18+'5.2'!L18+'5.2'!M18</f>
        <v>6479.1891690000011</v>
      </c>
      <c r="I36" s="82">
        <v>6425.8809759999986</v>
      </c>
      <c r="J36" s="82">
        <f t="shared" si="6"/>
        <v>53.308193000002575</v>
      </c>
      <c r="K36" s="174">
        <f t="shared" si="7"/>
        <v>8.2958575172966675E-3</v>
      </c>
      <c r="O36" s="246"/>
      <c r="P36" s="246"/>
      <c r="Q36" s="246"/>
      <c r="R36" s="246"/>
    </row>
    <row r="37" spans="1:18" x14ac:dyDescent="0.2">
      <c r="A37" s="140" t="s">
        <v>101</v>
      </c>
      <c r="B37" s="78">
        <f>+'4.2'!K19+'4.2'!L19+'4.2'!M19</f>
        <v>8703.388923999999</v>
      </c>
      <c r="C37" s="82">
        <v>8459.9450240000006</v>
      </c>
      <c r="D37" s="82">
        <f t="shared" si="4"/>
        <v>243.44389999999839</v>
      </c>
      <c r="E37" s="174">
        <f t="shared" si="5"/>
        <v>2.877606170127267E-2</v>
      </c>
      <c r="G37" s="140" t="s">
        <v>101</v>
      </c>
      <c r="H37" s="82">
        <f>+'5.2'!K19+'5.2'!L19+'5.2'!M19</f>
        <v>3873.2404680000004</v>
      </c>
      <c r="I37" s="82">
        <v>3776.9035679999993</v>
      </c>
      <c r="J37" s="82">
        <f t="shared" si="6"/>
        <v>96.336900000001151</v>
      </c>
      <c r="K37" s="174">
        <f t="shared" si="7"/>
        <v>2.5506846618012835E-2</v>
      </c>
      <c r="O37" s="246"/>
      <c r="P37" s="246"/>
      <c r="Q37" s="246"/>
      <c r="R37" s="246"/>
    </row>
    <row r="38" spans="1:18" x14ac:dyDescent="0.2">
      <c r="A38" s="91" t="s">
        <v>102</v>
      </c>
      <c r="B38" s="78">
        <f>+'4.2'!K20+'4.2'!L20+'4.2'!M20</f>
        <v>2210.0222870000002</v>
      </c>
      <c r="C38" s="78">
        <v>2196.9531732000005</v>
      </c>
      <c r="D38" s="78">
        <f t="shared" si="4"/>
        <v>13.069113799999741</v>
      </c>
      <c r="E38" s="173">
        <f t="shared" si="5"/>
        <v>5.9487448159687428E-3</v>
      </c>
      <c r="G38" s="91" t="s">
        <v>102</v>
      </c>
      <c r="H38" s="78">
        <f>+'5.2'!K20+'5.2'!L20+'5.2'!M20</f>
        <v>1243.4059067932321</v>
      </c>
      <c r="I38" s="78">
        <v>1181.1140255410201</v>
      </c>
      <c r="J38" s="78">
        <f t="shared" si="6"/>
        <v>62.291881252212079</v>
      </c>
      <c r="K38" s="173">
        <f t="shared" si="7"/>
        <v>5.2739938655523622E-2</v>
      </c>
      <c r="R38" s="246"/>
    </row>
    <row r="39" spans="1:18" x14ac:dyDescent="0.2">
      <c r="E39" s="3" t="s">
        <v>65</v>
      </c>
      <c r="K39" s="3" t="s">
        <v>65</v>
      </c>
    </row>
    <row r="40" spans="1:18" x14ac:dyDescent="0.2">
      <c r="I40" s="247"/>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selection activeCell="H15" sqref="H15"/>
    </sheetView>
  </sheetViews>
  <sheetFormatPr defaultRowHeight="12" x14ac:dyDescent="0.2"/>
  <cols>
    <col min="1" max="1" width="30.85546875" style="250" customWidth="1"/>
    <col min="2" max="3" width="9.140625" style="250" customWidth="1"/>
    <col min="4" max="4" width="9.5703125" style="250" customWidth="1"/>
    <col min="5" max="5" width="9.140625" style="250" customWidth="1"/>
    <col min="6" max="12" width="9.140625" style="250"/>
    <col min="13" max="13" width="12" style="250" customWidth="1"/>
    <col min="14" max="16384" width="9.140625" style="250"/>
  </cols>
  <sheetData>
    <row r="1" spans="1:13" ht="15.75" x14ac:dyDescent="0.25">
      <c r="A1" s="88" t="s">
        <v>279</v>
      </c>
      <c r="B1" s="42"/>
      <c r="C1" s="42"/>
      <c r="D1" s="42"/>
      <c r="M1" s="175" t="str">
        <f>Titulní!A35</f>
        <v>IV. čtvrtletí 2020</v>
      </c>
    </row>
    <row r="2" spans="1:13" ht="6" customHeight="1" x14ac:dyDescent="0.2">
      <c r="A2" s="42"/>
      <c r="B2" s="42"/>
      <c r="C2" s="42"/>
      <c r="D2" s="42"/>
      <c r="E2" s="42"/>
    </row>
    <row r="3" spans="1:13" ht="24" x14ac:dyDescent="0.2">
      <c r="A3" s="241"/>
      <c r="B3" s="252" t="s">
        <v>283</v>
      </c>
      <c r="C3" s="252" t="s">
        <v>285</v>
      </c>
      <c r="D3" s="252" t="s">
        <v>210</v>
      </c>
      <c r="E3" s="252" t="s">
        <v>162</v>
      </c>
    </row>
    <row r="4" spans="1:13" x14ac:dyDescent="0.2">
      <c r="A4" s="134" t="s">
        <v>278</v>
      </c>
      <c r="B4" s="128">
        <f>SUM(B5:B20)</f>
        <v>30374.700247999997</v>
      </c>
      <c r="C4" s="128">
        <f>SUM(C5:C20)</f>
        <v>30979.309639109277</v>
      </c>
      <c r="D4" s="128">
        <f t="shared" ref="D4:D20" si="0">+B4-C4</f>
        <v>-604.60939110927939</v>
      </c>
      <c r="E4" s="172">
        <f>+B4/C4-1</f>
        <v>-1.9516554699011146E-2</v>
      </c>
    </row>
    <row r="5" spans="1:13" x14ac:dyDescent="0.2">
      <c r="A5" s="91" t="s">
        <v>41</v>
      </c>
      <c r="B5" s="78">
        <f>+'9'!L6</f>
        <v>4370.6794810000001</v>
      </c>
      <c r="C5" s="78">
        <v>3835.3350209999999</v>
      </c>
      <c r="D5" s="78">
        <f t="shared" si="0"/>
        <v>535.34446000000025</v>
      </c>
      <c r="E5" s="173">
        <f>+B5/C5-1</f>
        <v>0.13958218957894797</v>
      </c>
    </row>
    <row r="6" spans="1:13" x14ac:dyDescent="0.2">
      <c r="A6" s="140" t="s">
        <v>40</v>
      </c>
      <c r="B6" s="78">
        <f>+'9'!L7</f>
        <v>586.61107200000004</v>
      </c>
      <c r="C6" s="82">
        <v>577.28143800000021</v>
      </c>
      <c r="D6" s="82">
        <f t="shared" si="0"/>
        <v>9.3296339999998281</v>
      </c>
      <c r="E6" s="174">
        <f>+B6/C6-1</f>
        <v>1.6161326843146862E-2</v>
      </c>
    </row>
    <row r="7" spans="1:13" x14ac:dyDescent="0.2">
      <c r="A7" s="140" t="s">
        <v>39</v>
      </c>
      <c r="B7" s="78">
        <f>+'9'!L8</f>
        <v>3548.017836</v>
      </c>
      <c r="C7" s="82">
        <v>3692.8533929999999</v>
      </c>
      <c r="D7" s="82">
        <f t="shared" si="0"/>
        <v>-144.83555699999988</v>
      </c>
      <c r="E7" s="174">
        <f>+B7/C7-1</f>
        <v>-3.9220500135354275E-2</v>
      </c>
    </row>
    <row r="8" spans="1:13" x14ac:dyDescent="0.2">
      <c r="A8" s="140" t="s">
        <v>51</v>
      </c>
      <c r="B8" s="78">
        <f>+'9'!L9</f>
        <v>0</v>
      </c>
      <c r="C8" s="82">
        <v>0</v>
      </c>
      <c r="D8" s="82">
        <f t="shared" si="0"/>
        <v>0</v>
      </c>
      <c r="E8" s="174">
        <v>0</v>
      </c>
    </row>
    <row r="9" spans="1:13" x14ac:dyDescent="0.2">
      <c r="A9" s="140" t="s">
        <v>52</v>
      </c>
      <c r="B9" s="78">
        <f>+'9'!L10</f>
        <v>0</v>
      </c>
      <c r="C9" s="82">
        <v>0</v>
      </c>
      <c r="D9" s="82">
        <f t="shared" si="0"/>
        <v>0</v>
      </c>
      <c r="E9" s="174">
        <v>0</v>
      </c>
    </row>
    <row r="10" spans="1:13" x14ac:dyDescent="0.2">
      <c r="A10" s="140" t="s">
        <v>53</v>
      </c>
      <c r="B10" s="78">
        <f>+'9'!L11</f>
        <v>0</v>
      </c>
      <c r="C10" s="82">
        <v>0</v>
      </c>
      <c r="D10" s="82">
        <f t="shared" si="0"/>
        <v>0</v>
      </c>
      <c r="E10" s="174">
        <v>0</v>
      </c>
    </row>
    <row r="11" spans="1:13" x14ac:dyDescent="0.2">
      <c r="A11" s="140" t="s">
        <v>38</v>
      </c>
      <c r="B11" s="78">
        <f>+'9'!L12</f>
        <v>15335.304775999997</v>
      </c>
      <c r="C11" s="82">
        <v>16850.411672000002</v>
      </c>
      <c r="D11" s="82">
        <f t="shared" si="0"/>
        <v>-1515.1068960000048</v>
      </c>
      <c r="E11" s="174">
        <f>+B11/C11-1</f>
        <v>-8.9915126436799664E-2</v>
      </c>
    </row>
    <row r="12" spans="1:13" x14ac:dyDescent="0.2">
      <c r="A12" s="140" t="s">
        <v>63</v>
      </c>
      <c r="B12" s="78">
        <f>+'9'!L13</f>
        <v>0</v>
      </c>
      <c r="C12" s="82">
        <v>0</v>
      </c>
      <c r="D12" s="82">
        <f t="shared" si="0"/>
        <v>0</v>
      </c>
      <c r="E12" s="174">
        <v>0</v>
      </c>
    </row>
    <row r="13" spans="1:13" x14ac:dyDescent="0.2">
      <c r="A13" s="140" t="s">
        <v>37</v>
      </c>
      <c r="B13" s="78">
        <f>+'9'!L14</f>
        <v>0</v>
      </c>
      <c r="C13" s="82">
        <v>0</v>
      </c>
      <c r="D13" s="82">
        <f t="shared" si="0"/>
        <v>0</v>
      </c>
      <c r="E13" s="174">
        <v>0</v>
      </c>
    </row>
    <row r="14" spans="1:13" x14ac:dyDescent="0.2">
      <c r="A14" s="140" t="s">
        <v>36</v>
      </c>
      <c r="B14" s="78">
        <f>+'9'!L15</f>
        <v>224.49606999999997</v>
      </c>
      <c r="C14" s="82">
        <v>173.859238</v>
      </c>
      <c r="D14" s="82">
        <f t="shared" si="0"/>
        <v>50.63683199999997</v>
      </c>
      <c r="E14" s="174">
        <f>+B14/C14-1</f>
        <v>0.29125189194720824</v>
      </c>
    </row>
    <row r="15" spans="1:13" x14ac:dyDescent="0.2">
      <c r="A15" s="140" t="s">
        <v>35</v>
      </c>
      <c r="B15" s="78">
        <f>+'9'!L16</f>
        <v>115.37001000000001</v>
      </c>
      <c r="C15" s="82">
        <v>98.920593999999994</v>
      </c>
      <c r="D15" s="82">
        <f t="shared" si="0"/>
        <v>16.449416000000014</v>
      </c>
      <c r="E15" s="174">
        <f>+B15/C15-1</f>
        <v>0.16628909446297913</v>
      </c>
    </row>
    <row r="16" spans="1:13" x14ac:dyDescent="0.2">
      <c r="A16" s="140" t="s">
        <v>34</v>
      </c>
      <c r="B16" s="78">
        <f>+'9'!L17</f>
        <v>607.58750799999996</v>
      </c>
      <c r="C16" s="82">
        <v>561.68512800000008</v>
      </c>
      <c r="D16" s="82">
        <f t="shared" si="0"/>
        <v>45.90237999999988</v>
      </c>
      <c r="E16" s="174">
        <f>+B16/C16-1</f>
        <v>8.1722619510053773E-2</v>
      </c>
    </row>
    <row r="17" spans="1:5" x14ac:dyDescent="0.2">
      <c r="A17" s="140" t="s">
        <v>33</v>
      </c>
      <c r="B17" s="78">
        <f>+'9'!L18</f>
        <v>1229.0219959999999</v>
      </c>
      <c r="C17" s="82">
        <v>1146.895687</v>
      </c>
      <c r="D17" s="82">
        <f t="shared" si="0"/>
        <v>82.126308999999992</v>
      </c>
      <c r="E17" s="174">
        <f>+B17/C17-1</f>
        <v>7.1607479155163967E-2</v>
      </c>
    </row>
    <row r="18" spans="1:5" x14ac:dyDescent="0.2">
      <c r="A18" s="140" t="s">
        <v>3</v>
      </c>
      <c r="B18" s="78">
        <f>+'9'!L19</f>
        <v>0</v>
      </c>
      <c r="C18" s="82">
        <v>0</v>
      </c>
      <c r="D18" s="82">
        <f t="shared" si="0"/>
        <v>0</v>
      </c>
      <c r="E18" s="174">
        <v>0</v>
      </c>
    </row>
    <row r="19" spans="1:5" x14ac:dyDescent="0.2">
      <c r="A19" s="140" t="s">
        <v>32</v>
      </c>
      <c r="B19" s="78">
        <f>+'9'!L20</f>
        <v>6.8023590000000009</v>
      </c>
      <c r="C19" s="82">
        <v>3.0859499999999995</v>
      </c>
      <c r="D19" s="82">
        <f t="shared" si="0"/>
        <v>3.7164090000000014</v>
      </c>
      <c r="E19" s="174">
        <f>+B19/C19-1</f>
        <v>1.2042998104311482</v>
      </c>
    </row>
    <row r="20" spans="1:5" x14ac:dyDescent="0.2">
      <c r="A20" s="91" t="s">
        <v>31</v>
      </c>
      <c r="B20" s="78">
        <f>+'9'!L21</f>
        <v>4350.8091400000003</v>
      </c>
      <c r="C20" s="78">
        <v>4038.9815181092727</v>
      </c>
      <c r="D20" s="78">
        <f t="shared" si="0"/>
        <v>311.82762189072764</v>
      </c>
      <c r="E20" s="173">
        <f>+B20/C20-1</f>
        <v>7.7204518142162781E-2</v>
      </c>
    </row>
    <row r="21" spans="1:5" x14ac:dyDescent="0.2">
      <c r="E21" s="3" t="s">
        <v>65</v>
      </c>
    </row>
    <row r="22" spans="1:5" x14ac:dyDescent="0.2">
      <c r="C22" s="2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zoomScaleNormal="85" zoomScaleSheetLayoutView="100" workbookViewId="0">
      <selection activeCell="O39" sqref="O39"/>
    </sheetView>
  </sheetViews>
  <sheetFormatPr defaultRowHeight="12" x14ac:dyDescent="0.2"/>
  <cols>
    <col min="1" max="1" width="29.7109375" style="97" customWidth="1"/>
    <col min="2" max="6" width="10.7109375" style="97" customWidth="1"/>
    <col min="7" max="7" width="11.42578125" style="97" bestFit="1" customWidth="1"/>
    <col min="8" max="10" width="9.140625" style="97"/>
    <col min="11" max="11" width="9.140625" style="97" customWidth="1"/>
    <col min="12" max="12" width="12.7109375" style="97" customWidth="1"/>
    <col min="13" max="16384" width="9.140625" style="97"/>
  </cols>
  <sheetData>
    <row r="1" spans="1:12" ht="15.75" x14ac:dyDescent="0.25">
      <c r="A1" s="177" t="s">
        <v>286</v>
      </c>
      <c r="B1" s="189"/>
      <c r="C1" s="189"/>
      <c r="D1" s="189"/>
      <c r="E1" s="189"/>
      <c r="L1" s="176" t="str">
        <f>Titulní!A35</f>
        <v>IV. čtvrtletí 2020</v>
      </c>
    </row>
    <row r="2" spans="1:12" ht="6" customHeight="1" x14ac:dyDescent="0.2">
      <c r="A2" s="189"/>
      <c r="B2" s="189"/>
      <c r="C2" s="189"/>
      <c r="D2" s="189"/>
      <c r="E2" s="189"/>
    </row>
    <row r="3" spans="1:12" x14ac:dyDescent="0.2">
      <c r="A3" s="253" t="s">
        <v>26</v>
      </c>
      <c r="B3" s="251" t="s">
        <v>45</v>
      </c>
      <c r="C3" s="251" t="s">
        <v>46</v>
      </c>
      <c r="D3" s="251" t="s">
        <v>47</v>
      </c>
      <c r="E3" s="251" t="s">
        <v>48</v>
      </c>
      <c r="F3" s="251" t="s">
        <v>7</v>
      </c>
    </row>
    <row r="4" spans="1:12" x14ac:dyDescent="0.2">
      <c r="A4" s="180" t="s">
        <v>280</v>
      </c>
      <c r="B4" s="181">
        <v>7657.4593198685488</v>
      </c>
      <c r="C4" s="181">
        <v>4631.2900033999995</v>
      </c>
      <c r="D4" s="181">
        <v>3739.4786299999987</v>
      </c>
      <c r="E4" s="181">
        <v>6250.7724099999996</v>
      </c>
      <c r="F4" s="182">
        <f>SUM(B4:E4)</f>
        <v>22279.000363268548</v>
      </c>
      <c r="H4" s="190">
        <v>2019</v>
      </c>
    </row>
    <row r="5" spans="1:12" x14ac:dyDescent="0.2">
      <c r="A5" s="183" t="s">
        <v>281</v>
      </c>
      <c r="B5" s="184">
        <f>+'7.1'!B8+'7.1'!C8+'7.1'!D8</f>
        <v>6982.6791637666665</v>
      </c>
      <c r="C5" s="254">
        <f>+'7.1'!E8+'7.1'!F8+'7.1'!G8</f>
        <v>3945.4922019999995</v>
      </c>
      <c r="D5" s="184">
        <f>+'7.1'!H8+'7.1'!I8+'7.1'!J8</f>
        <v>3531.6105390000007</v>
      </c>
      <c r="E5" s="255">
        <f>+'7.1'!K8+'7.1'!L8+'7.1'!M8</f>
        <v>6117.4635759999992</v>
      </c>
      <c r="F5" s="185">
        <f>SUM(B5:E5)</f>
        <v>20577.245480766665</v>
      </c>
      <c r="H5" s="190"/>
    </row>
    <row r="6" spans="1:12" x14ac:dyDescent="0.2">
      <c r="A6" s="180" t="s">
        <v>282</v>
      </c>
      <c r="B6" s="182">
        <f>+B5-B4</f>
        <v>-674.78015610188231</v>
      </c>
      <c r="C6" s="182">
        <f>+C5-C4</f>
        <v>-685.79780140000003</v>
      </c>
      <c r="D6" s="182">
        <f>+D5-D4</f>
        <v>-207.868090999998</v>
      </c>
      <c r="E6" s="182">
        <f>+E5-E4</f>
        <v>-133.30883400000039</v>
      </c>
      <c r="F6" s="182">
        <f>+F5-F4</f>
        <v>-1701.7548825018821</v>
      </c>
    </row>
    <row r="7" spans="1:12" x14ac:dyDescent="0.2">
      <c r="A7" s="194" t="s">
        <v>204</v>
      </c>
      <c r="B7" s="195">
        <f>+(B5-B4)/B4</f>
        <v>-8.8120632172482227E-2</v>
      </c>
      <c r="C7" s="195">
        <f>+(C5-C4)/C4</f>
        <v>-0.14807921786295627</v>
      </c>
      <c r="D7" s="195">
        <f>+(D5-D4)/D4</f>
        <v>-5.5587452574905633E-2</v>
      </c>
      <c r="E7" s="195">
        <f>+(E5-E4)/E4</f>
        <v>-2.1326777757374852E-2</v>
      </c>
      <c r="F7" s="195">
        <f>+(F5-F4)/F4</f>
        <v>-7.6383807834913914E-2</v>
      </c>
    </row>
    <row r="8" spans="1:12" x14ac:dyDescent="0.2">
      <c r="F8" s="3" t="s">
        <v>65</v>
      </c>
    </row>
    <row r="9" spans="1:12" x14ac:dyDescent="0.2">
      <c r="F9" s="3"/>
    </row>
    <row r="10" spans="1:12" x14ac:dyDescent="0.2">
      <c r="A10" s="253" t="s">
        <v>25</v>
      </c>
      <c r="B10" s="251" t="s">
        <v>45</v>
      </c>
      <c r="C10" s="251" t="s">
        <v>46</v>
      </c>
      <c r="D10" s="251" t="s">
        <v>47</v>
      </c>
      <c r="E10" s="251" t="s">
        <v>48</v>
      </c>
      <c r="F10" s="251" t="s">
        <v>7</v>
      </c>
    </row>
    <row r="11" spans="1:12" x14ac:dyDescent="0.2">
      <c r="A11" s="180" t="s">
        <v>280</v>
      </c>
      <c r="B11" s="181">
        <v>13969.347355562815</v>
      </c>
      <c r="C11" s="181">
        <v>5624.6608695402792</v>
      </c>
      <c r="D11" s="181">
        <v>3064.6421304732639</v>
      </c>
      <c r="E11" s="181">
        <v>10998.707560032841</v>
      </c>
      <c r="F11" s="182">
        <f>SUM(B11:E11)</f>
        <v>33657.357915609202</v>
      </c>
    </row>
    <row r="12" spans="1:12" x14ac:dyDescent="0.2">
      <c r="A12" s="183" t="s">
        <v>281</v>
      </c>
      <c r="B12" s="184">
        <f>+'7.1'!B13+'7.1'!C13+'7.1'!D13</f>
        <v>13264.310885176314</v>
      </c>
      <c r="C12" s="254">
        <f>+'7.1'!E13+'7.1'!F13+'7.1'!G13</f>
        <v>5494.2426069999992</v>
      </c>
      <c r="D12" s="184">
        <f>+'7.1'!H13+'7.1'!I13+'7.1'!J13</f>
        <v>2836.9906280000005</v>
      </c>
      <c r="E12" s="255">
        <f>+'7.1'!K13+'7.1'!L13+'7.1'!M13</f>
        <v>11566.245502183119</v>
      </c>
      <c r="F12" s="185">
        <f>SUM(B12:E12)</f>
        <v>33161.789622359429</v>
      </c>
    </row>
    <row r="13" spans="1:12" x14ac:dyDescent="0.2">
      <c r="A13" s="180" t="s">
        <v>282</v>
      </c>
      <c r="B13" s="182">
        <f>+B12-B11</f>
        <v>-705.03647038650161</v>
      </c>
      <c r="C13" s="182">
        <f>+C12-C11</f>
        <v>-130.41826254028001</v>
      </c>
      <c r="D13" s="182">
        <f>+D12-D11</f>
        <v>-227.65150247326346</v>
      </c>
      <c r="E13" s="182">
        <f>+E12-E11</f>
        <v>567.53794215027847</v>
      </c>
      <c r="F13" s="182">
        <f>+F12-F11</f>
        <v>-495.56829324977298</v>
      </c>
    </row>
    <row r="14" spans="1:12" x14ac:dyDescent="0.2">
      <c r="A14" s="194" t="s">
        <v>204</v>
      </c>
      <c r="B14" s="195">
        <f>+(B12-B11)/B11</f>
        <v>-5.0470251217981557E-2</v>
      </c>
      <c r="C14" s="195">
        <f>+(C12-C11)/C11</f>
        <v>-2.3186866828993281E-2</v>
      </c>
      <c r="D14" s="195">
        <f>+(D12-D11)/D11</f>
        <v>-7.4283225506042327E-2</v>
      </c>
      <c r="E14" s="195">
        <f>+(E12-E11)/E11</f>
        <v>5.1600421145171702E-2</v>
      </c>
      <c r="F14" s="195">
        <f>+(F12-F11)/F11</f>
        <v>-1.4723921422838253E-2</v>
      </c>
    </row>
    <row r="15" spans="1:12" x14ac:dyDescent="0.2">
      <c r="F15" s="3" t="s">
        <v>65</v>
      </c>
    </row>
    <row r="16" spans="1:12" x14ac:dyDescent="0.2">
      <c r="F16" s="3"/>
    </row>
    <row r="17" spans="1:19" x14ac:dyDescent="0.2">
      <c r="A17" s="253" t="s">
        <v>5</v>
      </c>
      <c r="B17" s="251" t="s">
        <v>45</v>
      </c>
      <c r="C17" s="251" t="s">
        <v>46</v>
      </c>
      <c r="D17" s="251" t="s">
        <v>47</v>
      </c>
      <c r="E17" s="251" t="s">
        <v>48</v>
      </c>
      <c r="F17" s="251" t="s">
        <v>7</v>
      </c>
    </row>
    <row r="18" spans="1:19" x14ac:dyDescent="0.2">
      <c r="A18" s="180" t="s">
        <v>280</v>
      </c>
      <c r="B18" s="181">
        <v>7973.1952932631666</v>
      </c>
      <c r="C18" s="181">
        <v>2929.7835839426971</v>
      </c>
      <c r="D18" s="181">
        <v>1365.1864335768414</v>
      </c>
      <c r="E18" s="181">
        <v>6307.3157233855381</v>
      </c>
      <c r="F18" s="182">
        <f>SUM(B18:E18)</f>
        <v>18575.481034168242</v>
      </c>
    </row>
    <row r="19" spans="1:19" x14ac:dyDescent="0.2">
      <c r="A19" s="183" t="s">
        <v>281</v>
      </c>
      <c r="B19" s="184">
        <f>+'7.1'!B14+'7.1'!C41+'7.1'!D14</f>
        <v>5296.2443487651117</v>
      </c>
      <c r="C19" s="254">
        <f>+'7.1'!E14+'7.1'!F14+'7.1'!G14</f>
        <v>2629.972059000002</v>
      </c>
      <c r="D19" s="184">
        <f>+'7.1'!H14+'7.1'!I14+'7.1'!J14</f>
        <v>1478.0677770000002</v>
      </c>
      <c r="E19" s="255">
        <f>+'7.1'!K14+'7.1'!L14+'7.1'!M14</f>
        <v>6656.906666417899</v>
      </c>
      <c r="F19" s="185">
        <f>SUM(B19:E19)</f>
        <v>16061.190851183013</v>
      </c>
    </row>
    <row r="20" spans="1:19" x14ac:dyDescent="0.2">
      <c r="A20" s="180" t="s">
        <v>282</v>
      </c>
      <c r="B20" s="182">
        <f>+B19-B18</f>
        <v>-2676.9509444980549</v>
      </c>
      <c r="C20" s="182">
        <f>+C19-C18</f>
        <v>-299.81152494269509</v>
      </c>
      <c r="D20" s="182">
        <f>+D19-D18</f>
        <v>112.8813434231588</v>
      </c>
      <c r="E20" s="182">
        <f>+E19-E18</f>
        <v>349.59094303236088</v>
      </c>
      <c r="F20" s="182">
        <f>+F19-F18</f>
        <v>-2514.290182985229</v>
      </c>
    </row>
    <row r="21" spans="1:19" x14ac:dyDescent="0.2">
      <c r="A21" s="194" t="s">
        <v>204</v>
      </c>
      <c r="B21" s="195">
        <f>+(B19-B18)/B18</f>
        <v>-0.33574380734909443</v>
      </c>
      <c r="C21" s="195">
        <f>+(C19-C18)/C18</f>
        <v>-0.10233231102320185</v>
      </c>
      <c r="D21" s="195">
        <f>+(D19-D18)/D18</f>
        <v>8.2685661567413402E-2</v>
      </c>
      <c r="E21" s="195">
        <f>+(E19-E18)/E18</f>
        <v>5.5426263463582121E-2</v>
      </c>
      <c r="F21" s="195">
        <f>+(F19-F18)/F18</f>
        <v>-0.13535532018580707</v>
      </c>
    </row>
    <row r="22" spans="1:19" x14ac:dyDescent="0.2">
      <c r="F22" s="3" t="s">
        <v>65</v>
      </c>
    </row>
    <row r="25" spans="1:19" x14ac:dyDescent="0.2">
      <c r="P25" s="243"/>
      <c r="Q25" s="243"/>
      <c r="R25" s="243"/>
      <c r="S25" s="243"/>
    </row>
    <row r="26" spans="1:19" x14ac:dyDescent="0.2">
      <c r="Q26" s="244"/>
      <c r="R26" s="244"/>
      <c r="S26" s="244"/>
    </row>
    <row r="27" spans="1:19" x14ac:dyDescent="0.2">
      <c r="Q27" s="244"/>
      <c r="R27" s="244"/>
      <c r="S27" s="2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zoomScaleSheetLayoutView="100" workbookViewId="0">
      <selection activeCell="D10" sqref="D10"/>
    </sheetView>
  </sheetViews>
  <sheetFormatPr defaultRowHeight="12" x14ac:dyDescent="0.2"/>
  <cols>
    <col min="1" max="1" width="9" style="97" customWidth="1"/>
    <col min="2" max="2" width="90.42578125" style="97" customWidth="1"/>
    <col min="3" max="5" width="9.140625" style="97" customWidth="1"/>
    <col min="6" max="16384" width="9.140625" style="97"/>
  </cols>
  <sheetData>
    <row r="1" spans="1:2" s="98" customFormat="1" ht="18.75" x14ac:dyDescent="0.3">
      <c r="A1" s="237" t="s">
        <v>42</v>
      </c>
    </row>
    <row r="2" spans="1:2" ht="6" customHeight="1" x14ac:dyDescent="0.2"/>
    <row r="3" spans="1:2" ht="23.85" customHeight="1" x14ac:dyDescent="0.2">
      <c r="A3" s="108" t="s">
        <v>106</v>
      </c>
      <c r="B3" s="102" t="s">
        <v>107</v>
      </c>
    </row>
    <row r="4" spans="1:2" ht="23.85" customHeight="1" x14ac:dyDescent="0.2">
      <c r="A4" s="108" t="s">
        <v>117</v>
      </c>
      <c r="B4" s="102" t="s">
        <v>118</v>
      </c>
    </row>
    <row r="5" spans="1:2" ht="23.85" customHeight="1" x14ac:dyDescent="0.2">
      <c r="A5" s="108" t="s">
        <v>85</v>
      </c>
      <c r="B5" s="102" t="s">
        <v>86</v>
      </c>
    </row>
    <row r="6" spans="1:2" ht="7.5" customHeight="1" x14ac:dyDescent="0.2">
      <c r="A6" s="108"/>
      <c r="B6" s="102"/>
    </row>
    <row r="7" spans="1:2" ht="23.85" customHeight="1" x14ac:dyDescent="0.2">
      <c r="A7" s="108" t="s">
        <v>193</v>
      </c>
      <c r="B7" s="102" t="s">
        <v>153</v>
      </c>
    </row>
    <row r="8" spans="1:2" ht="23.85" customHeight="1" x14ac:dyDescent="0.2">
      <c r="A8" s="108" t="s">
        <v>194</v>
      </c>
      <c r="B8" s="102" t="s">
        <v>155</v>
      </c>
    </row>
    <row r="9" spans="1:2" ht="7.5" customHeight="1" x14ac:dyDescent="0.2">
      <c r="A9" s="108"/>
      <c r="B9" s="102"/>
    </row>
    <row r="10" spans="1:2" ht="23.85" customHeight="1" x14ac:dyDescent="0.2">
      <c r="A10" s="108" t="s">
        <v>78</v>
      </c>
      <c r="B10" s="102" t="s">
        <v>122</v>
      </c>
    </row>
    <row r="11" spans="1:2" ht="23.85" customHeight="1" x14ac:dyDescent="0.2">
      <c r="A11" s="108" t="s">
        <v>69</v>
      </c>
      <c r="B11" s="102" t="s">
        <v>91</v>
      </c>
    </row>
    <row r="12" spans="1:2" ht="23.85" customHeight="1" x14ac:dyDescent="0.2">
      <c r="A12" s="108" t="s">
        <v>70</v>
      </c>
      <c r="B12" s="102" t="s">
        <v>92</v>
      </c>
    </row>
    <row r="13" spans="1:2" ht="23.85" customHeight="1" x14ac:dyDescent="0.2">
      <c r="A13" s="108" t="s">
        <v>71</v>
      </c>
      <c r="B13" s="102" t="s">
        <v>93</v>
      </c>
    </row>
    <row r="14" spans="1:2" ht="23.85" customHeight="1" x14ac:dyDescent="0.2">
      <c r="A14" s="108" t="s">
        <v>81</v>
      </c>
      <c r="B14" s="102" t="s">
        <v>121</v>
      </c>
    </row>
    <row r="15" spans="1:2" ht="23.85" customHeight="1" x14ac:dyDescent="0.2">
      <c r="A15" s="108" t="s">
        <v>72</v>
      </c>
      <c r="B15" s="102" t="s">
        <v>94</v>
      </c>
    </row>
    <row r="16" spans="1:2" ht="23.85" customHeight="1" x14ac:dyDescent="0.2">
      <c r="A16" s="108" t="s">
        <v>73</v>
      </c>
      <c r="B16" s="102" t="s">
        <v>95</v>
      </c>
    </row>
    <row r="17" spans="1:2" ht="23.85" customHeight="1" x14ac:dyDescent="0.2">
      <c r="A17" s="108" t="s">
        <v>74</v>
      </c>
      <c r="B17" s="102" t="s">
        <v>96</v>
      </c>
    </row>
    <row r="18" spans="1:2" ht="23.85" customHeight="1" x14ac:dyDescent="0.2">
      <c r="A18" s="108" t="s">
        <v>75</v>
      </c>
      <c r="B18" s="102" t="s">
        <v>97</v>
      </c>
    </row>
    <row r="19" spans="1:2" ht="23.85" customHeight="1" x14ac:dyDescent="0.2">
      <c r="A19" s="108" t="s">
        <v>76</v>
      </c>
      <c r="B19" s="102" t="s">
        <v>98</v>
      </c>
    </row>
    <row r="20" spans="1:2" ht="23.85" customHeight="1" x14ac:dyDescent="0.2">
      <c r="A20" s="108" t="s">
        <v>77</v>
      </c>
      <c r="B20" s="102" t="s">
        <v>99</v>
      </c>
    </row>
    <row r="21" spans="1:2" ht="23.85" customHeight="1" x14ac:dyDescent="0.2">
      <c r="A21" s="108" t="s">
        <v>79</v>
      </c>
      <c r="B21" s="102" t="s">
        <v>100</v>
      </c>
    </row>
    <row r="22" spans="1:2" ht="23.85" customHeight="1" x14ac:dyDescent="0.2">
      <c r="A22" s="108" t="s">
        <v>80</v>
      </c>
      <c r="B22" s="102" t="s">
        <v>101</v>
      </c>
    </row>
    <row r="23" spans="1:2" ht="23.85" customHeight="1" x14ac:dyDescent="0.2">
      <c r="A23" s="108" t="s">
        <v>82</v>
      </c>
      <c r="B23" s="102" t="s">
        <v>102</v>
      </c>
    </row>
    <row r="24" spans="1:2" s="99" customFormat="1" ht="7.5" customHeight="1" x14ac:dyDescent="0.25"/>
    <row r="25" spans="1:2" s="99" customFormat="1" ht="15" x14ac:dyDescent="0.25">
      <c r="A25" s="106" t="s">
        <v>87</v>
      </c>
    </row>
    <row r="26" spans="1:2" s="102" customFormat="1" ht="23.85" customHeight="1" x14ac:dyDescent="0.2">
      <c r="A26" s="102" t="s">
        <v>152</v>
      </c>
    </row>
    <row r="27" spans="1:2" s="103" customFormat="1" ht="15" x14ac:dyDescent="0.25">
      <c r="A27" s="106" t="s">
        <v>161</v>
      </c>
    </row>
    <row r="28" spans="1:2" s="102" customFormat="1" ht="23.85" customHeight="1" x14ac:dyDescent="0.2">
      <c r="A28" s="102" t="s">
        <v>267</v>
      </c>
    </row>
    <row r="29" spans="1:2" s="103" customFormat="1" ht="15" x14ac:dyDescent="0.25">
      <c r="A29" s="106" t="s">
        <v>266</v>
      </c>
    </row>
    <row r="30" spans="1:2" s="102" customFormat="1" ht="37.5" customHeight="1" x14ac:dyDescent="0.2">
      <c r="A30" s="261" t="s">
        <v>270</v>
      </c>
      <c r="B30" s="261"/>
    </row>
    <row r="31" spans="1:2" s="103" customFormat="1" ht="15" x14ac:dyDescent="0.25">
      <c r="A31" s="106" t="s">
        <v>88</v>
      </c>
    </row>
    <row r="32" spans="1:2" s="102" customFormat="1" ht="23.85" customHeight="1" x14ac:dyDescent="0.2">
      <c r="A32" s="102" t="s">
        <v>90</v>
      </c>
    </row>
    <row r="33" spans="1:2" s="103" customFormat="1" ht="15" x14ac:dyDescent="0.25">
      <c r="A33" s="106" t="s">
        <v>165</v>
      </c>
    </row>
    <row r="34" spans="1:2" s="102" customFormat="1" ht="23.85" customHeight="1" x14ac:dyDescent="0.2">
      <c r="A34" s="102" t="s">
        <v>268</v>
      </c>
      <c r="B34" s="107"/>
    </row>
    <row r="35" spans="1:2" s="103" customFormat="1" ht="15" x14ac:dyDescent="0.25">
      <c r="A35" s="100" t="s">
        <v>164</v>
      </c>
    </row>
    <row r="36" spans="1:2" s="99" customFormat="1" ht="23.85" customHeight="1" x14ac:dyDescent="0.25">
      <c r="A36" s="102" t="s">
        <v>163</v>
      </c>
      <c r="B36" s="107"/>
    </row>
    <row r="37" spans="1:2" s="103" customFormat="1" ht="15" x14ac:dyDescent="0.25">
      <c r="A37" s="100" t="s">
        <v>89</v>
      </c>
    </row>
    <row r="38" spans="1:2" s="102" customFormat="1" ht="22.5" customHeight="1" x14ac:dyDescent="0.2">
      <c r="A38" s="262" t="s">
        <v>269</v>
      </c>
      <c r="B38" s="262"/>
    </row>
    <row r="39" spans="1:2" s="103" customFormat="1" ht="15" x14ac:dyDescent="0.25">
      <c r="A39" s="100" t="s">
        <v>115</v>
      </c>
    </row>
    <row r="40" spans="1:2" s="102" customFormat="1" ht="15" x14ac:dyDescent="0.2">
      <c r="A40" s="102" t="s">
        <v>116</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abSelected="1" zoomScaleNormal="100" zoomScaleSheetLayoutView="100" workbookViewId="0">
      <selection activeCell="K22" sqref="K22"/>
    </sheetView>
  </sheetViews>
  <sheetFormatPr defaultRowHeight="12" x14ac:dyDescent="0.2"/>
  <cols>
    <col min="1" max="8" width="11" style="97" customWidth="1"/>
    <col min="9" max="9" width="11.42578125" style="97" customWidth="1"/>
    <col min="10" max="16384" width="9.140625" style="97"/>
  </cols>
  <sheetData>
    <row r="1" spans="1:9" s="98" customFormat="1" ht="18.75" x14ac:dyDescent="0.3">
      <c r="A1" s="237" t="s">
        <v>195</v>
      </c>
    </row>
    <row r="2" spans="1:9" ht="6" customHeight="1" x14ac:dyDescent="0.2"/>
    <row r="3" spans="1:9" x14ac:dyDescent="0.2">
      <c r="A3" s="260" t="s">
        <v>290</v>
      </c>
      <c r="B3" s="260"/>
      <c r="C3" s="260"/>
      <c r="D3" s="260"/>
      <c r="E3" s="260"/>
      <c r="F3" s="260"/>
      <c r="G3" s="260"/>
      <c r="H3" s="260"/>
      <c r="I3" s="260"/>
    </row>
    <row r="4" spans="1:9" x14ac:dyDescent="0.2">
      <c r="A4" s="260"/>
      <c r="B4" s="260"/>
      <c r="C4" s="260"/>
      <c r="D4" s="260"/>
      <c r="E4" s="260"/>
      <c r="F4" s="260"/>
      <c r="G4" s="260"/>
      <c r="H4" s="260"/>
      <c r="I4" s="260"/>
    </row>
    <row r="5" spans="1:9" x14ac:dyDescent="0.2">
      <c r="A5" s="260"/>
      <c r="B5" s="260"/>
      <c r="C5" s="260"/>
      <c r="D5" s="260"/>
      <c r="E5" s="260"/>
      <c r="F5" s="260"/>
      <c r="G5" s="260"/>
      <c r="H5" s="260"/>
      <c r="I5" s="260"/>
    </row>
    <row r="6" spans="1:9" x14ac:dyDescent="0.2">
      <c r="A6" s="260"/>
      <c r="B6" s="260"/>
      <c r="C6" s="260"/>
      <c r="D6" s="260"/>
      <c r="E6" s="260"/>
      <c r="F6" s="260"/>
      <c r="G6" s="260"/>
      <c r="H6" s="260"/>
      <c r="I6" s="260"/>
    </row>
    <row r="7" spans="1:9" x14ac:dyDescent="0.2">
      <c r="A7" s="260"/>
      <c r="B7" s="260"/>
      <c r="C7" s="260"/>
      <c r="D7" s="260"/>
      <c r="E7" s="260"/>
      <c r="F7" s="260"/>
      <c r="G7" s="260"/>
      <c r="H7" s="260"/>
      <c r="I7" s="260"/>
    </row>
    <row r="8" spans="1:9" x14ac:dyDescent="0.2">
      <c r="A8" s="260"/>
      <c r="B8" s="260"/>
      <c r="C8" s="260"/>
      <c r="D8" s="260"/>
      <c r="E8" s="260"/>
      <c r="F8" s="260"/>
      <c r="G8" s="260"/>
      <c r="H8" s="260"/>
      <c r="I8" s="260"/>
    </row>
    <row r="9" spans="1:9" x14ac:dyDescent="0.2">
      <c r="A9" s="260"/>
      <c r="B9" s="260"/>
      <c r="C9" s="260"/>
      <c r="D9" s="260"/>
      <c r="E9" s="260"/>
      <c r="F9" s="260"/>
      <c r="G9" s="260"/>
      <c r="H9" s="260"/>
      <c r="I9" s="260"/>
    </row>
    <row r="10" spans="1:9" x14ac:dyDescent="0.2">
      <c r="A10" s="260"/>
      <c r="B10" s="260"/>
      <c r="C10" s="260"/>
      <c r="D10" s="260"/>
      <c r="E10" s="260"/>
      <c r="F10" s="260"/>
      <c r="G10" s="260"/>
      <c r="H10" s="260"/>
      <c r="I10" s="260"/>
    </row>
    <row r="11" spans="1:9" x14ac:dyDescent="0.2">
      <c r="A11" s="260"/>
      <c r="B11" s="260"/>
      <c r="C11" s="260"/>
      <c r="D11" s="260"/>
      <c r="E11" s="260"/>
      <c r="F11" s="260"/>
      <c r="G11" s="260"/>
      <c r="H11" s="260"/>
      <c r="I11" s="260"/>
    </row>
    <row r="12" spans="1:9" x14ac:dyDescent="0.2">
      <c r="A12" s="260"/>
      <c r="B12" s="260"/>
      <c r="C12" s="260"/>
      <c r="D12" s="260"/>
      <c r="E12" s="260"/>
      <c r="F12" s="260"/>
      <c r="G12" s="260"/>
      <c r="H12" s="260"/>
      <c r="I12" s="260"/>
    </row>
    <row r="13" spans="1:9" x14ac:dyDescent="0.2">
      <c r="A13" s="260"/>
      <c r="B13" s="260"/>
      <c r="C13" s="260"/>
      <c r="D13" s="260"/>
      <c r="E13" s="260"/>
      <c r="F13" s="260"/>
      <c r="G13" s="260"/>
      <c r="H13" s="260"/>
      <c r="I13" s="260"/>
    </row>
    <row r="14" spans="1:9" x14ac:dyDescent="0.2">
      <c r="A14" s="260"/>
      <c r="B14" s="260"/>
      <c r="C14" s="260"/>
      <c r="D14" s="260"/>
      <c r="E14" s="260"/>
      <c r="F14" s="260"/>
      <c r="G14" s="260"/>
      <c r="H14" s="260"/>
      <c r="I14" s="260"/>
    </row>
    <row r="15" spans="1:9" x14ac:dyDescent="0.2">
      <c r="A15" s="260"/>
      <c r="B15" s="260"/>
      <c r="C15" s="260"/>
      <c r="D15" s="260"/>
      <c r="E15" s="260"/>
      <c r="F15" s="260"/>
      <c r="G15" s="260"/>
      <c r="H15" s="260"/>
      <c r="I15" s="260"/>
    </row>
    <row r="16" spans="1:9" x14ac:dyDescent="0.2">
      <c r="A16" s="260"/>
      <c r="B16" s="260"/>
      <c r="C16" s="260"/>
      <c r="D16" s="260"/>
      <c r="E16" s="260"/>
      <c r="F16" s="260"/>
      <c r="G16" s="260"/>
      <c r="H16" s="260"/>
      <c r="I16" s="260"/>
    </row>
    <row r="17" spans="1:9" x14ac:dyDescent="0.2">
      <c r="A17" s="260"/>
      <c r="B17" s="260"/>
      <c r="C17" s="260"/>
      <c r="D17" s="260"/>
      <c r="E17" s="260"/>
      <c r="F17" s="260"/>
      <c r="G17" s="260"/>
      <c r="H17" s="260"/>
      <c r="I17" s="260"/>
    </row>
    <row r="18" spans="1:9" x14ac:dyDescent="0.2">
      <c r="A18" s="260"/>
      <c r="B18" s="260"/>
      <c r="C18" s="260"/>
      <c r="D18" s="260"/>
      <c r="E18" s="260"/>
      <c r="F18" s="260"/>
      <c r="G18" s="260"/>
      <c r="H18" s="260"/>
      <c r="I18" s="260"/>
    </row>
    <row r="19" spans="1:9" x14ac:dyDescent="0.2">
      <c r="A19" s="260"/>
      <c r="B19" s="260"/>
      <c r="C19" s="260"/>
      <c r="D19" s="260"/>
      <c r="E19" s="260"/>
      <c r="F19" s="260"/>
      <c r="G19" s="260"/>
      <c r="H19" s="260"/>
      <c r="I19" s="260"/>
    </row>
    <row r="20" spans="1:9" x14ac:dyDescent="0.2">
      <c r="A20" s="260"/>
      <c r="B20" s="260"/>
      <c r="C20" s="260"/>
      <c r="D20" s="260"/>
      <c r="E20" s="260"/>
      <c r="F20" s="260"/>
      <c r="G20" s="260"/>
      <c r="H20" s="260"/>
      <c r="I20" s="260"/>
    </row>
    <row r="21" spans="1:9" x14ac:dyDescent="0.2">
      <c r="A21" s="260"/>
      <c r="B21" s="260"/>
      <c r="C21" s="260"/>
      <c r="D21" s="260"/>
      <c r="E21" s="260"/>
      <c r="F21" s="260"/>
      <c r="G21" s="260"/>
      <c r="H21" s="260"/>
      <c r="I21" s="260"/>
    </row>
    <row r="22" spans="1:9" x14ac:dyDescent="0.2">
      <c r="A22" s="260"/>
      <c r="B22" s="260"/>
      <c r="C22" s="260"/>
      <c r="D22" s="260"/>
      <c r="E22" s="260"/>
      <c r="F22" s="260"/>
      <c r="G22" s="260"/>
      <c r="H22" s="260"/>
      <c r="I22" s="260"/>
    </row>
    <row r="23" spans="1:9" x14ac:dyDescent="0.2">
      <c r="A23" s="260"/>
      <c r="B23" s="260"/>
      <c r="C23" s="260"/>
      <c r="D23" s="260"/>
      <c r="E23" s="260"/>
      <c r="F23" s="260"/>
      <c r="G23" s="260"/>
      <c r="H23" s="260"/>
      <c r="I23" s="260"/>
    </row>
    <row r="24" spans="1:9" x14ac:dyDescent="0.2">
      <c r="A24" s="260"/>
      <c r="B24" s="260"/>
      <c r="C24" s="260"/>
      <c r="D24" s="260"/>
      <c r="E24" s="260"/>
      <c r="F24" s="260"/>
      <c r="G24" s="260"/>
      <c r="H24" s="260"/>
      <c r="I24" s="260"/>
    </row>
    <row r="25" spans="1:9" x14ac:dyDescent="0.2">
      <c r="A25" s="260"/>
      <c r="B25" s="260"/>
      <c r="C25" s="260"/>
      <c r="D25" s="260"/>
      <c r="E25" s="260"/>
      <c r="F25" s="260"/>
      <c r="G25" s="260"/>
      <c r="H25" s="260"/>
      <c r="I25" s="260"/>
    </row>
    <row r="26" spans="1:9" x14ac:dyDescent="0.2">
      <c r="A26" s="260"/>
      <c r="B26" s="260"/>
      <c r="C26" s="260"/>
      <c r="D26" s="260"/>
      <c r="E26" s="260"/>
      <c r="F26" s="260"/>
      <c r="G26" s="260"/>
      <c r="H26" s="260"/>
      <c r="I26" s="260"/>
    </row>
    <row r="27" spans="1:9" x14ac:dyDescent="0.2">
      <c r="A27" s="260"/>
      <c r="B27" s="260"/>
      <c r="C27" s="260"/>
      <c r="D27" s="260"/>
      <c r="E27" s="260"/>
      <c r="F27" s="260"/>
      <c r="G27" s="260"/>
      <c r="H27" s="260"/>
      <c r="I27" s="260"/>
    </row>
    <row r="28" spans="1:9" x14ac:dyDescent="0.2">
      <c r="A28" s="260"/>
      <c r="B28" s="260"/>
      <c r="C28" s="260"/>
      <c r="D28" s="260"/>
      <c r="E28" s="260"/>
      <c r="F28" s="260"/>
      <c r="G28" s="260"/>
      <c r="H28" s="260"/>
      <c r="I28" s="260"/>
    </row>
    <row r="29" spans="1:9" x14ac:dyDescent="0.2">
      <c r="A29" s="260"/>
      <c r="B29" s="260"/>
      <c r="C29" s="260"/>
      <c r="D29" s="260"/>
      <c r="E29" s="260"/>
      <c r="F29" s="260"/>
      <c r="G29" s="260"/>
      <c r="H29" s="260"/>
      <c r="I29" s="260"/>
    </row>
    <row r="30" spans="1:9" x14ac:dyDescent="0.2">
      <c r="A30" s="260"/>
      <c r="B30" s="260"/>
      <c r="C30" s="260"/>
      <c r="D30" s="260"/>
      <c r="E30" s="260"/>
      <c r="F30" s="260"/>
      <c r="G30" s="260"/>
      <c r="H30" s="260"/>
      <c r="I30" s="260"/>
    </row>
    <row r="31" spans="1:9" x14ac:dyDescent="0.2">
      <c r="A31" s="260"/>
      <c r="B31" s="260"/>
      <c r="C31" s="260"/>
      <c r="D31" s="260"/>
      <c r="E31" s="260"/>
      <c r="F31" s="260"/>
      <c r="G31" s="260"/>
      <c r="H31" s="260"/>
      <c r="I31" s="260"/>
    </row>
    <row r="32" spans="1:9" x14ac:dyDescent="0.2">
      <c r="A32" s="260"/>
      <c r="B32" s="260"/>
      <c r="C32" s="260"/>
      <c r="D32" s="260"/>
      <c r="E32" s="260"/>
      <c r="F32" s="260"/>
      <c r="G32" s="260"/>
      <c r="H32" s="260"/>
      <c r="I32" s="260"/>
    </row>
    <row r="33" spans="1:9" x14ac:dyDescent="0.2">
      <c r="A33" s="260"/>
      <c r="B33" s="260"/>
      <c r="C33" s="260"/>
      <c r="D33" s="260"/>
      <c r="E33" s="260"/>
      <c r="F33" s="260"/>
      <c r="G33" s="260"/>
      <c r="H33" s="260"/>
      <c r="I33" s="260"/>
    </row>
    <row r="34" spans="1:9" x14ac:dyDescent="0.2">
      <c r="A34" s="260"/>
      <c r="B34" s="260"/>
      <c r="C34" s="260"/>
      <c r="D34" s="260"/>
      <c r="E34" s="260"/>
      <c r="F34" s="260"/>
      <c r="G34" s="260"/>
      <c r="H34" s="260"/>
      <c r="I34" s="260"/>
    </row>
    <row r="35" spans="1:9" x14ac:dyDescent="0.2">
      <c r="A35" s="260"/>
      <c r="B35" s="260"/>
      <c r="C35" s="260"/>
      <c r="D35" s="260"/>
      <c r="E35" s="260"/>
      <c r="F35" s="260"/>
      <c r="G35" s="260"/>
      <c r="H35" s="260"/>
      <c r="I35" s="260"/>
    </row>
    <row r="36" spans="1:9" x14ac:dyDescent="0.2">
      <c r="A36" s="260"/>
      <c r="B36" s="260"/>
      <c r="C36" s="260"/>
      <c r="D36" s="260"/>
      <c r="E36" s="260"/>
      <c r="F36" s="260"/>
      <c r="G36" s="260"/>
      <c r="H36" s="260"/>
      <c r="I36" s="260"/>
    </row>
    <row r="37" spans="1:9" x14ac:dyDescent="0.2">
      <c r="A37" s="260"/>
      <c r="B37" s="260"/>
      <c r="C37" s="260"/>
      <c r="D37" s="260"/>
      <c r="E37" s="260"/>
      <c r="F37" s="260"/>
      <c r="G37" s="260"/>
      <c r="H37" s="260"/>
      <c r="I37" s="260"/>
    </row>
    <row r="38" spans="1:9" x14ac:dyDescent="0.2">
      <c r="A38" s="260"/>
      <c r="B38" s="260"/>
      <c r="C38" s="260"/>
      <c r="D38" s="260"/>
      <c r="E38" s="260"/>
      <c r="F38" s="260"/>
      <c r="G38" s="260"/>
      <c r="H38" s="260"/>
      <c r="I38" s="260"/>
    </row>
    <row r="39" spans="1:9" x14ac:dyDescent="0.2">
      <c r="A39" s="260"/>
      <c r="B39" s="260"/>
      <c r="C39" s="260"/>
      <c r="D39" s="260"/>
      <c r="E39" s="260"/>
      <c r="F39" s="260"/>
      <c r="G39" s="260"/>
      <c r="H39" s="260"/>
      <c r="I39" s="260"/>
    </row>
    <row r="40" spans="1:9" x14ac:dyDescent="0.2">
      <c r="A40" s="260"/>
      <c r="B40" s="260"/>
      <c r="C40" s="260"/>
      <c r="D40" s="260"/>
      <c r="E40" s="260"/>
      <c r="F40" s="260"/>
      <c r="G40" s="260"/>
      <c r="H40" s="260"/>
      <c r="I40" s="260"/>
    </row>
    <row r="41" spans="1:9" x14ac:dyDescent="0.2">
      <c r="A41" s="260"/>
      <c r="B41" s="260"/>
      <c r="C41" s="260"/>
      <c r="D41" s="260"/>
      <c r="E41" s="260"/>
      <c r="F41" s="260"/>
      <c r="G41" s="260"/>
      <c r="H41" s="260"/>
      <c r="I41" s="260"/>
    </row>
    <row r="42" spans="1:9" x14ac:dyDescent="0.2">
      <c r="A42" s="260"/>
      <c r="B42" s="260"/>
      <c r="C42" s="260"/>
      <c r="D42" s="260"/>
      <c r="E42" s="260"/>
      <c r="F42" s="260"/>
      <c r="G42" s="260"/>
      <c r="H42" s="260"/>
      <c r="I42" s="260"/>
    </row>
    <row r="43" spans="1:9" x14ac:dyDescent="0.2">
      <c r="A43" s="260"/>
      <c r="B43" s="260"/>
      <c r="C43" s="260"/>
      <c r="D43" s="260"/>
      <c r="E43" s="260"/>
      <c r="F43" s="260"/>
      <c r="G43" s="260"/>
      <c r="H43" s="260"/>
      <c r="I43" s="260"/>
    </row>
    <row r="44" spans="1:9" x14ac:dyDescent="0.2">
      <c r="A44" s="260"/>
      <c r="B44" s="260"/>
      <c r="C44" s="260"/>
      <c r="D44" s="260"/>
      <c r="E44" s="260"/>
      <c r="F44" s="260"/>
      <c r="G44" s="260"/>
      <c r="H44" s="260"/>
      <c r="I44" s="260"/>
    </row>
    <row r="45" spans="1:9" x14ac:dyDescent="0.2">
      <c r="A45" s="260"/>
      <c r="B45" s="260"/>
      <c r="C45" s="260"/>
      <c r="D45" s="260"/>
      <c r="E45" s="260"/>
      <c r="F45" s="260"/>
      <c r="G45" s="260"/>
      <c r="H45" s="260"/>
      <c r="I45" s="260"/>
    </row>
    <row r="46" spans="1:9" x14ac:dyDescent="0.2">
      <c r="A46" s="260"/>
      <c r="B46" s="260"/>
      <c r="C46" s="260"/>
      <c r="D46" s="260"/>
      <c r="E46" s="260"/>
      <c r="F46" s="260"/>
      <c r="G46" s="260"/>
      <c r="H46" s="260"/>
      <c r="I46" s="260"/>
    </row>
    <row r="47" spans="1:9" x14ac:dyDescent="0.2">
      <c r="A47" s="260"/>
      <c r="B47" s="260"/>
      <c r="C47" s="260"/>
      <c r="D47" s="260"/>
      <c r="E47" s="260"/>
      <c r="F47" s="260"/>
      <c r="G47" s="260"/>
      <c r="H47" s="260"/>
      <c r="I47" s="260"/>
    </row>
    <row r="48" spans="1:9" x14ac:dyDescent="0.2">
      <c r="A48" s="260"/>
      <c r="B48" s="260"/>
      <c r="C48" s="260"/>
      <c r="D48" s="260"/>
      <c r="E48" s="260"/>
      <c r="F48" s="260"/>
      <c r="G48" s="260"/>
      <c r="H48" s="260"/>
      <c r="I48" s="260"/>
    </row>
    <row r="49" spans="1:9" x14ac:dyDescent="0.2">
      <c r="A49" s="260"/>
      <c r="B49" s="260"/>
      <c r="C49" s="260"/>
      <c r="D49" s="260"/>
      <c r="E49" s="260"/>
      <c r="F49" s="260"/>
      <c r="G49" s="260"/>
      <c r="H49" s="260"/>
      <c r="I49" s="260"/>
    </row>
    <row r="50" spans="1:9" x14ac:dyDescent="0.2">
      <c r="A50" s="260"/>
      <c r="B50" s="260"/>
      <c r="C50" s="260"/>
      <c r="D50" s="260"/>
      <c r="E50" s="260"/>
      <c r="F50" s="260"/>
      <c r="G50" s="260"/>
      <c r="H50" s="260"/>
      <c r="I50" s="260"/>
    </row>
    <row r="51" spans="1:9" x14ac:dyDescent="0.2">
      <c r="A51" s="260"/>
      <c r="B51" s="260"/>
      <c r="C51" s="260"/>
      <c r="D51" s="260"/>
      <c r="E51" s="260"/>
      <c r="F51" s="260"/>
      <c r="G51" s="260"/>
      <c r="H51" s="260"/>
      <c r="I51" s="260"/>
    </row>
    <row r="52" spans="1:9" x14ac:dyDescent="0.2">
      <c r="A52" s="260"/>
      <c r="B52" s="260"/>
      <c r="C52" s="260"/>
      <c r="D52" s="260"/>
      <c r="E52" s="260"/>
      <c r="F52" s="260"/>
      <c r="G52" s="260"/>
      <c r="H52" s="260"/>
      <c r="I52" s="260"/>
    </row>
    <row r="53" spans="1:9" x14ac:dyDescent="0.2">
      <c r="A53" s="260"/>
      <c r="B53" s="260"/>
      <c r="C53" s="260"/>
      <c r="D53" s="260"/>
      <c r="E53" s="260"/>
      <c r="F53" s="260"/>
      <c r="G53" s="260"/>
      <c r="H53" s="260"/>
      <c r="I53" s="260"/>
    </row>
    <row r="54" spans="1:9" x14ac:dyDescent="0.2">
      <c r="A54" s="260"/>
      <c r="B54" s="260"/>
      <c r="C54" s="260"/>
      <c r="D54" s="260"/>
      <c r="E54" s="260"/>
      <c r="F54" s="260"/>
      <c r="G54" s="260"/>
      <c r="H54" s="260"/>
      <c r="I54" s="260"/>
    </row>
    <row r="55" spans="1:9" x14ac:dyDescent="0.2">
      <c r="A55" s="260"/>
      <c r="B55" s="260"/>
      <c r="C55" s="260"/>
      <c r="D55" s="260"/>
      <c r="E55" s="260"/>
      <c r="F55" s="260"/>
      <c r="G55" s="260"/>
      <c r="H55" s="260"/>
      <c r="I55" s="260"/>
    </row>
    <row r="56" spans="1:9" x14ac:dyDescent="0.2">
      <c r="A56" s="260"/>
      <c r="B56" s="260"/>
      <c r="C56" s="260"/>
      <c r="D56" s="260"/>
      <c r="E56" s="260"/>
      <c r="F56" s="260"/>
      <c r="G56" s="260"/>
      <c r="H56" s="260"/>
      <c r="I56" s="260"/>
    </row>
    <row r="57" spans="1:9" x14ac:dyDescent="0.2">
      <c r="A57" s="260"/>
      <c r="B57" s="260"/>
      <c r="C57" s="260"/>
      <c r="D57" s="260"/>
      <c r="E57" s="260"/>
      <c r="F57" s="260"/>
      <c r="G57" s="260"/>
      <c r="H57" s="260"/>
      <c r="I57" s="260"/>
    </row>
    <row r="58" spans="1:9" x14ac:dyDescent="0.2">
      <c r="A58" s="260"/>
      <c r="B58" s="260"/>
      <c r="C58" s="260"/>
      <c r="D58" s="260"/>
      <c r="E58" s="260"/>
      <c r="F58" s="260"/>
      <c r="G58" s="260"/>
      <c r="H58" s="260"/>
      <c r="I58" s="260"/>
    </row>
    <row r="59" spans="1:9" x14ac:dyDescent="0.2">
      <c r="A59" s="260"/>
      <c r="B59" s="260"/>
      <c r="C59" s="260"/>
      <c r="D59" s="260"/>
      <c r="E59" s="260"/>
      <c r="F59" s="260"/>
      <c r="G59" s="260"/>
      <c r="H59" s="260"/>
      <c r="I59" s="260"/>
    </row>
    <row r="60" spans="1:9" x14ac:dyDescent="0.2">
      <c r="A60" s="260"/>
      <c r="B60" s="260"/>
      <c r="C60" s="260"/>
      <c r="D60" s="260"/>
      <c r="E60" s="260"/>
      <c r="F60" s="260"/>
      <c r="G60" s="260"/>
      <c r="H60" s="260"/>
      <c r="I60" s="260"/>
    </row>
    <row r="61" spans="1:9" x14ac:dyDescent="0.2">
      <c r="A61" s="260"/>
      <c r="B61" s="260"/>
      <c r="C61" s="260"/>
      <c r="D61" s="260"/>
      <c r="E61" s="260"/>
      <c r="F61" s="260"/>
      <c r="G61" s="260"/>
      <c r="H61" s="260"/>
      <c r="I61" s="260"/>
    </row>
    <row r="62" spans="1:9" x14ac:dyDescent="0.2">
      <c r="A62" s="260"/>
      <c r="B62" s="260"/>
      <c r="C62" s="260"/>
      <c r="D62" s="260"/>
      <c r="E62" s="260"/>
      <c r="F62" s="260"/>
      <c r="G62" s="260"/>
      <c r="H62" s="260"/>
      <c r="I62" s="260"/>
    </row>
    <row r="63" spans="1:9" x14ac:dyDescent="0.2">
      <c r="A63" s="260"/>
      <c r="B63" s="260"/>
      <c r="C63" s="260"/>
      <c r="D63" s="260"/>
      <c r="E63" s="260"/>
      <c r="F63" s="260"/>
      <c r="G63" s="260"/>
      <c r="H63" s="260"/>
      <c r="I63" s="260"/>
    </row>
    <row r="64" spans="1:9" x14ac:dyDescent="0.2">
      <c r="A64" s="260"/>
      <c r="B64" s="260"/>
      <c r="C64" s="260"/>
      <c r="D64" s="260"/>
      <c r="E64" s="260"/>
      <c r="F64" s="260"/>
      <c r="G64" s="260"/>
      <c r="H64" s="260"/>
      <c r="I64" s="260"/>
    </row>
    <row r="65" spans="1:9" x14ac:dyDescent="0.2">
      <c r="A65" s="260"/>
      <c r="B65" s="260"/>
      <c r="C65" s="260"/>
      <c r="D65" s="260"/>
      <c r="E65" s="260"/>
      <c r="F65" s="260"/>
      <c r="G65" s="260"/>
      <c r="H65" s="260"/>
      <c r="I65" s="260"/>
    </row>
    <row r="66" spans="1:9" x14ac:dyDescent="0.2">
      <c r="A66" s="260"/>
      <c r="B66" s="260"/>
      <c r="C66" s="260"/>
      <c r="D66" s="260"/>
      <c r="E66" s="260"/>
      <c r="F66" s="260"/>
      <c r="G66" s="260"/>
      <c r="H66" s="260"/>
      <c r="I66" s="260"/>
    </row>
    <row r="67" spans="1:9" x14ac:dyDescent="0.2">
      <c r="A67" s="260"/>
      <c r="B67" s="260"/>
      <c r="C67" s="260"/>
      <c r="D67" s="260"/>
      <c r="E67" s="260"/>
      <c r="F67" s="260"/>
      <c r="G67" s="260"/>
      <c r="H67" s="260"/>
      <c r="I67" s="260"/>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zoomScaleSheetLayoutView="100" workbookViewId="0">
      <selection activeCell="N5" sqref="N5:N6"/>
    </sheetView>
  </sheetViews>
  <sheetFormatPr defaultRowHeight="12" x14ac:dyDescent="0.2"/>
  <cols>
    <col min="1" max="1" width="31.140625" style="20" customWidth="1"/>
    <col min="2" max="13" width="8.5703125" style="20" customWidth="1"/>
    <col min="14" max="14" width="10.140625" style="20" customWidth="1"/>
    <col min="15" max="15" width="8.42578125" style="20" customWidth="1"/>
    <col min="16" max="16" width="11.42578125" style="20" bestFit="1" customWidth="1"/>
    <col min="17" max="17" width="9.5703125" style="20" bestFit="1" customWidth="1"/>
    <col min="18" max="16384" width="9.140625" style="20"/>
  </cols>
  <sheetData>
    <row r="1" spans="1:18" ht="18.75" x14ac:dyDescent="0.3">
      <c r="A1" s="43" t="s">
        <v>64</v>
      </c>
      <c r="B1" s="42"/>
      <c r="C1" s="42"/>
      <c r="D1" s="42"/>
      <c r="E1" s="42"/>
      <c r="F1" s="42"/>
      <c r="G1" s="42"/>
      <c r="H1" s="42"/>
      <c r="I1" s="42"/>
      <c r="J1" s="42"/>
      <c r="K1" s="42"/>
      <c r="L1" s="42"/>
      <c r="M1" s="42"/>
      <c r="N1" s="73" t="str">
        <f>Titulní!A35</f>
        <v>IV. čtvrtletí 2020</v>
      </c>
    </row>
    <row r="2" spans="1:18" ht="6" customHeight="1" x14ac:dyDescent="0.2">
      <c r="A2" s="42"/>
      <c r="B2" s="42"/>
      <c r="C2" s="42"/>
      <c r="D2" s="42"/>
      <c r="E2" s="42"/>
      <c r="F2" s="42"/>
      <c r="G2" s="42"/>
      <c r="H2" s="42"/>
      <c r="I2" s="42"/>
      <c r="J2" s="42"/>
      <c r="K2" s="42"/>
      <c r="L2" s="42"/>
      <c r="M2" s="42"/>
      <c r="N2" s="42"/>
    </row>
    <row r="3" spans="1:18" x14ac:dyDescent="0.2">
      <c r="A3" s="272"/>
      <c r="B3" s="274" t="s">
        <v>45</v>
      </c>
      <c r="C3" s="275"/>
      <c r="D3" s="276"/>
      <c r="E3" s="275" t="s">
        <v>46</v>
      </c>
      <c r="F3" s="275"/>
      <c r="G3" s="275"/>
      <c r="H3" s="274" t="s">
        <v>47</v>
      </c>
      <c r="I3" s="275"/>
      <c r="J3" s="276"/>
      <c r="K3" s="274" t="s">
        <v>48</v>
      </c>
      <c r="L3" s="275"/>
      <c r="M3" s="276"/>
      <c r="N3" s="272" t="s">
        <v>7</v>
      </c>
      <c r="Q3" s="231"/>
      <c r="R3" s="231"/>
    </row>
    <row r="4" spans="1:18" x14ac:dyDescent="0.2">
      <c r="A4" s="273"/>
      <c r="B4" s="96" t="s">
        <v>8</v>
      </c>
      <c r="C4" s="223" t="s">
        <v>9</v>
      </c>
      <c r="D4" s="227" t="s">
        <v>10</v>
      </c>
      <c r="E4" s="223" t="s">
        <v>11</v>
      </c>
      <c r="F4" s="223" t="s">
        <v>12</v>
      </c>
      <c r="G4" s="223" t="s">
        <v>13</v>
      </c>
      <c r="H4" s="96" t="s">
        <v>14</v>
      </c>
      <c r="I4" s="223" t="s">
        <v>15</v>
      </c>
      <c r="J4" s="227" t="s">
        <v>16</v>
      </c>
      <c r="K4" s="96" t="s">
        <v>17</v>
      </c>
      <c r="L4" s="223" t="s">
        <v>18</v>
      </c>
      <c r="M4" s="227" t="s">
        <v>19</v>
      </c>
      <c r="N4" s="273"/>
    </row>
    <row r="5" spans="1:18" s="232" customFormat="1" x14ac:dyDescent="0.2">
      <c r="A5" s="267" t="s">
        <v>50</v>
      </c>
      <c r="B5" s="269">
        <f>SUM(B6:D6)</f>
        <v>53257.957062008536</v>
      </c>
      <c r="C5" s="270"/>
      <c r="D5" s="271"/>
      <c r="E5" s="270">
        <f>SUM(E6:G6)</f>
        <v>31356.111417378623</v>
      </c>
      <c r="F5" s="270"/>
      <c r="G5" s="270"/>
      <c r="H5" s="269">
        <f>SUM(H6:J6)</f>
        <v>24493.179636200002</v>
      </c>
      <c r="I5" s="270"/>
      <c r="J5" s="271"/>
      <c r="K5" s="269">
        <f>SUM(K6:M6)</f>
        <v>47193.968468800012</v>
      </c>
      <c r="L5" s="270"/>
      <c r="M5" s="271"/>
      <c r="N5" s="277">
        <f>SUM(B6:M6)</f>
        <v>156301.21658438715</v>
      </c>
      <c r="Q5" s="233"/>
      <c r="R5" s="233"/>
    </row>
    <row r="6" spans="1:18" s="232" customFormat="1" x14ac:dyDescent="0.2">
      <c r="A6" s="268"/>
      <c r="B6" s="90">
        <v>20293.342585143138</v>
      </c>
      <c r="C6" s="78">
        <v>16604.401084213976</v>
      </c>
      <c r="D6" s="89">
        <v>16360.21339265142</v>
      </c>
      <c r="E6" s="78">
        <v>12006.28707097862</v>
      </c>
      <c r="F6" s="78">
        <v>10797.1495326</v>
      </c>
      <c r="G6" s="78">
        <v>8552.6748138000003</v>
      </c>
      <c r="H6" s="90">
        <v>8035.7673928000004</v>
      </c>
      <c r="I6" s="78">
        <v>7687.0657008000017</v>
      </c>
      <c r="J6" s="89">
        <v>8770.3465426000021</v>
      </c>
      <c r="K6" s="90">
        <v>13053.348663200004</v>
      </c>
      <c r="L6" s="78">
        <v>16078.218857800004</v>
      </c>
      <c r="M6" s="89">
        <v>18062.400947800001</v>
      </c>
      <c r="N6" s="278"/>
    </row>
    <row r="7" spans="1:18" ht="12.75" customHeight="1" x14ac:dyDescent="0.2">
      <c r="A7" s="265" t="s">
        <v>62</v>
      </c>
      <c r="B7" s="269">
        <f>SUM(B8:D8)</f>
        <v>2457.6495790000013</v>
      </c>
      <c r="C7" s="270"/>
      <c r="D7" s="271"/>
      <c r="E7" s="270">
        <f>SUM(E8:G8)</f>
        <v>2144.4079349999984</v>
      </c>
      <c r="F7" s="270"/>
      <c r="G7" s="270"/>
      <c r="H7" s="269">
        <f>SUM(H8:J8)</f>
        <v>2017.9618329999989</v>
      </c>
      <c r="I7" s="270"/>
      <c r="J7" s="271"/>
      <c r="K7" s="269">
        <f>SUM(K8:M8)</f>
        <v>2661.5573440000012</v>
      </c>
      <c r="L7" s="270"/>
      <c r="M7" s="271"/>
      <c r="N7" s="263">
        <f>SUM(B8:M8)</f>
        <v>9281.5766910000002</v>
      </c>
      <c r="P7" s="235"/>
    </row>
    <row r="8" spans="1:18" s="232" customFormat="1" ht="12.75" customHeight="1" x14ac:dyDescent="0.2">
      <c r="A8" s="266"/>
      <c r="B8" s="90">
        <v>860.60371700000019</v>
      </c>
      <c r="C8" s="78">
        <v>787.13197300000058</v>
      </c>
      <c r="D8" s="89">
        <v>809.91388900000038</v>
      </c>
      <c r="E8" s="78">
        <v>731.91398199999992</v>
      </c>
      <c r="F8" s="78">
        <v>720.97840299999939</v>
      </c>
      <c r="G8" s="78">
        <v>691.51554999999905</v>
      </c>
      <c r="H8" s="90">
        <v>668.24726199999986</v>
      </c>
      <c r="I8" s="78">
        <v>652.37375900000018</v>
      </c>
      <c r="J8" s="89">
        <v>697.34081199999912</v>
      </c>
      <c r="K8" s="90">
        <v>840.10127300000113</v>
      </c>
      <c r="L8" s="78">
        <v>895.41378299999985</v>
      </c>
      <c r="M8" s="89">
        <v>926.0422880000001</v>
      </c>
      <c r="N8" s="264"/>
      <c r="P8" s="41"/>
    </row>
    <row r="9" spans="1:18" s="29" customFormat="1" ht="12" customHeight="1" x14ac:dyDescent="0.2">
      <c r="A9" s="279" t="s">
        <v>84</v>
      </c>
      <c r="B9" s="269">
        <f>SUM(B10:D10)</f>
        <v>3858.7196994750743</v>
      </c>
      <c r="C9" s="270"/>
      <c r="D9" s="271"/>
      <c r="E9" s="270">
        <f>SUM(E10:G10)</f>
        <v>2768.9355946981359</v>
      </c>
      <c r="F9" s="270"/>
      <c r="G9" s="270"/>
      <c r="H9" s="269">
        <f>SUM(H10:J10)</f>
        <v>2114.0508289285281</v>
      </c>
      <c r="I9" s="270"/>
      <c r="J9" s="271"/>
      <c r="K9" s="269">
        <f>SUM(K10:M10)</f>
        <v>3284.7939542214708</v>
      </c>
      <c r="L9" s="270"/>
      <c r="M9" s="271"/>
      <c r="N9" s="263">
        <f>SUM(B10:M10)</f>
        <v>12026.500077323208</v>
      </c>
      <c r="P9" s="235"/>
    </row>
    <row r="10" spans="1:18" s="29" customFormat="1" ht="12" customHeight="1" x14ac:dyDescent="0.2">
      <c r="A10" s="280"/>
      <c r="B10" s="90">
        <v>1335.7572205476956</v>
      </c>
      <c r="C10" s="78">
        <v>1268.0891411207904</v>
      </c>
      <c r="D10" s="89">
        <v>1254.8733378065886</v>
      </c>
      <c r="E10" s="78">
        <v>1034.6243791995496</v>
      </c>
      <c r="F10" s="78">
        <v>982.58440765731348</v>
      </c>
      <c r="G10" s="78">
        <v>751.7268078412726</v>
      </c>
      <c r="H10" s="90">
        <v>713.20418963749785</v>
      </c>
      <c r="I10" s="78">
        <v>658.18211589707607</v>
      </c>
      <c r="J10" s="89">
        <v>742.66452339395425</v>
      </c>
      <c r="K10" s="90">
        <v>985.7262943670346</v>
      </c>
      <c r="L10" s="78">
        <v>1128.5650302371271</v>
      </c>
      <c r="M10" s="89">
        <v>1170.5026296173091</v>
      </c>
      <c r="N10" s="264"/>
      <c r="P10" s="41"/>
    </row>
    <row r="11" spans="1:18" s="42" customFormat="1" ht="12" customHeight="1" x14ac:dyDescent="0.2">
      <c r="A11" s="279" t="s">
        <v>166</v>
      </c>
      <c r="B11" s="269">
        <f>SUM(B12:D12)</f>
        <v>14220.483387329536</v>
      </c>
      <c r="C11" s="270"/>
      <c r="D11" s="271"/>
      <c r="E11" s="270">
        <f>SUM(E12:G12)</f>
        <v>11662.660831749638</v>
      </c>
      <c r="F11" s="270"/>
      <c r="G11" s="270"/>
      <c r="H11" s="269">
        <f>SUM(H12:J12)</f>
        <v>10611.926265718899</v>
      </c>
      <c r="I11" s="270"/>
      <c r="J11" s="271"/>
      <c r="K11" s="269">
        <f>SUM(K12:M12)</f>
        <v>12790.791503349239</v>
      </c>
      <c r="L11" s="270"/>
      <c r="M11" s="271"/>
      <c r="N11" s="263">
        <f>SUM(B12:M12)</f>
        <v>49285.861988147313</v>
      </c>
      <c r="P11" s="235"/>
      <c r="Q11" s="36"/>
      <c r="R11" s="36"/>
    </row>
    <row r="12" spans="1:18" s="29" customFormat="1" ht="12" customHeight="1" x14ac:dyDescent="0.2">
      <c r="A12" s="280"/>
      <c r="B12" s="90">
        <v>5332.7234027771992</v>
      </c>
      <c r="C12" s="78">
        <v>4364.0851486305155</v>
      </c>
      <c r="D12" s="89">
        <v>4523.6748359218218</v>
      </c>
      <c r="E12" s="78">
        <v>3923.1396293753346</v>
      </c>
      <c r="F12" s="78">
        <v>3866.8386733581301</v>
      </c>
      <c r="G12" s="78">
        <v>3872.6825290161719</v>
      </c>
      <c r="H12" s="90">
        <v>3614.2814212174299</v>
      </c>
      <c r="I12" s="78">
        <v>3393.2372224951478</v>
      </c>
      <c r="J12" s="89">
        <v>3604.4076220063221</v>
      </c>
      <c r="K12" s="90">
        <v>3963.7688758230806</v>
      </c>
      <c r="L12" s="78">
        <v>4344.4118654664708</v>
      </c>
      <c r="M12" s="89">
        <v>4482.6107620596895</v>
      </c>
      <c r="N12" s="264"/>
      <c r="P12" s="41"/>
    </row>
    <row r="13" spans="1:18" s="42" customFormat="1" ht="12" customHeight="1" x14ac:dyDescent="0.2">
      <c r="A13" s="279" t="s">
        <v>112</v>
      </c>
      <c r="B13" s="269">
        <f>SUM(B14:D14)</f>
        <v>32640.431964203934</v>
      </c>
      <c r="C13" s="270"/>
      <c r="D13" s="271"/>
      <c r="E13" s="270">
        <f>SUM(E14:G14)</f>
        <v>14706.85202793085</v>
      </c>
      <c r="F13" s="270"/>
      <c r="G13" s="270"/>
      <c r="H13" s="269">
        <f>SUM(H14:J14)</f>
        <v>9682.8356225525822</v>
      </c>
      <c r="I13" s="270"/>
      <c r="J13" s="271"/>
      <c r="K13" s="269">
        <f>SUM(K14:M14)</f>
        <v>28395.107240229292</v>
      </c>
      <c r="L13" s="270"/>
      <c r="M13" s="271"/>
      <c r="N13" s="263">
        <f>SUM(B14:M14)</f>
        <v>85425.226854916662</v>
      </c>
      <c r="P13" s="235"/>
      <c r="Q13" s="36"/>
      <c r="R13" s="36"/>
    </row>
    <row r="14" spans="1:18" s="29" customFormat="1" ht="12" customHeight="1" x14ac:dyDescent="0.2">
      <c r="A14" s="280"/>
      <c r="B14" s="90">
        <v>12728.590306818245</v>
      </c>
      <c r="C14" s="78">
        <v>10163.73755446267</v>
      </c>
      <c r="D14" s="89">
        <v>9748.1041029230164</v>
      </c>
      <c r="E14" s="78">
        <v>6295.0493324037398</v>
      </c>
      <c r="F14" s="78">
        <v>5201.4628225845527</v>
      </c>
      <c r="G14" s="78">
        <v>3210.339872942558</v>
      </c>
      <c r="H14" s="90">
        <v>3017.7076599450756</v>
      </c>
      <c r="I14" s="78">
        <v>2958.2443234077796</v>
      </c>
      <c r="J14" s="89">
        <v>3706.8836391997265</v>
      </c>
      <c r="K14" s="90">
        <v>7249.4009110098832</v>
      </c>
      <c r="L14" s="78">
        <v>9693.6294420964059</v>
      </c>
      <c r="M14" s="89">
        <v>11452.076887123005</v>
      </c>
      <c r="N14" s="264"/>
      <c r="P14" s="41"/>
    </row>
    <row r="15" spans="1:18" s="29" customFormat="1" ht="12" customHeight="1" x14ac:dyDescent="0.2">
      <c r="A15" s="279" t="s">
        <v>83</v>
      </c>
      <c r="B15" s="269">
        <f>SUM(B16:D16)</f>
        <v>80.672431999986657</v>
      </c>
      <c r="C15" s="270"/>
      <c r="D15" s="271"/>
      <c r="E15" s="270">
        <f>SUM(E16:G16)</f>
        <v>73.255027999999129</v>
      </c>
      <c r="F15" s="270"/>
      <c r="G15" s="270"/>
      <c r="H15" s="269">
        <f>SUM(H16:J16)</f>
        <v>66.405085999995208</v>
      </c>
      <c r="I15" s="270"/>
      <c r="J15" s="271"/>
      <c r="K15" s="269">
        <f>SUM(K16:M16)</f>
        <v>61.718427000002521</v>
      </c>
      <c r="L15" s="270"/>
      <c r="M15" s="271"/>
      <c r="N15" s="263">
        <f>SUM(B16:M16)</f>
        <v>282.05097299998351</v>
      </c>
      <c r="P15" s="235"/>
    </row>
    <row r="16" spans="1:18" s="29" customFormat="1" ht="12" customHeight="1" x14ac:dyDescent="0.2">
      <c r="A16" s="280"/>
      <c r="B16" s="90">
        <v>35.667937999995047</v>
      </c>
      <c r="C16" s="78">
        <v>21.35726699999941</v>
      </c>
      <c r="D16" s="89">
        <v>23.647226999992199</v>
      </c>
      <c r="E16" s="78">
        <v>21.559747999996034</v>
      </c>
      <c r="F16" s="78">
        <v>25.285226000004513</v>
      </c>
      <c r="G16" s="78">
        <v>26.410053999998581</v>
      </c>
      <c r="H16" s="90">
        <v>22.326859999997396</v>
      </c>
      <c r="I16" s="78">
        <v>25.028279999998176</v>
      </c>
      <c r="J16" s="89">
        <v>19.049945999999636</v>
      </c>
      <c r="K16" s="90">
        <v>14.351309000004221</v>
      </c>
      <c r="L16" s="78">
        <v>16.198737000000619</v>
      </c>
      <c r="M16" s="89">
        <v>31.16838099999768</v>
      </c>
      <c r="N16" s="264"/>
      <c r="P16" s="41"/>
    </row>
    <row r="17" spans="1:14" s="21" customFormat="1" ht="11.25" x14ac:dyDescent="0.2">
      <c r="A17" s="18"/>
      <c r="B17" s="4"/>
      <c r="C17" s="4"/>
      <c r="D17" s="4"/>
      <c r="E17" s="4"/>
      <c r="F17" s="4"/>
      <c r="G17" s="4"/>
      <c r="H17" s="4"/>
      <c r="I17" s="4"/>
      <c r="J17" s="4"/>
      <c r="K17" s="4"/>
      <c r="L17" s="4"/>
      <c r="M17" s="4"/>
      <c r="N17" s="3" t="s">
        <v>65</v>
      </c>
    </row>
    <row r="18" spans="1:14" x14ac:dyDescent="0.2">
      <c r="A18" s="26" t="str">
        <f>A5</f>
        <v>Výroba tepla brutto</v>
      </c>
      <c r="B18" s="23">
        <f t="shared" ref="B18:M18" si="0">B6</f>
        <v>20293.342585143138</v>
      </c>
      <c r="C18" s="23">
        <f t="shared" si="0"/>
        <v>16604.401084213976</v>
      </c>
      <c r="D18" s="23">
        <f t="shared" si="0"/>
        <v>16360.21339265142</v>
      </c>
      <c r="E18" s="23">
        <f t="shared" si="0"/>
        <v>12006.28707097862</v>
      </c>
      <c r="F18" s="23">
        <f t="shared" si="0"/>
        <v>10797.1495326</v>
      </c>
      <c r="G18" s="23">
        <f t="shared" si="0"/>
        <v>8552.6748138000003</v>
      </c>
      <c r="H18" s="23">
        <f t="shared" si="0"/>
        <v>8035.7673928000004</v>
      </c>
      <c r="I18" s="23">
        <f t="shared" si="0"/>
        <v>7687.0657008000017</v>
      </c>
      <c r="J18" s="23">
        <f t="shared" si="0"/>
        <v>8770.3465426000021</v>
      </c>
      <c r="K18" s="23">
        <f t="shared" si="0"/>
        <v>13053.348663200004</v>
      </c>
      <c r="L18" s="23">
        <f t="shared" si="0"/>
        <v>16078.218857800004</v>
      </c>
      <c r="M18" s="23">
        <f t="shared" si="0"/>
        <v>18062.400947800001</v>
      </c>
    </row>
    <row r="19" spans="1:14" x14ac:dyDescent="0.2">
      <c r="A19" s="7" t="str">
        <f>A7</f>
        <v xml:space="preserve">Technologická vlastní spotřeba tepla </v>
      </c>
      <c r="B19" s="10">
        <f t="shared" ref="B19:M19" si="1">-B8</f>
        <v>-860.60371700000019</v>
      </c>
      <c r="C19" s="10">
        <f t="shared" si="1"/>
        <v>-787.13197300000058</v>
      </c>
      <c r="D19" s="10">
        <f t="shared" si="1"/>
        <v>-809.91388900000038</v>
      </c>
      <c r="E19" s="10">
        <f t="shared" si="1"/>
        <v>-731.91398199999992</v>
      </c>
      <c r="F19" s="10">
        <f t="shared" si="1"/>
        <v>-720.97840299999939</v>
      </c>
      <c r="G19" s="10">
        <f t="shared" si="1"/>
        <v>-691.51554999999905</v>
      </c>
      <c r="H19" s="10">
        <f t="shared" si="1"/>
        <v>-668.24726199999986</v>
      </c>
      <c r="I19" s="10">
        <f t="shared" si="1"/>
        <v>-652.37375900000018</v>
      </c>
      <c r="J19" s="10">
        <f t="shared" si="1"/>
        <v>-697.34081199999912</v>
      </c>
      <c r="K19" s="10">
        <f t="shared" si="1"/>
        <v>-840.10127300000113</v>
      </c>
      <c r="L19" s="10">
        <f t="shared" si="1"/>
        <v>-895.41378299999985</v>
      </c>
      <c r="M19" s="10">
        <f t="shared" si="1"/>
        <v>-926.0422880000001</v>
      </c>
    </row>
    <row r="20" spans="1:14" x14ac:dyDescent="0.2">
      <c r="A20" s="7" t="str">
        <f>A9</f>
        <v>Ztráty</v>
      </c>
      <c r="B20" s="23">
        <f t="shared" ref="B20:M20" si="2">-B10</f>
        <v>-1335.7572205476956</v>
      </c>
      <c r="C20" s="23">
        <f t="shared" si="2"/>
        <v>-1268.0891411207904</v>
      </c>
      <c r="D20" s="23">
        <f t="shared" si="2"/>
        <v>-1254.8733378065886</v>
      </c>
      <c r="E20" s="23">
        <f t="shared" si="2"/>
        <v>-1034.6243791995496</v>
      </c>
      <c r="F20" s="23">
        <f t="shared" si="2"/>
        <v>-982.58440765731348</v>
      </c>
      <c r="G20" s="23">
        <f t="shared" si="2"/>
        <v>-751.7268078412726</v>
      </c>
      <c r="H20" s="23">
        <f t="shared" si="2"/>
        <v>-713.20418963749785</v>
      </c>
      <c r="I20" s="23">
        <f t="shared" si="2"/>
        <v>-658.18211589707607</v>
      </c>
      <c r="J20" s="23">
        <f t="shared" si="2"/>
        <v>-742.66452339395425</v>
      </c>
      <c r="K20" s="23">
        <f t="shared" si="2"/>
        <v>-985.7262943670346</v>
      </c>
      <c r="L20" s="23">
        <f t="shared" si="2"/>
        <v>-1128.5650302371271</v>
      </c>
      <c r="M20" s="23">
        <f t="shared" si="2"/>
        <v>-1170.5026296173091</v>
      </c>
      <c r="N20" s="22"/>
    </row>
    <row r="21" spans="1:14" x14ac:dyDescent="0.2">
      <c r="A21" s="26" t="str">
        <f>A11</f>
        <v>Vlastní spotřeba tepla</v>
      </c>
      <c r="B21" s="23">
        <f>-B12</f>
        <v>-5332.7234027771992</v>
      </c>
      <c r="C21" s="23">
        <f t="shared" ref="C21:M21" si="3">-C12</f>
        <v>-4364.0851486305155</v>
      </c>
      <c r="D21" s="23">
        <f t="shared" si="3"/>
        <v>-4523.6748359218218</v>
      </c>
      <c r="E21" s="23">
        <f t="shared" si="3"/>
        <v>-3923.1396293753346</v>
      </c>
      <c r="F21" s="23">
        <f t="shared" si="3"/>
        <v>-3866.8386733581301</v>
      </c>
      <c r="G21" s="23">
        <f t="shared" si="3"/>
        <v>-3872.6825290161719</v>
      </c>
      <c r="H21" s="23">
        <f t="shared" si="3"/>
        <v>-3614.2814212174299</v>
      </c>
      <c r="I21" s="23">
        <f t="shared" si="3"/>
        <v>-3393.2372224951478</v>
      </c>
      <c r="J21" s="23">
        <f t="shared" si="3"/>
        <v>-3604.4076220063221</v>
      </c>
      <c r="K21" s="23">
        <f t="shared" si="3"/>
        <v>-3963.7688758230806</v>
      </c>
      <c r="L21" s="23">
        <f t="shared" si="3"/>
        <v>-4344.4118654664708</v>
      </c>
      <c r="M21" s="23">
        <f t="shared" si="3"/>
        <v>-4482.6107620596895</v>
      </c>
      <c r="N21" s="22"/>
    </row>
    <row r="22" spans="1:14" x14ac:dyDescent="0.2">
      <c r="A22" s="26" t="str">
        <f>A13</f>
        <v>Dodávky tepla</v>
      </c>
      <c r="B22" s="23">
        <f t="shared" ref="B22:M22" si="4">-B14</f>
        <v>-12728.590306818245</v>
      </c>
      <c r="C22" s="23">
        <f t="shared" si="4"/>
        <v>-10163.73755446267</v>
      </c>
      <c r="D22" s="23">
        <f t="shared" si="4"/>
        <v>-9748.1041029230164</v>
      </c>
      <c r="E22" s="23">
        <f t="shared" si="4"/>
        <v>-6295.0493324037398</v>
      </c>
      <c r="F22" s="23">
        <f t="shared" si="4"/>
        <v>-5201.4628225845527</v>
      </c>
      <c r="G22" s="23">
        <f t="shared" si="4"/>
        <v>-3210.339872942558</v>
      </c>
      <c r="H22" s="23">
        <f t="shared" si="4"/>
        <v>-3017.7076599450756</v>
      </c>
      <c r="I22" s="23">
        <f t="shared" si="4"/>
        <v>-2958.2443234077796</v>
      </c>
      <c r="J22" s="23">
        <f t="shared" si="4"/>
        <v>-3706.8836391997265</v>
      </c>
      <c r="K22" s="23">
        <f t="shared" si="4"/>
        <v>-7249.4009110098832</v>
      </c>
      <c r="L22" s="23">
        <f t="shared" si="4"/>
        <v>-9693.6294420964059</v>
      </c>
      <c r="M22" s="23">
        <f t="shared" si="4"/>
        <v>-11452.076887123005</v>
      </c>
    </row>
    <row r="23" spans="1:14" x14ac:dyDescent="0.2">
      <c r="A23" s="26" t="str">
        <f>A15</f>
        <v>Bilanční rozdíl</v>
      </c>
      <c r="B23" s="23">
        <f t="shared" ref="B23:M23" si="5">-B16</f>
        <v>-35.667937999995047</v>
      </c>
      <c r="C23" s="23">
        <f t="shared" si="5"/>
        <v>-21.35726699999941</v>
      </c>
      <c r="D23" s="23">
        <f t="shared" si="5"/>
        <v>-23.647226999992199</v>
      </c>
      <c r="E23" s="23">
        <f t="shared" si="5"/>
        <v>-21.559747999996034</v>
      </c>
      <c r="F23" s="23">
        <f t="shared" si="5"/>
        <v>-25.285226000004513</v>
      </c>
      <c r="G23" s="23">
        <f t="shared" si="5"/>
        <v>-26.410053999998581</v>
      </c>
      <c r="H23" s="23">
        <f t="shared" si="5"/>
        <v>-22.326859999997396</v>
      </c>
      <c r="I23" s="23">
        <f t="shared" si="5"/>
        <v>-25.028279999998176</v>
      </c>
      <c r="J23" s="23">
        <f t="shared" si="5"/>
        <v>-19.049945999999636</v>
      </c>
      <c r="K23" s="23">
        <f t="shared" si="5"/>
        <v>-14.351309000004221</v>
      </c>
      <c r="L23" s="23">
        <f t="shared" si="5"/>
        <v>-16.198737000000619</v>
      </c>
      <c r="M23" s="23">
        <f t="shared" si="5"/>
        <v>-31.16838099999768</v>
      </c>
    </row>
    <row r="42" spans="1:4" x14ac:dyDescent="0.2">
      <c r="A42" s="234"/>
      <c r="B42" s="40"/>
      <c r="C42" s="235"/>
      <c r="D42" s="235"/>
    </row>
    <row r="43" spans="1:4" x14ac:dyDescent="0.2">
      <c r="B43" s="235"/>
      <c r="C43" s="235"/>
      <c r="D43" s="235"/>
    </row>
    <row r="44" spans="1:4" x14ac:dyDescent="0.2">
      <c r="B44" s="235"/>
      <c r="C44" s="235"/>
      <c r="D44" s="235"/>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4"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0"/>
  <sheetViews>
    <sheetView showGridLines="0" zoomScaleNormal="100" zoomScaleSheetLayoutView="100" workbookViewId="0">
      <selection activeCell="B8" sqref="B8:N23"/>
    </sheetView>
  </sheetViews>
  <sheetFormatPr defaultRowHeight="12" x14ac:dyDescent="0.2"/>
  <cols>
    <col min="1" max="1" width="30.85546875" style="20" customWidth="1"/>
    <col min="2" max="13" width="8.5703125" style="20" customWidth="1"/>
    <col min="14" max="14" width="10.42578125" style="20" customWidth="1"/>
    <col min="15" max="15" width="8.42578125" style="20" customWidth="1"/>
    <col min="16" max="16" width="11.42578125" style="20" bestFit="1" customWidth="1"/>
    <col min="17" max="16384" width="9.140625" style="20"/>
  </cols>
  <sheetData>
    <row r="1" spans="1:17" ht="18.75" x14ac:dyDescent="0.3">
      <c r="A1" s="105" t="s">
        <v>196</v>
      </c>
      <c r="N1" s="73" t="str">
        <f>Titulní!A35</f>
        <v>IV. čtvrtletí 2020</v>
      </c>
    </row>
    <row r="2" spans="1:17" ht="15.75" x14ac:dyDescent="0.25">
      <c r="A2" s="88" t="s">
        <v>104</v>
      </c>
      <c r="B2" s="42"/>
      <c r="C2" s="42"/>
      <c r="D2" s="42"/>
      <c r="E2" s="42"/>
      <c r="F2" s="42"/>
      <c r="G2" s="42"/>
      <c r="H2" s="42"/>
      <c r="I2" s="42"/>
      <c r="J2" s="42"/>
      <c r="K2" s="42"/>
      <c r="L2" s="42"/>
      <c r="M2" s="42"/>
    </row>
    <row r="3" spans="1:17" ht="6" customHeight="1" x14ac:dyDescent="0.2">
      <c r="A3" s="42"/>
      <c r="B3" s="42"/>
      <c r="C3" s="42"/>
      <c r="D3" s="42"/>
      <c r="E3" s="42"/>
      <c r="F3" s="42"/>
      <c r="G3" s="42"/>
      <c r="H3" s="42"/>
      <c r="I3" s="42"/>
      <c r="J3" s="42"/>
      <c r="K3" s="42"/>
      <c r="L3" s="42"/>
      <c r="M3" s="42"/>
      <c r="N3" s="42"/>
    </row>
    <row r="4" spans="1:17" x14ac:dyDescent="0.2">
      <c r="A4" s="276"/>
      <c r="B4" s="281" t="s">
        <v>45</v>
      </c>
      <c r="C4" s="282"/>
      <c r="D4" s="283"/>
      <c r="E4" s="281" t="s">
        <v>46</v>
      </c>
      <c r="F4" s="282"/>
      <c r="G4" s="283"/>
      <c r="H4" s="281" t="s">
        <v>47</v>
      </c>
      <c r="I4" s="282"/>
      <c r="J4" s="283"/>
      <c r="K4" s="281" t="s">
        <v>48</v>
      </c>
      <c r="L4" s="282"/>
      <c r="M4" s="283"/>
      <c r="N4" s="275" t="s">
        <v>7</v>
      </c>
    </row>
    <row r="5" spans="1:17" x14ac:dyDescent="0.2">
      <c r="A5" s="276"/>
      <c r="B5" s="224" t="s">
        <v>8</v>
      </c>
      <c r="C5" s="225" t="s">
        <v>9</v>
      </c>
      <c r="D5" s="226" t="s">
        <v>10</v>
      </c>
      <c r="E5" s="224" t="s">
        <v>11</v>
      </c>
      <c r="F5" s="225" t="s">
        <v>12</v>
      </c>
      <c r="G5" s="226" t="s">
        <v>13</v>
      </c>
      <c r="H5" s="224" t="s">
        <v>14</v>
      </c>
      <c r="I5" s="225" t="s">
        <v>15</v>
      </c>
      <c r="J5" s="226" t="s">
        <v>16</v>
      </c>
      <c r="K5" s="224" t="s">
        <v>17</v>
      </c>
      <c r="L5" s="225" t="s">
        <v>18</v>
      </c>
      <c r="M5" s="226" t="s">
        <v>19</v>
      </c>
      <c r="N5" s="275"/>
    </row>
    <row r="6" spans="1:17" s="232" customFormat="1" x14ac:dyDescent="0.2">
      <c r="A6" s="285" t="s">
        <v>50</v>
      </c>
      <c r="B6" s="286">
        <f>SUM(B7:D7)</f>
        <v>53257.957062008536</v>
      </c>
      <c r="C6" s="287"/>
      <c r="D6" s="288"/>
      <c r="E6" s="286">
        <f>SUM(E7:G7)</f>
        <v>31356.111417378623</v>
      </c>
      <c r="F6" s="287"/>
      <c r="G6" s="288"/>
      <c r="H6" s="286">
        <f>SUM(H7:J7)</f>
        <v>24493.179636200002</v>
      </c>
      <c r="I6" s="287"/>
      <c r="J6" s="288"/>
      <c r="K6" s="286">
        <f>SUM(K7:M7)</f>
        <v>47193.968468800012</v>
      </c>
      <c r="L6" s="287"/>
      <c r="M6" s="288"/>
      <c r="N6" s="284">
        <f>SUM(N8:N23)</f>
        <v>156301.21658438715</v>
      </c>
    </row>
    <row r="7" spans="1:17" s="232" customFormat="1" x14ac:dyDescent="0.2">
      <c r="A7" s="285"/>
      <c r="B7" s="127">
        <f t="shared" ref="B7:M7" si="0">SUM(B8:B23)</f>
        <v>20293.342585143138</v>
      </c>
      <c r="C7" s="128">
        <f t="shared" si="0"/>
        <v>16604.401084213976</v>
      </c>
      <c r="D7" s="129">
        <f t="shared" si="0"/>
        <v>16360.21339265142</v>
      </c>
      <c r="E7" s="127">
        <f t="shared" si="0"/>
        <v>12006.28707097862</v>
      </c>
      <c r="F7" s="128">
        <f t="shared" si="0"/>
        <v>10797.1495326</v>
      </c>
      <c r="G7" s="129">
        <f t="shared" si="0"/>
        <v>8552.6748138000003</v>
      </c>
      <c r="H7" s="127">
        <f t="shared" si="0"/>
        <v>8035.7673928000004</v>
      </c>
      <c r="I7" s="128">
        <f t="shared" si="0"/>
        <v>7687.0657008000017</v>
      </c>
      <c r="J7" s="129">
        <f t="shared" si="0"/>
        <v>8770.3465426000021</v>
      </c>
      <c r="K7" s="127">
        <f t="shared" si="0"/>
        <v>13053.348663200004</v>
      </c>
      <c r="L7" s="128">
        <f t="shared" si="0"/>
        <v>16078.218857800004</v>
      </c>
      <c r="M7" s="129">
        <f t="shared" si="0"/>
        <v>18062.400947800001</v>
      </c>
      <c r="N7" s="284"/>
    </row>
    <row r="8" spans="1:17" x14ac:dyDescent="0.2">
      <c r="A8" s="84" t="s">
        <v>41</v>
      </c>
      <c r="B8" s="90">
        <v>2205.5374499999998</v>
      </c>
      <c r="C8" s="78">
        <v>1909.6695630000004</v>
      </c>
      <c r="D8" s="89">
        <v>2107.6840380000003</v>
      </c>
      <c r="E8" s="90">
        <v>1818.4290629999996</v>
      </c>
      <c r="F8" s="78">
        <v>1809.9905330000001</v>
      </c>
      <c r="G8" s="89">
        <v>1539.6066450000003</v>
      </c>
      <c r="H8" s="90">
        <v>1482.1962869999998</v>
      </c>
      <c r="I8" s="78">
        <v>1446.6484240000002</v>
      </c>
      <c r="J8" s="89">
        <v>1557.899694</v>
      </c>
      <c r="K8" s="90">
        <v>1549.247155</v>
      </c>
      <c r="L8" s="78">
        <v>2186.3729490000001</v>
      </c>
      <c r="M8" s="89">
        <v>2327.6412390000005</v>
      </c>
      <c r="N8" s="130">
        <f t="shared" ref="N8:N23" si="1">SUM(B8:M8)</f>
        <v>21940.923040000001</v>
      </c>
      <c r="P8" s="40"/>
    </row>
    <row r="9" spans="1:17" x14ac:dyDescent="0.2">
      <c r="A9" s="84" t="s">
        <v>40</v>
      </c>
      <c r="B9" s="83">
        <v>412.96064400000012</v>
      </c>
      <c r="C9" s="82">
        <v>368.94309299999992</v>
      </c>
      <c r="D9" s="81">
        <v>386.85511799999995</v>
      </c>
      <c r="E9" s="83">
        <v>340.02639199999976</v>
      </c>
      <c r="F9" s="82">
        <v>334.37442399999981</v>
      </c>
      <c r="G9" s="81">
        <v>293.51989299999985</v>
      </c>
      <c r="H9" s="83">
        <v>291.58010800000005</v>
      </c>
      <c r="I9" s="82">
        <v>289.61541000000022</v>
      </c>
      <c r="J9" s="81">
        <v>301.47257000000002</v>
      </c>
      <c r="K9" s="83">
        <v>354.57394299999987</v>
      </c>
      <c r="L9" s="82">
        <v>394.02823200000046</v>
      </c>
      <c r="M9" s="81">
        <v>414.79387599999961</v>
      </c>
      <c r="N9" s="130">
        <f t="shared" si="1"/>
        <v>4182.7437030000001</v>
      </c>
      <c r="P9" s="40"/>
    </row>
    <row r="10" spans="1:17" x14ac:dyDescent="0.2">
      <c r="A10" s="84" t="s">
        <v>39</v>
      </c>
      <c r="B10" s="83">
        <v>2238.287221</v>
      </c>
      <c r="C10" s="82">
        <v>1670.274997</v>
      </c>
      <c r="D10" s="81">
        <v>1458.313224</v>
      </c>
      <c r="E10" s="83">
        <v>1043.0167980000001</v>
      </c>
      <c r="F10" s="82">
        <v>887.55483199999992</v>
      </c>
      <c r="G10" s="81">
        <v>501.80938099999997</v>
      </c>
      <c r="H10" s="83">
        <v>470.24251600000002</v>
      </c>
      <c r="I10" s="82">
        <v>407.18095199999999</v>
      </c>
      <c r="J10" s="81">
        <v>566.72391700000003</v>
      </c>
      <c r="K10" s="83">
        <v>1247.2275199999999</v>
      </c>
      <c r="L10" s="82">
        <v>1558.069542</v>
      </c>
      <c r="M10" s="81">
        <v>1674.8508509999999</v>
      </c>
      <c r="N10" s="130">
        <f t="shared" si="1"/>
        <v>13723.551750999999</v>
      </c>
      <c r="P10" s="40"/>
    </row>
    <row r="11" spans="1:17" x14ac:dyDescent="0.2">
      <c r="A11" s="84" t="s">
        <v>51</v>
      </c>
      <c r="B11" s="83">
        <v>1.1196120000000001</v>
      </c>
      <c r="C11" s="82">
        <v>1.1296199999999998</v>
      </c>
      <c r="D11" s="81">
        <v>1.680188</v>
      </c>
      <c r="E11" s="83">
        <v>1.0117119999999999</v>
      </c>
      <c r="F11" s="82">
        <v>0.91270000000000007</v>
      </c>
      <c r="G11" s="81">
        <v>0.86134199999999994</v>
      </c>
      <c r="H11" s="83">
        <v>1.0520959999999999</v>
      </c>
      <c r="I11" s="82">
        <v>1.488864</v>
      </c>
      <c r="J11" s="81">
        <v>1.3196140000000001</v>
      </c>
      <c r="K11" s="83">
        <v>1.2366199999999998</v>
      </c>
      <c r="L11" s="82">
        <v>0.84644000000000008</v>
      </c>
      <c r="M11" s="81">
        <v>0.61214000000000002</v>
      </c>
      <c r="N11" s="130">
        <f t="shared" si="1"/>
        <v>13.270947999999999</v>
      </c>
      <c r="P11" s="40"/>
    </row>
    <row r="12" spans="1:17" x14ac:dyDescent="0.2">
      <c r="A12" s="84" t="s">
        <v>52</v>
      </c>
      <c r="B12" s="83">
        <v>1.0416800000000002</v>
      </c>
      <c r="C12" s="82">
        <v>1.05277</v>
      </c>
      <c r="D12" s="81">
        <v>1.1376199999999999</v>
      </c>
      <c r="E12" s="83">
        <v>0.96033999999999997</v>
      </c>
      <c r="F12" s="82">
        <v>1.0035399999999999</v>
      </c>
      <c r="G12" s="81">
        <v>1.2507300000000001</v>
      </c>
      <c r="H12" s="83">
        <v>1.8745499999999999</v>
      </c>
      <c r="I12" s="82">
        <v>1.87018</v>
      </c>
      <c r="J12" s="81">
        <v>1.8664100000000001</v>
      </c>
      <c r="K12" s="83">
        <v>1.75501</v>
      </c>
      <c r="L12" s="82">
        <v>1.2741600000000002</v>
      </c>
      <c r="M12" s="81">
        <v>1.26895</v>
      </c>
      <c r="N12" s="130">
        <f t="shared" si="1"/>
        <v>16.35594</v>
      </c>
      <c r="P12" s="40"/>
      <c r="Q12" s="236"/>
    </row>
    <row r="13" spans="1:17" x14ac:dyDescent="0.2">
      <c r="A13" s="84" t="s">
        <v>53</v>
      </c>
      <c r="B13" s="83">
        <v>1.0856999999999999E-2</v>
      </c>
      <c r="C13" s="82">
        <v>2.0560000000000002E-2</v>
      </c>
      <c r="D13" s="81">
        <v>3.7232000000000001E-2</v>
      </c>
      <c r="E13" s="83">
        <v>7.1503999999999984E-2</v>
      </c>
      <c r="F13" s="82">
        <v>6.2205999999999997E-2</v>
      </c>
      <c r="G13" s="81">
        <v>5.7929000000000001E-2</v>
      </c>
      <c r="H13" s="83">
        <v>8.0015000000000003E-2</v>
      </c>
      <c r="I13" s="82">
        <v>7.8236E-2</v>
      </c>
      <c r="J13" s="81">
        <v>5.6771999999999996E-2</v>
      </c>
      <c r="K13" s="83">
        <v>2.1471000000000001E-2</v>
      </c>
      <c r="L13" s="82">
        <v>1.0812E-2</v>
      </c>
      <c r="M13" s="81">
        <v>5.1250000000000002E-3</v>
      </c>
      <c r="N13" s="130">
        <f t="shared" si="1"/>
        <v>0.51271900000000004</v>
      </c>
      <c r="P13" s="40"/>
    </row>
    <row r="14" spans="1:17" x14ac:dyDescent="0.2">
      <c r="A14" s="84" t="s">
        <v>38</v>
      </c>
      <c r="B14" s="83">
        <v>8814.6159879999977</v>
      </c>
      <c r="C14" s="82">
        <v>7279.5784179999982</v>
      </c>
      <c r="D14" s="81">
        <v>7222.7791049999978</v>
      </c>
      <c r="E14" s="83">
        <v>4964.3396199999997</v>
      </c>
      <c r="F14" s="82">
        <v>4201.0052779999987</v>
      </c>
      <c r="G14" s="81">
        <v>3219.9473430000003</v>
      </c>
      <c r="H14" s="83">
        <v>2640.5813309999994</v>
      </c>
      <c r="I14" s="82">
        <v>2452.1262980000006</v>
      </c>
      <c r="J14" s="81">
        <v>2903.0156660000007</v>
      </c>
      <c r="K14" s="83">
        <v>5020.8663780000015</v>
      </c>
      <c r="L14" s="82">
        <v>6419.0916370000004</v>
      </c>
      <c r="M14" s="81">
        <v>7280.1731839999993</v>
      </c>
      <c r="N14" s="130">
        <f t="shared" si="1"/>
        <v>62418.120245999991</v>
      </c>
      <c r="P14" s="40"/>
    </row>
    <row r="15" spans="1:17" x14ac:dyDescent="0.2">
      <c r="A15" s="84" t="s">
        <v>63</v>
      </c>
      <c r="B15" s="83">
        <v>129.119</v>
      </c>
      <c r="C15" s="82">
        <v>111.499</v>
      </c>
      <c r="D15" s="81">
        <v>67.034000000000006</v>
      </c>
      <c r="E15" s="83">
        <v>32.914999999999999</v>
      </c>
      <c r="F15" s="82">
        <v>41.600999999999999</v>
      </c>
      <c r="G15" s="81">
        <v>27.608000000000001</v>
      </c>
      <c r="H15" s="83">
        <v>10.057</v>
      </c>
      <c r="I15" s="82">
        <v>13.371</v>
      </c>
      <c r="J15" s="81">
        <v>32.023000000000003</v>
      </c>
      <c r="K15" s="83">
        <v>77.936000000000007</v>
      </c>
      <c r="L15" s="82">
        <v>108.577</v>
      </c>
      <c r="M15" s="81">
        <v>134.834</v>
      </c>
      <c r="N15" s="130">
        <f>SUM(B15:M15)</f>
        <v>786.57400000000007</v>
      </c>
      <c r="P15" s="40"/>
    </row>
    <row r="16" spans="1:17" x14ac:dyDescent="0.2">
      <c r="A16" s="84" t="s">
        <v>37</v>
      </c>
      <c r="B16" s="83">
        <v>2.3730000000000001E-2</v>
      </c>
      <c r="C16" s="82">
        <v>4.1739999999999999E-2</v>
      </c>
      <c r="D16" s="81">
        <v>3.295E-2</v>
      </c>
      <c r="E16" s="83">
        <v>1.098E-2</v>
      </c>
      <c r="F16" s="82">
        <v>1.274E-2</v>
      </c>
      <c r="G16" s="81">
        <v>0</v>
      </c>
      <c r="H16" s="83">
        <v>0</v>
      </c>
      <c r="I16" s="82">
        <v>0</v>
      </c>
      <c r="J16" s="81">
        <v>0</v>
      </c>
      <c r="K16" s="83">
        <v>0</v>
      </c>
      <c r="L16" s="82">
        <v>0</v>
      </c>
      <c r="M16" s="81">
        <v>0</v>
      </c>
      <c r="N16" s="130">
        <f t="shared" si="1"/>
        <v>0.12214000000000001</v>
      </c>
      <c r="P16" s="40"/>
    </row>
    <row r="17" spans="1:16" x14ac:dyDescent="0.2">
      <c r="A17" s="84" t="s">
        <v>36</v>
      </c>
      <c r="B17" s="83">
        <v>743.60263199999997</v>
      </c>
      <c r="C17" s="82">
        <v>656.97107299999993</v>
      </c>
      <c r="D17" s="81">
        <v>517.52970900000003</v>
      </c>
      <c r="E17" s="83">
        <v>433.745385</v>
      </c>
      <c r="F17" s="82">
        <v>601.698128</v>
      </c>
      <c r="G17" s="81">
        <v>593.69997999999998</v>
      </c>
      <c r="H17" s="83">
        <v>681.06866200000002</v>
      </c>
      <c r="I17" s="82">
        <v>617.78827100000012</v>
      </c>
      <c r="J17" s="81">
        <v>723.47055</v>
      </c>
      <c r="K17" s="83">
        <v>685.289221</v>
      </c>
      <c r="L17" s="82">
        <v>597.73407499999996</v>
      </c>
      <c r="M17" s="81">
        <v>541.14414599999998</v>
      </c>
      <c r="N17" s="130">
        <f t="shared" si="1"/>
        <v>7393.7418319999997</v>
      </c>
      <c r="P17" s="40"/>
    </row>
    <row r="18" spans="1:16" x14ac:dyDescent="0.2">
      <c r="A18" s="84" t="s">
        <v>35</v>
      </c>
      <c r="B18" s="83">
        <v>90.667529999999999</v>
      </c>
      <c r="C18" s="82">
        <v>87.281487000000013</v>
      </c>
      <c r="D18" s="81">
        <v>81.832954999999998</v>
      </c>
      <c r="E18" s="83">
        <v>76.135387000000009</v>
      </c>
      <c r="F18" s="82">
        <v>3.1073589999999998</v>
      </c>
      <c r="G18" s="81">
        <v>41.703850999999993</v>
      </c>
      <c r="H18" s="83">
        <v>27.277767000000001</v>
      </c>
      <c r="I18" s="82">
        <v>3.1468380000000002</v>
      </c>
      <c r="J18" s="81">
        <v>15.125228999999999</v>
      </c>
      <c r="K18" s="83">
        <v>35.740656000000001</v>
      </c>
      <c r="L18" s="82">
        <v>41.877935999999991</v>
      </c>
      <c r="M18" s="81">
        <v>78.040272999999999</v>
      </c>
      <c r="N18" s="130">
        <f t="shared" si="1"/>
        <v>581.9372679999999</v>
      </c>
      <c r="P18" s="40"/>
    </row>
    <row r="19" spans="1:16" x14ac:dyDescent="0.2">
      <c r="A19" s="84" t="s">
        <v>34</v>
      </c>
      <c r="B19" s="83">
        <v>422.53417899999994</v>
      </c>
      <c r="C19" s="82">
        <v>400.09166499999998</v>
      </c>
      <c r="D19" s="81">
        <v>415.28912500000001</v>
      </c>
      <c r="E19" s="83">
        <v>405.67612099999997</v>
      </c>
      <c r="F19" s="82">
        <v>401.87583519688945</v>
      </c>
      <c r="G19" s="81">
        <v>366.31167528169277</v>
      </c>
      <c r="H19" s="83">
        <v>339.25801920095324</v>
      </c>
      <c r="I19" s="82">
        <v>338.53444066852165</v>
      </c>
      <c r="J19" s="81">
        <v>293.17680755416694</v>
      </c>
      <c r="K19" s="83">
        <v>391.04337389537392</v>
      </c>
      <c r="L19" s="82">
        <v>428.08329550002679</v>
      </c>
      <c r="M19" s="81">
        <v>383.85529177952168</v>
      </c>
      <c r="N19" s="130">
        <f t="shared" si="1"/>
        <v>4585.729829077146</v>
      </c>
      <c r="P19" s="40"/>
    </row>
    <row r="20" spans="1:16" x14ac:dyDescent="0.2">
      <c r="A20" s="84" t="s">
        <v>33</v>
      </c>
      <c r="B20" s="83">
        <v>969.12332900000001</v>
      </c>
      <c r="C20" s="82">
        <v>876.19513599999982</v>
      </c>
      <c r="D20" s="81">
        <v>909.80037700000014</v>
      </c>
      <c r="E20" s="83">
        <v>659.98187499999983</v>
      </c>
      <c r="F20" s="82">
        <v>659.79252599999984</v>
      </c>
      <c r="G20" s="81">
        <v>644.49453600000015</v>
      </c>
      <c r="H20" s="83">
        <v>647.28716499999996</v>
      </c>
      <c r="I20" s="82">
        <v>729.72923700000013</v>
      </c>
      <c r="J20" s="81">
        <v>667.89478000000031</v>
      </c>
      <c r="K20" s="83">
        <v>700.24462900000003</v>
      </c>
      <c r="L20" s="82">
        <v>737.43945800000006</v>
      </c>
      <c r="M20" s="81">
        <v>826.05442500000015</v>
      </c>
      <c r="N20" s="130">
        <f t="shared" si="1"/>
        <v>9028.0374730000003</v>
      </c>
      <c r="P20" s="40"/>
    </row>
    <row r="21" spans="1:16" x14ac:dyDescent="0.2">
      <c r="A21" s="84" t="s">
        <v>3</v>
      </c>
      <c r="B21" s="83">
        <v>0</v>
      </c>
      <c r="C21" s="82">
        <v>0</v>
      </c>
      <c r="D21" s="81">
        <v>0</v>
      </c>
      <c r="E21" s="83">
        <v>0</v>
      </c>
      <c r="F21" s="82">
        <v>0</v>
      </c>
      <c r="G21" s="81">
        <v>0</v>
      </c>
      <c r="H21" s="83">
        <v>0</v>
      </c>
      <c r="I21" s="82">
        <v>0</v>
      </c>
      <c r="J21" s="81">
        <v>0</v>
      </c>
      <c r="K21" s="83">
        <v>0</v>
      </c>
      <c r="L21" s="82">
        <v>0</v>
      </c>
      <c r="M21" s="81">
        <v>0</v>
      </c>
      <c r="N21" s="130">
        <f t="shared" si="1"/>
        <v>0</v>
      </c>
      <c r="P21" s="40"/>
    </row>
    <row r="22" spans="1:16" x14ac:dyDescent="0.2">
      <c r="A22" s="84" t="s">
        <v>32</v>
      </c>
      <c r="B22" s="83">
        <v>14.507134000000004</v>
      </c>
      <c r="C22" s="82">
        <v>8.3715479999999989</v>
      </c>
      <c r="D22" s="81">
        <v>12.226267999999999</v>
      </c>
      <c r="E22" s="83">
        <v>5.7722160000000002</v>
      </c>
      <c r="F22" s="82">
        <v>3.8467600000000002</v>
      </c>
      <c r="G22" s="81">
        <v>15.035188000000003</v>
      </c>
      <c r="H22" s="83">
        <v>16.209841999999998</v>
      </c>
      <c r="I22" s="82">
        <v>2.9666290000000002</v>
      </c>
      <c r="J22" s="81">
        <v>11.262467999999998</v>
      </c>
      <c r="K22" s="83">
        <v>11.128135000000007</v>
      </c>
      <c r="L22" s="82">
        <v>39.264275000000026</v>
      </c>
      <c r="M22" s="81">
        <v>40.861927000000001</v>
      </c>
      <c r="N22" s="130">
        <f t="shared" si="1"/>
        <v>181.45239000000004</v>
      </c>
      <c r="P22" s="40"/>
    </row>
    <row r="23" spans="1:16" x14ac:dyDescent="0.2">
      <c r="A23" s="84" t="s">
        <v>31</v>
      </c>
      <c r="B23" s="90">
        <v>4250.191599143136</v>
      </c>
      <c r="C23" s="78">
        <v>3233.2804142139767</v>
      </c>
      <c r="D23" s="89">
        <v>3177.9814836514211</v>
      </c>
      <c r="E23" s="90">
        <v>2224.1946779786217</v>
      </c>
      <c r="F23" s="78">
        <v>1850.3116714031121</v>
      </c>
      <c r="G23" s="89">
        <v>1306.7683205183066</v>
      </c>
      <c r="H23" s="90">
        <v>1427.0020345990479</v>
      </c>
      <c r="I23" s="78">
        <v>1382.5209211314786</v>
      </c>
      <c r="J23" s="89">
        <v>1695.0390650458335</v>
      </c>
      <c r="K23" s="90">
        <v>2977.0385513046276</v>
      </c>
      <c r="L23" s="78">
        <v>3565.5490462999751</v>
      </c>
      <c r="M23" s="89">
        <v>4358.2655200204781</v>
      </c>
      <c r="N23" s="130">
        <f t="shared" si="1"/>
        <v>31448.143305310015</v>
      </c>
      <c r="P23" s="40"/>
    </row>
    <row r="24" spans="1:16" s="21" customFormat="1" ht="11.25" x14ac:dyDescent="0.2">
      <c r="A24" s="18"/>
      <c r="B24" s="4"/>
      <c r="C24" s="4"/>
      <c r="D24" s="4"/>
      <c r="E24" s="4"/>
      <c r="F24" s="4"/>
      <c r="G24" s="4"/>
      <c r="H24" s="4"/>
      <c r="I24" s="4"/>
      <c r="J24" s="4"/>
      <c r="K24" s="4"/>
      <c r="L24" s="4"/>
      <c r="M24" s="4"/>
      <c r="N24" s="3" t="s">
        <v>65</v>
      </c>
    </row>
    <row r="25" spans="1:16" x14ac:dyDescent="0.2">
      <c r="A25" s="33" t="s">
        <v>41</v>
      </c>
      <c r="B25" s="10">
        <v>6063.2613430000001</v>
      </c>
      <c r="C25" s="42"/>
      <c r="D25" s="42"/>
      <c r="E25" s="42"/>
      <c r="F25" s="42"/>
      <c r="G25" s="42"/>
      <c r="H25" s="42"/>
      <c r="I25" s="42"/>
      <c r="J25" s="42"/>
      <c r="K25" s="42"/>
      <c r="L25" s="42"/>
      <c r="M25" s="42"/>
    </row>
    <row r="26" spans="1:16" x14ac:dyDescent="0.2">
      <c r="A26" s="33" t="s">
        <v>40</v>
      </c>
      <c r="B26" s="10">
        <v>1163.3960509999999</v>
      </c>
    </row>
    <row r="27" spans="1:16" x14ac:dyDescent="0.2">
      <c r="A27" s="33" t="s">
        <v>39</v>
      </c>
      <c r="B27" s="10">
        <v>4480.1479129999998</v>
      </c>
      <c r="C27" s="22"/>
      <c r="D27" s="22"/>
      <c r="E27" s="22"/>
      <c r="F27" s="22"/>
      <c r="G27" s="22"/>
      <c r="H27" s="22"/>
      <c r="I27" s="22"/>
      <c r="J27" s="22"/>
      <c r="K27" s="22"/>
      <c r="L27" s="22"/>
      <c r="M27" s="22"/>
      <c r="N27" s="22"/>
    </row>
    <row r="28" spans="1:16" x14ac:dyDescent="0.2">
      <c r="A28" s="33" t="s">
        <v>51</v>
      </c>
      <c r="B28" s="10">
        <v>2.6951999999999998</v>
      </c>
      <c r="C28" s="22"/>
      <c r="D28" s="22"/>
      <c r="E28" s="22"/>
      <c r="F28" s="22"/>
      <c r="G28" s="22"/>
      <c r="H28" s="22"/>
      <c r="I28" s="22"/>
      <c r="J28" s="22"/>
      <c r="K28" s="22"/>
      <c r="L28" s="22"/>
      <c r="M28" s="22"/>
      <c r="N28" s="22"/>
    </row>
    <row r="29" spans="1:16" x14ac:dyDescent="0.2">
      <c r="A29" s="33" t="s">
        <v>52</v>
      </c>
      <c r="B29" s="10">
        <v>4.2981199999999999</v>
      </c>
    </row>
    <row r="30" spans="1:16" x14ac:dyDescent="0.2">
      <c r="A30" s="33" t="s">
        <v>53</v>
      </c>
      <c r="B30" s="10">
        <v>3.7407999999999997E-2</v>
      </c>
    </row>
    <row r="31" spans="1:16" x14ac:dyDescent="0.2">
      <c r="A31" s="33" t="s">
        <v>38</v>
      </c>
      <c r="B31" s="10">
        <v>18720.131199000003</v>
      </c>
    </row>
    <row r="32" spans="1:16" x14ac:dyDescent="0.2">
      <c r="A32" s="33" t="s">
        <v>63</v>
      </c>
      <c r="B32" s="10">
        <v>321.34699999999998</v>
      </c>
    </row>
    <row r="33" spans="1:2" x14ac:dyDescent="0.2">
      <c r="A33" s="33" t="s">
        <v>37</v>
      </c>
      <c r="B33" s="10">
        <v>0</v>
      </c>
    </row>
    <row r="34" spans="1:2" x14ac:dyDescent="0.2">
      <c r="A34" s="33" t="s">
        <v>36</v>
      </c>
      <c r="B34" s="10">
        <v>1824.1674419999999</v>
      </c>
    </row>
    <row r="35" spans="1:2" x14ac:dyDescent="0.2">
      <c r="A35" s="33" t="s">
        <v>35</v>
      </c>
      <c r="B35" s="10">
        <v>155.65886499999999</v>
      </c>
    </row>
    <row r="36" spans="1:2" x14ac:dyDescent="0.2">
      <c r="A36" s="33" t="s">
        <v>34</v>
      </c>
      <c r="B36" s="10">
        <v>1202.9819611749224</v>
      </c>
    </row>
    <row r="37" spans="1:2" x14ac:dyDescent="0.2">
      <c r="A37" s="33" t="s">
        <v>33</v>
      </c>
      <c r="B37" s="10">
        <v>2263.7385120000004</v>
      </c>
    </row>
    <row r="38" spans="1:2" x14ac:dyDescent="0.2">
      <c r="A38" s="33" t="s">
        <v>3</v>
      </c>
      <c r="B38" s="10">
        <v>0</v>
      </c>
    </row>
    <row r="39" spans="1:2" x14ac:dyDescent="0.2">
      <c r="A39" s="33" t="s">
        <v>32</v>
      </c>
      <c r="B39" s="10">
        <v>91.254337000000035</v>
      </c>
    </row>
    <row r="40" spans="1:2" x14ac:dyDescent="0.2">
      <c r="A40" s="33" t="s">
        <v>31</v>
      </c>
      <c r="B40" s="10">
        <v>10900.85311762508</v>
      </c>
    </row>
  </sheetData>
  <mergeCells count="12">
    <mergeCell ref="N6:N7"/>
    <mergeCell ref="A6:A7"/>
    <mergeCell ref="B6:D6"/>
    <mergeCell ref="E6:G6"/>
    <mergeCell ref="H6:J6"/>
    <mergeCell ref="K6:M6"/>
    <mergeCell ref="N4:N5"/>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P35"/>
  <sheetViews>
    <sheetView showGridLines="0" zoomScaleNormal="100" zoomScaleSheetLayoutView="100" workbookViewId="0">
      <selection activeCell="Q19" sqref="Q19"/>
    </sheetView>
  </sheetViews>
  <sheetFormatPr defaultRowHeight="12" x14ac:dyDescent="0.2"/>
  <cols>
    <col min="1" max="1" width="18.85546875" style="5" customWidth="1"/>
    <col min="2" max="13" width="9.5703125" style="5" customWidth="1"/>
    <col min="14" max="14" width="10.42578125" style="5" customWidth="1"/>
    <col min="15" max="16384" width="9.140625" style="5"/>
  </cols>
  <sheetData>
    <row r="1" spans="1:16" ht="15.75" x14ac:dyDescent="0.25">
      <c r="A1" s="88" t="s">
        <v>105</v>
      </c>
      <c r="B1" s="42"/>
      <c r="C1" s="42"/>
      <c r="D1" s="42"/>
      <c r="E1" s="42"/>
      <c r="F1" s="42"/>
      <c r="G1" s="42"/>
      <c r="H1" s="42"/>
      <c r="I1" s="42"/>
      <c r="J1" s="42"/>
      <c r="K1" s="42"/>
      <c r="L1" s="42"/>
      <c r="M1" s="42"/>
      <c r="N1" s="73" t="str">
        <f>Titulní!A35</f>
        <v>IV. čtvrtletí 2020</v>
      </c>
    </row>
    <row r="2" spans="1:16" ht="6" customHeight="1" x14ac:dyDescent="0.2">
      <c r="A2" s="42"/>
      <c r="B2" s="42"/>
      <c r="C2" s="42"/>
      <c r="D2" s="42"/>
      <c r="E2" s="42"/>
      <c r="F2" s="42"/>
      <c r="G2" s="42"/>
      <c r="H2" s="42"/>
      <c r="I2" s="42"/>
      <c r="J2" s="42"/>
      <c r="K2" s="42"/>
      <c r="L2" s="42"/>
      <c r="M2" s="42"/>
      <c r="N2" s="42"/>
    </row>
    <row r="3" spans="1:16" x14ac:dyDescent="0.2">
      <c r="A3" s="276"/>
      <c r="B3" s="281" t="s">
        <v>45</v>
      </c>
      <c r="C3" s="282"/>
      <c r="D3" s="283"/>
      <c r="E3" s="281" t="s">
        <v>46</v>
      </c>
      <c r="F3" s="282"/>
      <c r="G3" s="283"/>
      <c r="H3" s="281" t="s">
        <v>47</v>
      </c>
      <c r="I3" s="282"/>
      <c r="J3" s="283"/>
      <c r="K3" s="281" t="s">
        <v>48</v>
      </c>
      <c r="L3" s="282"/>
      <c r="M3" s="283"/>
      <c r="N3" s="275" t="s">
        <v>7</v>
      </c>
    </row>
    <row r="4" spans="1:16" x14ac:dyDescent="0.2">
      <c r="A4" s="291"/>
      <c r="B4" s="87" t="s">
        <v>8</v>
      </c>
      <c r="C4" s="86" t="s">
        <v>9</v>
      </c>
      <c r="D4" s="85" t="s">
        <v>10</v>
      </c>
      <c r="E4" s="87" t="s">
        <v>11</v>
      </c>
      <c r="F4" s="86" t="s">
        <v>12</v>
      </c>
      <c r="G4" s="85" t="s">
        <v>13</v>
      </c>
      <c r="H4" s="87" t="s">
        <v>14</v>
      </c>
      <c r="I4" s="86" t="s">
        <v>15</v>
      </c>
      <c r="J4" s="85" t="s">
        <v>16</v>
      </c>
      <c r="K4" s="87" t="s">
        <v>17</v>
      </c>
      <c r="L4" s="86" t="s">
        <v>18</v>
      </c>
      <c r="M4" s="85" t="s">
        <v>19</v>
      </c>
      <c r="N4" s="272"/>
    </row>
    <row r="5" spans="1:16" x14ac:dyDescent="0.2">
      <c r="A5" s="292" t="s">
        <v>50</v>
      </c>
      <c r="B5" s="286">
        <f>SUM(B6:D6)</f>
        <v>53257.957062008536</v>
      </c>
      <c r="C5" s="287"/>
      <c r="D5" s="288"/>
      <c r="E5" s="286">
        <f>SUM(E6:G6)</f>
        <v>31356.111417378623</v>
      </c>
      <c r="F5" s="287"/>
      <c r="G5" s="288"/>
      <c r="H5" s="286">
        <f>SUM(H6:J6)</f>
        <v>24493.179636199999</v>
      </c>
      <c r="I5" s="287"/>
      <c r="J5" s="288"/>
      <c r="K5" s="286">
        <f>SUM(K6:M6)</f>
        <v>47193.968468799998</v>
      </c>
      <c r="L5" s="287"/>
      <c r="M5" s="288"/>
      <c r="N5" s="289">
        <f>SUM(N7:N20)</f>
        <v>156301.21658438718</v>
      </c>
    </row>
    <row r="6" spans="1:16" x14ac:dyDescent="0.2">
      <c r="A6" s="293"/>
      <c r="B6" s="131">
        <f>SUM(B7:B20)</f>
        <v>20293.342585143138</v>
      </c>
      <c r="C6" s="132">
        <f t="shared" ref="C6:M6" si="0">SUM(C7:C20)</f>
        <v>16604.401084213976</v>
      </c>
      <c r="D6" s="133">
        <f t="shared" si="0"/>
        <v>16360.213392651423</v>
      </c>
      <c r="E6" s="131">
        <f t="shared" si="0"/>
        <v>12006.287070978626</v>
      </c>
      <c r="F6" s="132">
        <f t="shared" si="0"/>
        <v>10797.149532599999</v>
      </c>
      <c r="G6" s="133">
        <f t="shared" si="0"/>
        <v>8552.6748138000003</v>
      </c>
      <c r="H6" s="131">
        <f t="shared" si="0"/>
        <v>8035.7673927999986</v>
      </c>
      <c r="I6" s="132">
        <f t="shared" si="0"/>
        <v>7687.0657007999998</v>
      </c>
      <c r="J6" s="133">
        <f t="shared" si="0"/>
        <v>8770.3465426000002</v>
      </c>
      <c r="K6" s="131">
        <f t="shared" si="0"/>
        <v>13053.348663200002</v>
      </c>
      <c r="L6" s="132">
        <f t="shared" si="0"/>
        <v>16078.218857799997</v>
      </c>
      <c r="M6" s="133">
        <f t="shared" si="0"/>
        <v>18062.400947800001</v>
      </c>
      <c r="N6" s="290"/>
    </row>
    <row r="7" spans="1:16" x14ac:dyDescent="0.2">
      <c r="A7" s="84" t="s">
        <v>122</v>
      </c>
      <c r="B7" s="93">
        <v>784.99310599999978</v>
      </c>
      <c r="C7" s="79">
        <v>617.30178699999999</v>
      </c>
      <c r="D7" s="76">
        <v>587.48519200000021</v>
      </c>
      <c r="E7" s="93">
        <v>398.25873899999999</v>
      </c>
      <c r="F7" s="79">
        <v>319.97885100000002</v>
      </c>
      <c r="G7" s="76">
        <v>213.72769700000001</v>
      </c>
      <c r="H7" s="93">
        <v>281.38414999999992</v>
      </c>
      <c r="I7" s="79">
        <v>239.49545999999992</v>
      </c>
      <c r="J7" s="76">
        <v>217.97968499999999</v>
      </c>
      <c r="K7" s="93">
        <v>464.75706700000001</v>
      </c>
      <c r="L7" s="79">
        <v>591.01867799999991</v>
      </c>
      <c r="M7" s="76">
        <v>694.60769399999992</v>
      </c>
      <c r="N7" s="130">
        <f t="shared" ref="N7:N20" si="1">SUM(B7:M7)</f>
        <v>5410.9881059999989</v>
      </c>
      <c r="P7" s="12"/>
    </row>
    <row r="8" spans="1:16" x14ac:dyDescent="0.2">
      <c r="A8" s="84" t="s">
        <v>91</v>
      </c>
      <c r="B8" s="74">
        <v>996.97672000000046</v>
      </c>
      <c r="C8" s="72">
        <v>820.08596900000009</v>
      </c>
      <c r="D8" s="95">
        <v>803.96327799999995</v>
      </c>
      <c r="E8" s="74">
        <v>543.27905000000021</v>
      </c>
      <c r="F8" s="72">
        <v>462.35254499999979</v>
      </c>
      <c r="G8" s="95">
        <v>357.20233799999988</v>
      </c>
      <c r="H8" s="74">
        <v>322.7711310000002</v>
      </c>
      <c r="I8" s="72">
        <v>303.607282</v>
      </c>
      <c r="J8" s="95">
        <v>369.79056799999961</v>
      </c>
      <c r="K8" s="74">
        <v>634.77786000000026</v>
      </c>
      <c r="L8" s="72">
        <v>789.62354700000026</v>
      </c>
      <c r="M8" s="95">
        <v>919.56403899999998</v>
      </c>
      <c r="N8" s="130">
        <f t="shared" si="1"/>
        <v>7323.9943270000003</v>
      </c>
      <c r="P8" s="12"/>
    </row>
    <row r="9" spans="1:16" x14ac:dyDescent="0.2">
      <c r="A9" s="84" t="s">
        <v>92</v>
      </c>
      <c r="B9" s="75">
        <v>1146.2055239999997</v>
      </c>
      <c r="C9" s="92">
        <v>869.08496500000058</v>
      </c>
      <c r="D9" s="94">
        <v>815.75395800000013</v>
      </c>
      <c r="E9" s="75">
        <v>545.29323099999999</v>
      </c>
      <c r="F9" s="92">
        <v>434.43156200000004</v>
      </c>
      <c r="G9" s="94">
        <v>305.98222799999996</v>
      </c>
      <c r="H9" s="75">
        <v>288.69485499999996</v>
      </c>
      <c r="I9" s="92">
        <v>277.71763900000008</v>
      </c>
      <c r="J9" s="94">
        <v>318.85526400000015</v>
      </c>
      <c r="K9" s="75">
        <v>697.44113399999992</v>
      </c>
      <c r="L9" s="92">
        <v>945.10579799999994</v>
      </c>
      <c r="M9" s="94">
        <v>1085.959687</v>
      </c>
      <c r="N9" s="130">
        <f t="shared" si="1"/>
        <v>7730.5258450000001</v>
      </c>
      <c r="P9" s="12"/>
    </row>
    <row r="10" spans="1:16" x14ac:dyDescent="0.2">
      <c r="A10" s="84" t="s">
        <v>93</v>
      </c>
      <c r="B10" s="75">
        <v>1650.7305350000001</v>
      </c>
      <c r="C10" s="92">
        <v>1449.2398549999998</v>
      </c>
      <c r="D10" s="94">
        <v>1572.739489</v>
      </c>
      <c r="E10" s="75">
        <v>1345.0208860000005</v>
      </c>
      <c r="F10" s="92">
        <v>1343.2348999999999</v>
      </c>
      <c r="G10" s="94">
        <v>1130.4915499999997</v>
      </c>
      <c r="H10" s="75">
        <v>898.86646600000017</v>
      </c>
      <c r="I10" s="92">
        <v>770.363786</v>
      </c>
      <c r="J10" s="94">
        <v>524.19275800000003</v>
      </c>
      <c r="K10" s="75">
        <v>665.84294799999986</v>
      </c>
      <c r="L10" s="92">
        <v>773.76983099999973</v>
      </c>
      <c r="M10" s="94">
        <v>882.28317500000003</v>
      </c>
      <c r="N10" s="130">
        <f t="shared" si="1"/>
        <v>13006.776178999997</v>
      </c>
      <c r="P10" s="12"/>
    </row>
    <row r="11" spans="1:16" x14ac:dyDescent="0.2">
      <c r="A11" s="84" t="s">
        <v>121</v>
      </c>
      <c r="B11" s="75">
        <v>443.54570302692332</v>
      </c>
      <c r="C11" s="92">
        <v>380.45692842371795</v>
      </c>
      <c r="D11" s="94">
        <v>362.50722226867487</v>
      </c>
      <c r="E11" s="75">
        <v>247.55294539999991</v>
      </c>
      <c r="F11" s="92">
        <v>230.31986060000006</v>
      </c>
      <c r="G11" s="94">
        <v>169.59422180000013</v>
      </c>
      <c r="H11" s="75">
        <v>144.70665679999999</v>
      </c>
      <c r="I11" s="92">
        <v>154.22353480000004</v>
      </c>
      <c r="J11" s="94">
        <v>176.51784960000001</v>
      </c>
      <c r="K11" s="75">
        <v>291.8877592</v>
      </c>
      <c r="L11" s="92">
        <v>369.19734980000027</v>
      </c>
      <c r="M11" s="94">
        <v>432.39187679999998</v>
      </c>
      <c r="N11" s="130">
        <f t="shared" si="1"/>
        <v>3402.9019085193163</v>
      </c>
      <c r="P11" s="12"/>
    </row>
    <row r="12" spans="1:16" x14ac:dyDescent="0.2">
      <c r="A12" s="84" t="s">
        <v>94</v>
      </c>
      <c r="B12" s="75">
        <v>606.47255660458359</v>
      </c>
      <c r="C12" s="92">
        <v>457.87554951178532</v>
      </c>
      <c r="D12" s="94">
        <v>442.86297865029917</v>
      </c>
      <c r="E12" s="75">
        <v>304.23369200000002</v>
      </c>
      <c r="F12" s="92">
        <v>279.65079900000012</v>
      </c>
      <c r="G12" s="94">
        <v>201.44327499999991</v>
      </c>
      <c r="H12" s="75">
        <v>167.96600699999996</v>
      </c>
      <c r="I12" s="92">
        <v>156.60598199999993</v>
      </c>
      <c r="J12" s="94">
        <v>251.09924900000001</v>
      </c>
      <c r="K12" s="75">
        <v>441.52099899999996</v>
      </c>
      <c r="L12" s="92">
        <v>508.42728400000004</v>
      </c>
      <c r="M12" s="94">
        <v>580.67537000000016</v>
      </c>
      <c r="N12" s="130">
        <f t="shared" si="1"/>
        <v>4398.833741766668</v>
      </c>
      <c r="P12" s="12"/>
    </row>
    <row r="13" spans="1:16" x14ac:dyDescent="0.2">
      <c r="A13" s="84" t="s">
        <v>95</v>
      </c>
      <c r="B13" s="75">
        <v>345.963482</v>
      </c>
      <c r="C13" s="92">
        <v>287.59410700000012</v>
      </c>
      <c r="D13" s="94">
        <v>274.40295999999995</v>
      </c>
      <c r="E13" s="75">
        <v>181.16022800000007</v>
      </c>
      <c r="F13" s="92">
        <v>155.95202399999994</v>
      </c>
      <c r="G13" s="94">
        <v>115.05865299999998</v>
      </c>
      <c r="H13" s="75">
        <v>113.379642</v>
      </c>
      <c r="I13" s="92">
        <v>109.07175900000001</v>
      </c>
      <c r="J13" s="94">
        <v>125.87803800000002</v>
      </c>
      <c r="K13" s="75">
        <v>205.09991700000006</v>
      </c>
      <c r="L13" s="92">
        <v>263.66870799999998</v>
      </c>
      <c r="M13" s="94">
        <v>307.13361200000008</v>
      </c>
      <c r="N13" s="130">
        <f t="shared" si="1"/>
        <v>2484.3631300000002</v>
      </c>
      <c r="P13" s="12"/>
    </row>
    <row r="14" spans="1:16" x14ac:dyDescent="0.2">
      <c r="A14" s="84" t="s">
        <v>96</v>
      </c>
      <c r="B14" s="75">
        <v>3842.856943302163</v>
      </c>
      <c r="C14" s="92">
        <v>2993.6590609772334</v>
      </c>
      <c r="D14" s="94">
        <v>2994.9410124629499</v>
      </c>
      <c r="E14" s="75">
        <v>2347.7960140000009</v>
      </c>
      <c r="F14" s="92">
        <v>2231.7849159999992</v>
      </c>
      <c r="G14" s="94">
        <v>1667.6066669999998</v>
      </c>
      <c r="H14" s="75">
        <v>1610.4851799999999</v>
      </c>
      <c r="I14" s="92">
        <v>1587.1969309999993</v>
      </c>
      <c r="J14" s="94">
        <v>1870.4222409999995</v>
      </c>
      <c r="K14" s="75">
        <v>2507.2848740000004</v>
      </c>
      <c r="L14" s="92">
        <v>3140.8818269999997</v>
      </c>
      <c r="M14" s="94">
        <v>3429.0542120000014</v>
      </c>
      <c r="N14" s="130">
        <f t="shared" si="1"/>
        <v>30223.969878742351</v>
      </c>
      <c r="P14" s="12"/>
    </row>
    <row r="15" spans="1:16" x14ac:dyDescent="0.2">
      <c r="A15" s="84" t="s">
        <v>97</v>
      </c>
      <c r="B15" s="75">
        <v>798.30989999999952</v>
      </c>
      <c r="C15" s="92">
        <v>631.96845999999994</v>
      </c>
      <c r="D15" s="94">
        <v>613.09862199999975</v>
      </c>
      <c r="E15" s="75">
        <v>460.78275800000017</v>
      </c>
      <c r="F15" s="92">
        <v>392.11275999999987</v>
      </c>
      <c r="G15" s="94">
        <v>285.26491399999998</v>
      </c>
      <c r="H15" s="75">
        <v>293.79961099999986</v>
      </c>
      <c r="I15" s="92">
        <v>267.75305800000007</v>
      </c>
      <c r="J15" s="94">
        <v>387.75585199999983</v>
      </c>
      <c r="K15" s="75">
        <v>628.25242299999979</v>
      </c>
      <c r="L15" s="92">
        <v>760.27242999999987</v>
      </c>
      <c r="M15" s="94">
        <v>841.4601449999999</v>
      </c>
      <c r="N15" s="130">
        <f t="shared" si="1"/>
        <v>6360.8309329999993</v>
      </c>
      <c r="P15" s="12"/>
    </row>
    <row r="16" spans="1:16" x14ac:dyDescent="0.2">
      <c r="A16" s="84" t="s">
        <v>98</v>
      </c>
      <c r="B16" s="75">
        <v>941.31416821002745</v>
      </c>
      <c r="C16" s="92">
        <v>769.68628637336622</v>
      </c>
      <c r="D16" s="94">
        <v>741.07484182273197</v>
      </c>
      <c r="E16" s="75">
        <v>492.23314399999998</v>
      </c>
      <c r="F16" s="92">
        <v>399.57978299999979</v>
      </c>
      <c r="G16" s="94">
        <v>270.80391899999995</v>
      </c>
      <c r="H16" s="75">
        <v>247.88640399999994</v>
      </c>
      <c r="I16" s="92">
        <v>213.86553300000003</v>
      </c>
      <c r="J16" s="94">
        <v>290.33489600000001</v>
      </c>
      <c r="K16" s="75">
        <v>540.06647699999996</v>
      </c>
      <c r="L16" s="92">
        <v>708.77460900000005</v>
      </c>
      <c r="M16" s="94">
        <v>817.47439900000006</v>
      </c>
      <c r="N16" s="130">
        <f t="shared" si="1"/>
        <v>6433.0944604061251</v>
      </c>
      <c r="P16" s="12"/>
    </row>
    <row r="17" spans="1:16" x14ac:dyDescent="0.2">
      <c r="A17" s="84" t="s">
        <v>99</v>
      </c>
      <c r="B17" s="75">
        <v>785.76184899943894</v>
      </c>
      <c r="C17" s="92">
        <v>659.66799129693607</v>
      </c>
      <c r="D17" s="94">
        <v>641.81386705984937</v>
      </c>
      <c r="E17" s="75">
        <v>419.67404800000008</v>
      </c>
      <c r="F17" s="92">
        <v>356.69538799999987</v>
      </c>
      <c r="G17" s="94">
        <v>234.06082400000003</v>
      </c>
      <c r="H17" s="75">
        <v>229.643664</v>
      </c>
      <c r="I17" s="92">
        <v>188.57209300000002</v>
      </c>
      <c r="J17" s="94">
        <v>256.36895099999992</v>
      </c>
      <c r="K17" s="75">
        <v>495.05553900000024</v>
      </c>
      <c r="L17" s="92">
        <v>638.92127599999969</v>
      </c>
      <c r="M17" s="94">
        <v>729.32327699999996</v>
      </c>
      <c r="N17" s="130">
        <f t="shared" si="1"/>
        <v>5635.5587673562241</v>
      </c>
      <c r="P17" s="12"/>
    </row>
    <row r="18" spans="1:16" x14ac:dyDescent="0.2">
      <c r="A18" s="84" t="s">
        <v>100</v>
      </c>
      <c r="B18" s="75">
        <v>3461.7972790000017</v>
      </c>
      <c r="C18" s="92">
        <v>2828.4411276309365</v>
      </c>
      <c r="D18" s="94">
        <v>2630.2843003869189</v>
      </c>
      <c r="E18" s="75">
        <v>1776.8083475786216</v>
      </c>
      <c r="F18" s="92">
        <v>1684.4661779999997</v>
      </c>
      <c r="G18" s="94">
        <v>1207.7991420000003</v>
      </c>
      <c r="H18" s="75">
        <v>1140.1437909999997</v>
      </c>
      <c r="I18" s="92">
        <v>1181.8120059999999</v>
      </c>
      <c r="J18" s="94">
        <v>1484.1183799999994</v>
      </c>
      <c r="K18" s="75">
        <v>2440.8752990000016</v>
      </c>
      <c r="L18" s="92">
        <v>2865.4914469999999</v>
      </c>
      <c r="M18" s="94">
        <v>3192.6146900000008</v>
      </c>
      <c r="N18" s="130">
        <f t="shared" si="1"/>
        <v>25894.65198759648</v>
      </c>
      <c r="P18" s="12"/>
    </row>
    <row r="19" spans="1:16" x14ac:dyDescent="0.2">
      <c r="A19" s="84" t="s">
        <v>101</v>
      </c>
      <c r="B19" s="75">
        <v>3489.0140610000008</v>
      </c>
      <c r="C19" s="92">
        <v>3022.0864069999993</v>
      </c>
      <c r="D19" s="94">
        <v>3069.2644399999995</v>
      </c>
      <c r="E19" s="75">
        <v>2379.177920000001</v>
      </c>
      <c r="F19" s="92">
        <v>2025.6961489999994</v>
      </c>
      <c r="G19" s="94">
        <v>1935.4105359999996</v>
      </c>
      <c r="H19" s="75">
        <v>1948.8432699999994</v>
      </c>
      <c r="I19" s="92">
        <v>1846.4316980000001</v>
      </c>
      <c r="J19" s="94">
        <v>2043.9170270000009</v>
      </c>
      <c r="K19" s="75">
        <v>2425.1395619999989</v>
      </c>
      <c r="L19" s="92">
        <v>2968.0113479999991</v>
      </c>
      <c r="M19" s="94">
        <v>3310.238014</v>
      </c>
      <c r="N19" s="130">
        <f t="shared" si="1"/>
        <v>30463.230432</v>
      </c>
      <c r="P19" s="12"/>
    </row>
    <row r="20" spans="1:16" x14ac:dyDescent="0.2">
      <c r="A20" s="84" t="s">
        <v>102</v>
      </c>
      <c r="B20" s="93">
        <v>999.40075799999966</v>
      </c>
      <c r="C20" s="79">
        <v>817.25259000000017</v>
      </c>
      <c r="D20" s="76">
        <v>810.02123099999983</v>
      </c>
      <c r="E20" s="93">
        <v>565.01606800000025</v>
      </c>
      <c r="F20" s="79">
        <v>480.89381699999996</v>
      </c>
      <c r="G20" s="76">
        <v>458.22884900000008</v>
      </c>
      <c r="H20" s="93">
        <v>347.19656500000008</v>
      </c>
      <c r="I20" s="79">
        <v>390.34893900000003</v>
      </c>
      <c r="J20" s="76">
        <v>453.11578399999991</v>
      </c>
      <c r="K20" s="93">
        <v>615.34680500000013</v>
      </c>
      <c r="L20" s="79">
        <v>755.05472499999996</v>
      </c>
      <c r="M20" s="76">
        <v>839.62075700000014</v>
      </c>
      <c r="N20" s="130">
        <f t="shared" si="1"/>
        <v>7531.4968880000015</v>
      </c>
      <c r="P20" s="12"/>
    </row>
    <row r="21" spans="1:16" x14ac:dyDescent="0.2">
      <c r="A21" s="42"/>
      <c r="B21" s="42"/>
      <c r="C21" s="42"/>
      <c r="D21" s="42"/>
      <c r="E21" s="42"/>
      <c r="F21" s="42"/>
      <c r="G21" s="42"/>
      <c r="H21" s="42"/>
      <c r="I21" s="42"/>
      <c r="J21" s="42"/>
      <c r="K21" s="42"/>
      <c r="L21" s="42"/>
      <c r="M21" s="42"/>
      <c r="N21" s="3" t="s">
        <v>65</v>
      </c>
    </row>
    <row r="22" spans="1:16" x14ac:dyDescent="0.2">
      <c r="A22" s="7" t="s">
        <v>122</v>
      </c>
      <c r="B22" s="10">
        <v>1750.3834389999997</v>
      </c>
      <c r="C22" s="42"/>
    </row>
    <row r="23" spans="1:16" x14ac:dyDescent="0.2">
      <c r="A23" s="7" t="s">
        <v>91</v>
      </c>
      <c r="B23" s="10">
        <v>2343.9654460000006</v>
      </c>
      <c r="C23" s="42"/>
    </row>
    <row r="24" spans="1:16" x14ac:dyDescent="0.2">
      <c r="A24" s="7" t="s">
        <v>92</v>
      </c>
      <c r="B24" s="10">
        <v>2728.5066189999998</v>
      </c>
      <c r="C24" s="42"/>
    </row>
    <row r="25" spans="1:16" x14ac:dyDescent="0.2">
      <c r="A25" s="7" t="s">
        <v>93</v>
      </c>
      <c r="B25" s="10">
        <v>2321.8959539999996</v>
      </c>
      <c r="C25" s="42"/>
    </row>
    <row r="26" spans="1:16" x14ac:dyDescent="0.2">
      <c r="A26" s="7" t="s">
        <v>121</v>
      </c>
      <c r="B26" s="10">
        <v>1093.4769858000004</v>
      </c>
      <c r="C26" s="42"/>
    </row>
    <row r="27" spans="1:16" x14ac:dyDescent="0.2">
      <c r="A27" s="7" t="s">
        <v>94</v>
      </c>
      <c r="B27" s="10">
        <v>1530.6236530000001</v>
      </c>
      <c r="C27" s="42"/>
    </row>
    <row r="28" spans="1:16" x14ac:dyDescent="0.2">
      <c r="A28" s="7" t="s">
        <v>95</v>
      </c>
      <c r="B28" s="10">
        <v>775.90223700000013</v>
      </c>
      <c r="C28" s="42"/>
    </row>
    <row r="29" spans="1:16" x14ac:dyDescent="0.2">
      <c r="A29" s="7" t="s">
        <v>96</v>
      </c>
      <c r="B29" s="10">
        <v>9077.220913000001</v>
      </c>
      <c r="C29" s="42"/>
    </row>
    <row r="30" spans="1:16" x14ac:dyDescent="0.2">
      <c r="A30" s="7" t="s">
        <v>97</v>
      </c>
      <c r="B30" s="10">
        <v>2229.9849979999995</v>
      </c>
      <c r="C30" s="42"/>
    </row>
    <row r="31" spans="1:16" x14ac:dyDescent="0.2">
      <c r="A31" s="7" t="s">
        <v>98</v>
      </c>
      <c r="B31" s="10">
        <v>2066.3154850000001</v>
      </c>
      <c r="C31" s="42"/>
    </row>
    <row r="32" spans="1:16" x14ac:dyDescent="0.2">
      <c r="A32" s="7" t="s">
        <v>99</v>
      </c>
      <c r="B32" s="10">
        <v>1863.3000919999999</v>
      </c>
      <c r="C32" s="42"/>
    </row>
    <row r="33" spans="1:3" x14ac:dyDescent="0.2">
      <c r="A33" s="7" t="s">
        <v>100</v>
      </c>
      <c r="B33" s="10">
        <v>8498.9814360000018</v>
      </c>
      <c r="C33" s="42"/>
    </row>
    <row r="34" spans="1:3" x14ac:dyDescent="0.2">
      <c r="A34" s="7" t="s">
        <v>101</v>
      </c>
      <c r="B34" s="10">
        <v>8703.388923999999</v>
      </c>
      <c r="C34" s="42"/>
    </row>
    <row r="35" spans="1:3" x14ac:dyDescent="0.2">
      <c r="A35" s="7" t="s">
        <v>102</v>
      </c>
      <c r="B35" s="10">
        <v>2210.0222870000002</v>
      </c>
      <c r="C35" s="42"/>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zoomScaleSheetLayoutView="100" workbookViewId="0">
      <selection activeCell="R5" sqref="R5:S20"/>
    </sheetView>
  </sheetViews>
  <sheetFormatPr defaultRowHeight="12.75" x14ac:dyDescent="0.2"/>
  <cols>
    <col min="1" max="1" width="30.85546875" style="2" customWidth="1"/>
    <col min="2" max="15" width="7.42578125" style="2" customWidth="1"/>
    <col min="16" max="16" width="9.140625" style="2" customWidth="1"/>
    <col min="17" max="16384" width="9.140625" style="2"/>
  </cols>
  <sheetData>
    <row r="1" spans="1:19" s="20" customFormat="1" ht="15.75" x14ac:dyDescent="0.25">
      <c r="A1" s="88" t="s">
        <v>103</v>
      </c>
      <c r="B1" s="42"/>
      <c r="C1" s="42"/>
      <c r="D1" s="42"/>
      <c r="E1" s="42"/>
      <c r="G1" s="42"/>
      <c r="H1" s="42"/>
      <c r="I1" s="42"/>
      <c r="J1" s="42"/>
      <c r="K1" s="42"/>
      <c r="L1" s="42"/>
      <c r="M1" s="42"/>
      <c r="N1" s="42"/>
      <c r="P1" s="73" t="str">
        <f>Titulní!A35</f>
        <v>IV. čtvrtletí 2020</v>
      </c>
    </row>
    <row r="2" spans="1:19" s="42" customFormat="1" ht="6" customHeight="1" x14ac:dyDescent="0.2">
      <c r="B2" s="1"/>
      <c r="C2" s="1"/>
      <c r="D2" s="1"/>
      <c r="E2" s="1"/>
      <c r="F2" s="1"/>
      <c r="G2" s="1"/>
      <c r="H2" s="1"/>
      <c r="I2" s="1"/>
      <c r="J2" s="1"/>
      <c r="K2" s="1"/>
      <c r="L2" s="1"/>
      <c r="M2" s="1"/>
      <c r="N2" s="1"/>
      <c r="O2" s="1"/>
    </row>
    <row r="3" spans="1:19" s="42" customFormat="1" ht="12" customHeight="1" x14ac:dyDescent="0.2">
      <c r="A3" s="229"/>
      <c r="B3" s="104" t="s">
        <v>78</v>
      </c>
      <c r="C3" s="104" t="s">
        <v>69</v>
      </c>
      <c r="D3" s="104" t="s">
        <v>70</v>
      </c>
      <c r="E3" s="104" t="s">
        <v>71</v>
      </c>
      <c r="F3" s="104" t="s">
        <v>81</v>
      </c>
      <c r="G3" s="104" t="s">
        <v>72</v>
      </c>
      <c r="H3" s="104" t="s">
        <v>73</v>
      </c>
      <c r="I3" s="104" t="s">
        <v>74</v>
      </c>
      <c r="J3" s="104" t="s">
        <v>75</v>
      </c>
      <c r="K3" s="104" t="s">
        <v>76</v>
      </c>
      <c r="L3" s="104" t="s">
        <v>77</v>
      </c>
      <c r="M3" s="104" t="s">
        <v>79</v>
      </c>
      <c r="N3" s="104" t="s">
        <v>80</v>
      </c>
      <c r="O3" s="104" t="s">
        <v>82</v>
      </c>
      <c r="P3" s="104" t="s">
        <v>7</v>
      </c>
    </row>
    <row r="4" spans="1:19" s="29" customFormat="1" ht="12" customHeight="1" x14ac:dyDescent="0.2">
      <c r="A4" s="134" t="s">
        <v>50</v>
      </c>
      <c r="B4" s="128">
        <f>SUM(B5:B20)</f>
        <v>1750.3834390000002</v>
      </c>
      <c r="C4" s="128">
        <f>SUM(C5:C20)</f>
        <v>2343.9654459999997</v>
      </c>
      <c r="D4" s="128">
        <f t="shared" ref="D4:P4" si="0">SUM(D5:D20)</f>
        <v>2728.5066189999993</v>
      </c>
      <c r="E4" s="128">
        <f t="shared" si="0"/>
        <v>2321.8959540000001</v>
      </c>
      <c r="F4" s="128">
        <f>SUM(F5:F20)</f>
        <v>1093.4769858</v>
      </c>
      <c r="G4" s="128">
        <f t="shared" si="0"/>
        <v>1530.6236530000001</v>
      </c>
      <c r="H4" s="128">
        <f t="shared" si="0"/>
        <v>775.9022369999999</v>
      </c>
      <c r="I4" s="128">
        <f t="shared" si="0"/>
        <v>9077.2209129999992</v>
      </c>
      <c r="J4" s="128">
        <f t="shared" si="0"/>
        <v>2229.9849979999999</v>
      </c>
      <c r="K4" s="128">
        <f t="shared" si="0"/>
        <v>2066.3154850000001</v>
      </c>
      <c r="L4" s="128">
        <f t="shared" si="0"/>
        <v>1863.3000919999999</v>
      </c>
      <c r="M4" s="128">
        <f t="shared" si="0"/>
        <v>8498.9814359999982</v>
      </c>
      <c r="N4" s="128">
        <f t="shared" si="0"/>
        <v>8703.388923999999</v>
      </c>
      <c r="O4" s="132">
        <f t="shared" si="0"/>
        <v>2210.0222870000002</v>
      </c>
      <c r="P4" s="128">
        <f t="shared" si="0"/>
        <v>47193.968468799998</v>
      </c>
    </row>
    <row r="5" spans="1:19" s="42" customFormat="1" ht="12" customHeight="1" x14ac:dyDescent="0.2">
      <c r="A5" s="91" t="s">
        <v>41</v>
      </c>
      <c r="B5" s="79">
        <v>0</v>
      </c>
      <c r="C5" s="79">
        <v>599.69134300000007</v>
      </c>
      <c r="D5" s="79">
        <v>175.03354000000002</v>
      </c>
      <c r="E5" s="79">
        <v>136.70112700000001</v>
      </c>
      <c r="F5" s="79">
        <v>361.17246</v>
      </c>
      <c r="G5" s="79">
        <v>252.11048000000002</v>
      </c>
      <c r="H5" s="79">
        <v>6.6203100000000008</v>
      </c>
      <c r="I5" s="79">
        <v>1611.8543879999997</v>
      </c>
      <c r="J5" s="79">
        <v>92.279537000000019</v>
      </c>
      <c r="K5" s="79">
        <v>15.102282000000001</v>
      </c>
      <c r="L5" s="79">
        <v>338.00555899999995</v>
      </c>
      <c r="M5" s="79">
        <v>442.47691099999997</v>
      </c>
      <c r="N5" s="79">
        <v>1930.8175659999999</v>
      </c>
      <c r="O5" s="79">
        <v>101.39583999999999</v>
      </c>
      <c r="P5" s="135">
        <f>SUM(B5:O5)</f>
        <v>6063.2613429999992</v>
      </c>
      <c r="R5" s="6"/>
      <c r="S5" s="36"/>
    </row>
    <row r="6" spans="1:19" s="42" customFormat="1" ht="12" customHeight="1" x14ac:dyDescent="0.2">
      <c r="A6" s="77" t="s">
        <v>40</v>
      </c>
      <c r="B6" s="92">
        <v>37.917999999999999</v>
      </c>
      <c r="C6" s="92">
        <v>108.11560800000001</v>
      </c>
      <c r="D6" s="92">
        <v>95.275675000000007</v>
      </c>
      <c r="E6" s="92">
        <v>22.205128999999999</v>
      </c>
      <c r="F6" s="92">
        <v>177.38048499999991</v>
      </c>
      <c r="G6" s="92">
        <v>111.33262200000001</v>
      </c>
      <c r="H6" s="92">
        <v>10.146229000000002</v>
      </c>
      <c r="I6" s="92">
        <v>95.705754999999996</v>
      </c>
      <c r="J6" s="92">
        <v>101.29555299999998</v>
      </c>
      <c r="K6" s="92">
        <v>105.834433</v>
      </c>
      <c r="L6" s="92">
        <v>106.84437400000002</v>
      </c>
      <c r="M6" s="92">
        <v>131.32447400000001</v>
      </c>
      <c r="N6" s="92">
        <v>29.482635000000002</v>
      </c>
      <c r="O6" s="80">
        <v>30.535079</v>
      </c>
      <c r="P6" s="135">
        <f t="shared" ref="P6:P20" si="1">SUM(B6:O6)</f>
        <v>1163.3960509999999</v>
      </c>
      <c r="R6" s="6"/>
      <c r="S6" s="36"/>
    </row>
    <row r="7" spans="1:19" s="42" customFormat="1" ht="12" customHeight="1" x14ac:dyDescent="0.2">
      <c r="A7" s="77" t="s">
        <v>39</v>
      </c>
      <c r="B7" s="92">
        <v>0</v>
      </c>
      <c r="C7" s="92">
        <v>0</v>
      </c>
      <c r="D7" s="92">
        <v>0</v>
      </c>
      <c r="E7" s="92">
        <v>0</v>
      </c>
      <c r="F7" s="92">
        <v>0</v>
      </c>
      <c r="G7" s="92">
        <v>19.924580000000002</v>
      </c>
      <c r="H7" s="92">
        <v>0</v>
      </c>
      <c r="I7" s="92">
        <v>4157.4464479999997</v>
      </c>
      <c r="J7" s="92">
        <v>227.66537500000001</v>
      </c>
      <c r="K7" s="92">
        <v>35.993000000000002</v>
      </c>
      <c r="L7" s="92">
        <v>0</v>
      </c>
      <c r="M7" s="92">
        <v>4.1000000000000002E-2</v>
      </c>
      <c r="N7" s="92">
        <v>0</v>
      </c>
      <c r="O7" s="80">
        <v>39.077510000000004</v>
      </c>
      <c r="P7" s="135">
        <f t="shared" si="1"/>
        <v>4480.1479129999998</v>
      </c>
      <c r="R7" s="6"/>
      <c r="S7" s="36"/>
    </row>
    <row r="8" spans="1:19" s="42" customFormat="1" ht="12" customHeight="1" x14ac:dyDescent="0.2">
      <c r="A8" s="77" t="s">
        <v>51</v>
      </c>
      <c r="B8" s="82">
        <v>0</v>
      </c>
      <c r="C8" s="82">
        <v>2.3200000000000002E-2</v>
      </c>
      <c r="D8" s="82">
        <v>0.93600000000000005</v>
      </c>
      <c r="E8" s="82">
        <v>0</v>
      </c>
      <c r="F8" s="82">
        <v>1E-3</v>
      </c>
      <c r="G8" s="82">
        <v>0</v>
      </c>
      <c r="H8" s="82">
        <v>0</v>
      </c>
      <c r="I8" s="82">
        <v>0.436</v>
      </c>
      <c r="J8" s="82">
        <v>0</v>
      </c>
      <c r="K8" s="82">
        <v>0</v>
      </c>
      <c r="L8" s="82">
        <v>1.2845</v>
      </c>
      <c r="M8" s="82">
        <v>0</v>
      </c>
      <c r="N8" s="82">
        <v>0</v>
      </c>
      <c r="O8" s="80">
        <v>1.4500000000000001E-2</v>
      </c>
      <c r="P8" s="135">
        <f t="shared" si="1"/>
        <v>2.6951999999999998</v>
      </c>
      <c r="R8" s="6"/>
      <c r="S8" s="36"/>
    </row>
    <row r="9" spans="1:19" s="42" customFormat="1" ht="12" customHeight="1" x14ac:dyDescent="0.2">
      <c r="A9" s="77" t="s">
        <v>52</v>
      </c>
      <c r="B9" s="82">
        <v>2.29</v>
      </c>
      <c r="C9" s="82">
        <v>0</v>
      </c>
      <c r="D9" s="82">
        <v>0.20799999999999999</v>
      </c>
      <c r="E9" s="82">
        <v>1.37812</v>
      </c>
      <c r="F9" s="82">
        <v>0</v>
      </c>
      <c r="G9" s="82">
        <v>0</v>
      </c>
      <c r="H9" s="82">
        <v>0</v>
      </c>
      <c r="I9" s="82">
        <v>0</v>
      </c>
      <c r="J9" s="82">
        <v>0</v>
      </c>
      <c r="K9" s="82">
        <v>0</v>
      </c>
      <c r="L9" s="82">
        <v>0</v>
      </c>
      <c r="M9" s="82">
        <v>0</v>
      </c>
      <c r="N9" s="82">
        <v>0.42199999999999999</v>
      </c>
      <c r="O9" s="80">
        <v>0</v>
      </c>
      <c r="P9" s="135">
        <f t="shared" si="1"/>
        <v>4.2981199999999999</v>
      </c>
      <c r="R9" s="6"/>
      <c r="S9" s="36"/>
    </row>
    <row r="10" spans="1:19" s="42" customFormat="1" ht="12" customHeight="1" x14ac:dyDescent="0.2">
      <c r="A10" s="77" t="s">
        <v>53</v>
      </c>
      <c r="B10" s="82">
        <v>0</v>
      </c>
      <c r="C10" s="82">
        <v>0</v>
      </c>
      <c r="D10" s="82">
        <v>8.9999999999999993E-3</v>
      </c>
      <c r="E10" s="82">
        <v>1.1707999999999998E-2</v>
      </c>
      <c r="F10" s="82">
        <v>1.2700000000000001E-2</v>
      </c>
      <c r="G10" s="82">
        <v>0</v>
      </c>
      <c r="H10" s="82">
        <v>0</v>
      </c>
      <c r="I10" s="82">
        <v>0</v>
      </c>
      <c r="J10" s="82">
        <v>0</v>
      </c>
      <c r="K10" s="82">
        <v>0</v>
      </c>
      <c r="L10" s="82">
        <v>0</v>
      </c>
      <c r="M10" s="82">
        <v>0</v>
      </c>
      <c r="N10" s="82">
        <v>4.0000000000000001E-3</v>
      </c>
      <c r="O10" s="80">
        <v>0</v>
      </c>
      <c r="P10" s="135">
        <f t="shared" si="1"/>
        <v>3.7407999999999997E-2</v>
      </c>
      <c r="R10" s="6"/>
      <c r="S10" s="36"/>
    </row>
    <row r="11" spans="1:19" s="42" customFormat="1" ht="12" customHeight="1" x14ac:dyDescent="0.2">
      <c r="A11" s="77" t="s">
        <v>38</v>
      </c>
      <c r="B11" s="82">
        <v>0</v>
      </c>
      <c r="C11" s="82">
        <v>1185.8098860000002</v>
      </c>
      <c r="D11" s="82">
        <v>3.7257600000000002</v>
      </c>
      <c r="E11" s="82">
        <v>1711.0820430000001</v>
      </c>
      <c r="F11" s="82">
        <v>162.36929800000001</v>
      </c>
      <c r="G11" s="82">
        <v>686.14184</v>
      </c>
      <c r="H11" s="82">
        <v>32.624589</v>
      </c>
      <c r="I11" s="82">
        <v>178.31072999999998</v>
      </c>
      <c r="J11" s="82">
        <v>804.57682899999998</v>
      </c>
      <c r="K11" s="82">
        <v>1660.9997809999998</v>
      </c>
      <c r="L11" s="82">
        <v>987.64784099999997</v>
      </c>
      <c r="M11" s="82">
        <v>4672.2101619999994</v>
      </c>
      <c r="N11" s="82">
        <v>5706.3793729999998</v>
      </c>
      <c r="O11" s="80">
        <v>928.25306699999999</v>
      </c>
      <c r="P11" s="135">
        <f t="shared" si="1"/>
        <v>18720.131198999999</v>
      </c>
      <c r="R11" s="6"/>
      <c r="S11" s="36"/>
    </row>
    <row r="12" spans="1:19" s="42" customFormat="1" ht="12" customHeight="1" x14ac:dyDescent="0.2">
      <c r="A12" s="77" t="s">
        <v>63</v>
      </c>
      <c r="B12" s="82">
        <v>0</v>
      </c>
      <c r="C12" s="82">
        <v>176.63800000000001</v>
      </c>
      <c r="D12" s="82">
        <v>0</v>
      </c>
      <c r="E12" s="82">
        <v>0</v>
      </c>
      <c r="F12" s="82">
        <v>144.709</v>
      </c>
      <c r="G12" s="82">
        <v>0</v>
      </c>
      <c r="H12" s="82">
        <v>0</v>
      </c>
      <c r="I12" s="82">
        <v>0</v>
      </c>
      <c r="J12" s="82">
        <v>0</v>
      </c>
      <c r="K12" s="82">
        <v>0</v>
      </c>
      <c r="L12" s="82">
        <v>0</v>
      </c>
      <c r="M12" s="82">
        <v>0</v>
      </c>
      <c r="N12" s="82">
        <v>0</v>
      </c>
      <c r="O12" s="80">
        <v>0</v>
      </c>
      <c r="P12" s="135">
        <f t="shared" si="1"/>
        <v>321.34699999999998</v>
      </c>
      <c r="R12" s="6"/>
      <c r="S12" s="36"/>
    </row>
    <row r="13" spans="1:19" s="42" customFormat="1" ht="12" customHeight="1" x14ac:dyDescent="0.2">
      <c r="A13" s="77" t="s">
        <v>37</v>
      </c>
      <c r="B13" s="82">
        <v>0</v>
      </c>
      <c r="C13" s="82">
        <v>0</v>
      </c>
      <c r="D13" s="82">
        <v>0</v>
      </c>
      <c r="E13" s="82">
        <v>0</v>
      </c>
      <c r="F13" s="82">
        <v>0</v>
      </c>
      <c r="G13" s="82">
        <v>0</v>
      </c>
      <c r="H13" s="82">
        <v>0</v>
      </c>
      <c r="I13" s="82">
        <v>0</v>
      </c>
      <c r="J13" s="82">
        <v>0</v>
      </c>
      <c r="K13" s="82">
        <v>0</v>
      </c>
      <c r="L13" s="82">
        <v>0</v>
      </c>
      <c r="M13" s="82">
        <v>0</v>
      </c>
      <c r="N13" s="82">
        <v>0</v>
      </c>
      <c r="O13" s="80">
        <v>0</v>
      </c>
      <c r="P13" s="135">
        <f t="shared" si="1"/>
        <v>0</v>
      </c>
      <c r="R13" s="6"/>
      <c r="S13" s="36"/>
    </row>
    <row r="14" spans="1:19" s="42" customFormat="1" ht="12" customHeight="1" x14ac:dyDescent="0.2">
      <c r="A14" s="77" t="s">
        <v>36</v>
      </c>
      <c r="B14" s="82">
        <v>0</v>
      </c>
      <c r="C14" s="82">
        <v>0</v>
      </c>
      <c r="D14" s="82">
        <v>28.117010000000001</v>
      </c>
      <c r="E14" s="82">
        <v>2.5006999999999997</v>
      </c>
      <c r="F14" s="82">
        <v>9.798</v>
      </c>
      <c r="G14" s="82">
        <v>0.98064999999999991</v>
      </c>
      <c r="H14" s="82">
        <v>0.88809999999999989</v>
      </c>
      <c r="I14" s="82">
        <v>454.80157000000003</v>
      </c>
      <c r="J14" s="82">
        <v>147.16841200000002</v>
      </c>
      <c r="K14" s="82">
        <v>72.066000000000003</v>
      </c>
      <c r="L14" s="82">
        <v>0</v>
      </c>
      <c r="M14" s="82">
        <v>710.46400000000006</v>
      </c>
      <c r="N14" s="82">
        <v>345.25599999999997</v>
      </c>
      <c r="O14" s="80">
        <v>52.127000000000002</v>
      </c>
      <c r="P14" s="135">
        <f t="shared" si="1"/>
        <v>1824.1674419999999</v>
      </c>
      <c r="R14" s="6"/>
      <c r="S14" s="36"/>
    </row>
    <row r="15" spans="1:19" s="42" customFormat="1" ht="12" customHeight="1" x14ac:dyDescent="0.2">
      <c r="A15" s="77" t="s">
        <v>35</v>
      </c>
      <c r="B15" s="82">
        <v>0</v>
      </c>
      <c r="C15" s="82">
        <v>0.71</v>
      </c>
      <c r="D15" s="82">
        <v>0</v>
      </c>
      <c r="E15" s="82">
        <v>1.3177699999999999</v>
      </c>
      <c r="F15" s="82">
        <v>0</v>
      </c>
      <c r="G15" s="82">
        <v>0</v>
      </c>
      <c r="H15" s="82">
        <v>0</v>
      </c>
      <c r="I15" s="82">
        <v>0</v>
      </c>
      <c r="J15" s="82">
        <v>0</v>
      </c>
      <c r="K15" s="82">
        <v>0</v>
      </c>
      <c r="L15" s="82">
        <v>0</v>
      </c>
      <c r="M15" s="82">
        <v>11.190095000000001</v>
      </c>
      <c r="N15" s="82">
        <v>0</v>
      </c>
      <c r="O15" s="80">
        <v>142.441</v>
      </c>
      <c r="P15" s="135">
        <f t="shared" si="1"/>
        <v>155.65886499999999</v>
      </c>
      <c r="R15" s="6"/>
      <c r="S15" s="36"/>
    </row>
    <row r="16" spans="1:19" s="42" customFormat="1" ht="12" customHeight="1" x14ac:dyDescent="0.2">
      <c r="A16" s="77" t="s">
        <v>34</v>
      </c>
      <c r="B16" s="82">
        <v>366.11183</v>
      </c>
      <c r="C16" s="82">
        <v>2.5329999999999999</v>
      </c>
      <c r="D16" s="82">
        <v>431.80700000000002</v>
      </c>
      <c r="E16" s="82">
        <v>0</v>
      </c>
      <c r="F16" s="82">
        <v>2.593</v>
      </c>
      <c r="G16" s="82">
        <v>0</v>
      </c>
      <c r="H16" s="82">
        <v>225.25899999999999</v>
      </c>
      <c r="I16" s="82">
        <v>15.995627999999998</v>
      </c>
      <c r="J16" s="82">
        <v>0</v>
      </c>
      <c r="K16" s="82">
        <v>1.2655399999999999</v>
      </c>
      <c r="L16" s="82">
        <v>93.081682999999998</v>
      </c>
      <c r="M16" s="82">
        <v>28.912400174922272</v>
      </c>
      <c r="N16" s="82">
        <v>14.87068</v>
      </c>
      <c r="O16" s="80">
        <v>20.552199999999999</v>
      </c>
      <c r="P16" s="135">
        <f t="shared" si="1"/>
        <v>1202.9819611749222</v>
      </c>
      <c r="R16" s="6"/>
      <c r="S16" s="36"/>
    </row>
    <row r="17" spans="1:19" s="42" customFormat="1" ht="12" customHeight="1" x14ac:dyDescent="0.2">
      <c r="A17" s="77" t="s">
        <v>33</v>
      </c>
      <c r="B17" s="82">
        <v>0</v>
      </c>
      <c r="C17" s="82">
        <v>0.34971000000000002</v>
      </c>
      <c r="D17" s="82">
        <v>0</v>
      </c>
      <c r="E17" s="82">
        <v>0</v>
      </c>
      <c r="F17" s="82">
        <v>0</v>
      </c>
      <c r="G17" s="82">
        <v>0</v>
      </c>
      <c r="H17" s="82">
        <v>0</v>
      </c>
      <c r="I17" s="82">
        <v>1637.5311620000004</v>
      </c>
      <c r="J17" s="82">
        <v>0</v>
      </c>
      <c r="K17" s="82">
        <v>0</v>
      </c>
      <c r="L17" s="82">
        <v>0.19600000000000001</v>
      </c>
      <c r="M17" s="82">
        <v>187.70564000000002</v>
      </c>
      <c r="N17" s="82">
        <v>142.16900000000001</v>
      </c>
      <c r="O17" s="80">
        <v>295.78699999999998</v>
      </c>
      <c r="P17" s="135">
        <f t="shared" si="1"/>
        <v>2263.7385120000004</v>
      </c>
      <c r="R17" s="6"/>
      <c r="S17" s="36"/>
    </row>
    <row r="18" spans="1:19" s="42" customFormat="1" ht="12" customHeight="1" x14ac:dyDescent="0.2">
      <c r="A18" s="77" t="s">
        <v>3</v>
      </c>
      <c r="B18" s="82">
        <v>0</v>
      </c>
      <c r="C18" s="82">
        <v>0</v>
      </c>
      <c r="D18" s="82">
        <v>0</v>
      </c>
      <c r="E18" s="82">
        <v>0</v>
      </c>
      <c r="F18" s="82">
        <v>0</v>
      </c>
      <c r="G18" s="82">
        <v>0</v>
      </c>
      <c r="H18" s="82">
        <v>0</v>
      </c>
      <c r="I18" s="82">
        <v>0</v>
      </c>
      <c r="J18" s="82">
        <v>0</v>
      </c>
      <c r="K18" s="82">
        <v>0</v>
      </c>
      <c r="L18" s="82">
        <v>0</v>
      </c>
      <c r="M18" s="82">
        <v>0</v>
      </c>
      <c r="N18" s="82">
        <v>0</v>
      </c>
      <c r="O18" s="80">
        <v>0</v>
      </c>
      <c r="P18" s="135">
        <f t="shared" si="1"/>
        <v>0</v>
      </c>
      <c r="R18" s="6"/>
      <c r="S18" s="36"/>
    </row>
    <row r="19" spans="1:19" s="42" customFormat="1" ht="12" customHeight="1" x14ac:dyDescent="0.2">
      <c r="A19" s="77" t="s">
        <v>32</v>
      </c>
      <c r="B19" s="82">
        <v>0</v>
      </c>
      <c r="C19" s="82">
        <v>1.7170169999999998</v>
      </c>
      <c r="D19" s="82">
        <v>0.1057</v>
      </c>
      <c r="E19" s="82">
        <v>0</v>
      </c>
      <c r="F19" s="82">
        <v>1.0928389999999999</v>
      </c>
      <c r="G19" s="82">
        <v>0.14312899999999998</v>
      </c>
      <c r="H19" s="82">
        <v>5.6447000000000012</v>
      </c>
      <c r="I19" s="82">
        <v>1.487336</v>
      </c>
      <c r="J19" s="82">
        <v>64.896872000000002</v>
      </c>
      <c r="K19" s="82">
        <v>0.55008899999999994</v>
      </c>
      <c r="L19" s="82">
        <v>0.30749400000000005</v>
      </c>
      <c r="M19" s="82">
        <v>7.3663859999999994</v>
      </c>
      <c r="N19" s="82">
        <v>7.042713</v>
      </c>
      <c r="O19" s="80">
        <v>0.90006200000000003</v>
      </c>
      <c r="P19" s="135">
        <f t="shared" si="1"/>
        <v>91.254337000000021</v>
      </c>
      <c r="R19" s="6"/>
      <c r="S19" s="36"/>
    </row>
    <row r="20" spans="1:19" s="42" customFormat="1" ht="12" customHeight="1" x14ac:dyDescent="0.2">
      <c r="A20" s="91" t="s">
        <v>31</v>
      </c>
      <c r="B20" s="78">
        <v>1344.0636090000003</v>
      </c>
      <c r="C20" s="78">
        <v>268.37768199999988</v>
      </c>
      <c r="D20" s="78">
        <v>1993.2889339999992</v>
      </c>
      <c r="E20" s="78">
        <v>446.69935699999985</v>
      </c>
      <c r="F20" s="78">
        <v>234.34820380000002</v>
      </c>
      <c r="G20" s="78">
        <v>459.99035200000014</v>
      </c>
      <c r="H20" s="78">
        <v>494.7193089999999</v>
      </c>
      <c r="I20" s="78">
        <v>923.65189600000008</v>
      </c>
      <c r="J20" s="78">
        <v>792.10241999999994</v>
      </c>
      <c r="K20" s="78">
        <v>174.50435999999993</v>
      </c>
      <c r="L20" s="78">
        <v>335.93264100000005</v>
      </c>
      <c r="M20" s="78">
        <v>2307.2903678250773</v>
      </c>
      <c r="N20" s="78">
        <v>526.94495700000016</v>
      </c>
      <c r="O20" s="79">
        <v>598.93902900000023</v>
      </c>
      <c r="P20" s="135">
        <f t="shared" si="1"/>
        <v>10900.853117625078</v>
      </c>
      <c r="R20" s="6"/>
      <c r="S20" s="36"/>
    </row>
    <row r="21" spans="1:19" s="4" customFormat="1" ht="11.25" x14ac:dyDescent="0.2">
      <c r="A21" s="11"/>
      <c r="P21" s="3" t="s">
        <v>65</v>
      </c>
    </row>
    <row r="22" spans="1:19" s="42" customFormat="1" x14ac:dyDescent="0.2">
      <c r="A22" s="14"/>
      <c r="B22" s="15"/>
      <c r="C22" s="15"/>
      <c r="D22" s="15"/>
      <c r="E22" s="15"/>
      <c r="F22" s="15"/>
      <c r="G22" s="15"/>
      <c r="H22" s="15"/>
      <c r="I22" s="15"/>
      <c r="J22" s="15"/>
      <c r="K22" s="15"/>
      <c r="L22" s="15"/>
      <c r="M22" s="15"/>
      <c r="N22" s="15"/>
      <c r="O22" s="15"/>
      <c r="P22" s="14"/>
    </row>
    <row r="23" spans="1:19" s="42" customFormat="1" x14ac:dyDescent="0.2">
      <c r="A23" s="14"/>
      <c r="B23" s="15"/>
      <c r="C23" s="15"/>
      <c r="D23" s="15"/>
      <c r="E23" s="15"/>
      <c r="F23" s="15"/>
      <c r="G23" s="15"/>
      <c r="H23" s="15"/>
      <c r="I23" s="15"/>
      <c r="J23" s="15"/>
      <c r="K23" s="15"/>
      <c r="L23" s="15"/>
      <c r="M23" s="15"/>
      <c r="N23" s="15"/>
      <c r="O23" s="15"/>
      <c r="P23" s="15"/>
    </row>
    <row r="24" spans="1:19" s="42" customFormat="1" x14ac:dyDescent="0.2">
      <c r="A24" s="14"/>
      <c r="B24" s="15"/>
      <c r="C24" s="15"/>
      <c r="D24" s="15"/>
      <c r="E24" s="15"/>
      <c r="F24" s="15"/>
      <c r="G24" s="15"/>
      <c r="H24" s="15"/>
      <c r="I24" s="15"/>
      <c r="J24" s="15"/>
      <c r="K24" s="15"/>
      <c r="L24" s="15"/>
      <c r="M24" s="15"/>
      <c r="N24" s="15"/>
      <c r="O24" s="15"/>
      <c r="P24" s="15"/>
      <c r="Q24" s="16"/>
    </row>
    <row r="25" spans="1:19" s="42" customFormat="1" x14ac:dyDescent="0.2">
      <c r="A25" s="14"/>
      <c r="B25" s="15"/>
      <c r="C25" s="15"/>
      <c r="D25" s="15"/>
      <c r="E25" s="15"/>
      <c r="F25" s="15"/>
      <c r="G25" s="15"/>
      <c r="H25" s="15"/>
      <c r="I25" s="15"/>
      <c r="J25" s="15"/>
      <c r="K25" s="15"/>
      <c r="L25" s="15"/>
      <c r="M25" s="15"/>
      <c r="N25" s="15"/>
      <c r="O25" s="15"/>
      <c r="P25" s="15"/>
      <c r="Q25" s="16"/>
    </row>
    <row r="26" spans="1:19" s="42" customFormat="1" x14ac:dyDescent="0.2">
      <c r="A26" s="14"/>
      <c r="B26" s="15"/>
      <c r="C26" s="15"/>
      <c r="D26" s="15"/>
      <c r="E26" s="15"/>
      <c r="F26" s="15"/>
      <c r="G26" s="15"/>
      <c r="H26" s="15"/>
      <c r="I26" s="15"/>
      <c r="J26" s="15"/>
      <c r="K26" s="15"/>
      <c r="L26" s="15"/>
      <c r="M26" s="15"/>
      <c r="N26" s="15"/>
      <c r="O26" s="15"/>
      <c r="P26" s="15"/>
      <c r="S26" s="6"/>
    </row>
    <row r="27" spans="1:19" s="42" customFormat="1" x14ac:dyDescent="0.2">
      <c r="A27" s="14"/>
      <c r="B27" s="15"/>
      <c r="C27" s="15"/>
      <c r="D27" s="15"/>
      <c r="E27" s="15"/>
      <c r="F27" s="15"/>
      <c r="G27" s="15"/>
      <c r="H27" s="15"/>
      <c r="I27" s="15"/>
      <c r="J27" s="15"/>
      <c r="K27" s="15"/>
      <c r="L27" s="15"/>
      <c r="M27" s="15"/>
      <c r="N27" s="15"/>
      <c r="O27" s="15"/>
      <c r="P27" s="15"/>
    </row>
    <row r="28" spans="1:19" s="42" customFormat="1" x14ac:dyDescent="0.2">
      <c r="A28" s="14"/>
      <c r="B28" s="15"/>
      <c r="C28" s="15"/>
      <c r="D28" s="15"/>
      <c r="E28" s="15"/>
      <c r="F28" s="15"/>
      <c r="G28" s="15"/>
      <c r="H28" s="15"/>
      <c r="I28" s="15"/>
      <c r="J28" s="15"/>
      <c r="K28" s="15"/>
      <c r="L28" s="15"/>
      <c r="M28" s="15"/>
      <c r="N28" s="15"/>
      <c r="O28" s="15"/>
      <c r="P28" s="15"/>
    </row>
    <row r="29" spans="1:19" s="42" customFormat="1" x14ac:dyDescent="0.2">
      <c r="A29" s="14"/>
      <c r="B29" s="15"/>
      <c r="C29" s="15"/>
      <c r="D29" s="15"/>
      <c r="E29" s="15"/>
      <c r="F29" s="15"/>
      <c r="G29" s="15"/>
      <c r="H29" s="15"/>
      <c r="I29" s="15"/>
      <c r="J29" s="15"/>
      <c r="K29" s="15"/>
      <c r="L29" s="15"/>
      <c r="M29" s="15"/>
      <c r="N29" s="15"/>
      <c r="O29" s="15"/>
      <c r="P29" s="15"/>
    </row>
    <row r="30" spans="1:19" s="42" customFormat="1" x14ac:dyDescent="0.2">
      <c r="A30" s="14"/>
      <c r="B30" s="15"/>
      <c r="C30" s="15"/>
      <c r="D30" s="15"/>
      <c r="E30" s="15"/>
      <c r="F30" s="15"/>
      <c r="G30" s="15"/>
      <c r="H30" s="15"/>
      <c r="I30" s="15"/>
      <c r="J30" s="15"/>
      <c r="K30" s="15"/>
      <c r="L30" s="15"/>
      <c r="M30" s="15"/>
      <c r="N30" s="15"/>
      <c r="O30" s="15"/>
      <c r="P30" s="15"/>
    </row>
    <row r="31" spans="1:19" s="42" customFormat="1" x14ac:dyDescent="0.2">
      <c r="A31" s="14"/>
      <c r="B31" s="15"/>
      <c r="C31" s="15"/>
      <c r="D31" s="15"/>
      <c r="E31" s="15"/>
      <c r="F31" s="15"/>
      <c r="G31" s="15"/>
      <c r="H31" s="15"/>
      <c r="I31" s="15"/>
      <c r="J31" s="15"/>
      <c r="K31" s="15"/>
      <c r="L31" s="15"/>
      <c r="M31" s="15"/>
      <c r="N31" s="15"/>
      <c r="O31" s="15"/>
      <c r="P31" s="15"/>
    </row>
    <row r="32" spans="1:19" s="42" customFormat="1" x14ac:dyDescent="0.2">
      <c r="A32" s="14"/>
      <c r="B32" s="15"/>
      <c r="C32" s="15"/>
      <c r="D32" s="15"/>
      <c r="E32" s="15"/>
      <c r="F32" s="15"/>
      <c r="G32" s="15"/>
      <c r="H32" s="15"/>
      <c r="I32" s="15"/>
      <c r="J32" s="15"/>
      <c r="K32" s="15"/>
      <c r="L32" s="15"/>
      <c r="M32" s="15"/>
      <c r="N32" s="15"/>
      <c r="O32" s="15"/>
      <c r="P32" s="15"/>
    </row>
    <row r="33" spans="1:16" s="42" customFormat="1" x14ac:dyDescent="0.2">
      <c r="A33" s="14"/>
      <c r="B33" s="15"/>
      <c r="C33" s="15"/>
      <c r="D33" s="15"/>
      <c r="E33" s="15"/>
      <c r="F33" s="15"/>
      <c r="G33" s="15"/>
      <c r="H33" s="15"/>
      <c r="I33" s="15"/>
      <c r="J33" s="15"/>
      <c r="K33" s="15"/>
      <c r="L33" s="15"/>
      <c r="M33" s="15"/>
      <c r="N33" s="15"/>
      <c r="O33" s="15"/>
      <c r="P33" s="15"/>
    </row>
    <row r="34" spans="1:16" s="42" customFormat="1" x14ac:dyDescent="0.2">
      <c r="A34" s="14"/>
      <c r="B34" s="15"/>
      <c r="C34" s="15"/>
      <c r="D34" s="15"/>
      <c r="E34" s="15"/>
      <c r="F34" s="15"/>
      <c r="G34" s="15"/>
      <c r="H34" s="15"/>
      <c r="I34" s="15"/>
      <c r="J34" s="15"/>
      <c r="K34" s="15"/>
      <c r="L34" s="15"/>
      <c r="M34" s="15"/>
      <c r="N34" s="15"/>
      <c r="O34" s="15"/>
      <c r="P34" s="15"/>
    </row>
    <row r="35" spans="1:16" s="42" customFormat="1" x14ac:dyDescent="0.2">
      <c r="A35" s="14"/>
      <c r="B35" s="15"/>
      <c r="C35" s="15"/>
      <c r="D35" s="15"/>
      <c r="E35" s="15"/>
      <c r="F35" s="15"/>
      <c r="G35" s="15"/>
      <c r="H35" s="15"/>
      <c r="I35" s="15"/>
      <c r="J35" s="15"/>
      <c r="K35" s="15"/>
      <c r="L35" s="15"/>
      <c r="M35" s="15"/>
      <c r="N35" s="15"/>
      <c r="O35" s="15"/>
      <c r="P35" s="15"/>
    </row>
    <row r="36" spans="1:16" s="42" customFormat="1" x14ac:dyDescent="0.2">
      <c r="A36" s="14"/>
      <c r="B36" s="15"/>
      <c r="C36" s="15"/>
      <c r="D36" s="15"/>
      <c r="E36" s="15"/>
      <c r="F36" s="15"/>
      <c r="G36" s="15"/>
      <c r="H36" s="15"/>
      <c r="I36" s="15"/>
      <c r="J36" s="15"/>
      <c r="K36" s="15"/>
      <c r="L36" s="15"/>
      <c r="M36" s="15"/>
      <c r="N36" s="15"/>
      <c r="O36" s="15"/>
      <c r="P36" s="15"/>
    </row>
    <row r="37" spans="1:16" s="42" customFormat="1" x14ac:dyDescent="0.2">
      <c r="A37" s="14"/>
      <c r="B37" s="15"/>
      <c r="C37" s="15"/>
      <c r="D37" s="15"/>
      <c r="E37" s="15"/>
      <c r="F37" s="15"/>
      <c r="G37" s="15"/>
      <c r="H37" s="15"/>
      <c r="I37" s="15"/>
      <c r="J37" s="15"/>
      <c r="K37" s="15"/>
      <c r="L37" s="15"/>
      <c r="M37" s="15"/>
      <c r="N37" s="15"/>
      <c r="O37" s="15"/>
      <c r="P37" s="15"/>
    </row>
    <row r="38" spans="1:16" s="42" customFormat="1" x14ac:dyDescent="0.2">
      <c r="A38" s="14"/>
      <c r="B38" s="15"/>
      <c r="C38" s="15"/>
      <c r="D38" s="15"/>
      <c r="E38" s="15"/>
      <c r="F38" s="15"/>
      <c r="G38" s="15"/>
      <c r="H38" s="15"/>
      <c r="I38" s="15"/>
      <c r="J38" s="15"/>
      <c r="K38" s="15"/>
      <c r="L38" s="15"/>
      <c r="M38" s="15"/>
      <c r="N38" s="15"/>
      <c r="O38" s="15"/>
      <c r="P38" s="15"/>
    </row>
    <row r="39" spans="1:16" s="42" customFormat="1" x14ac:dyDescent="0.2">
      <c r="A39" s="14"/>
      <c r="B39" s="15"/>
      <c r="C39" s="15"/>
      <c r="D39" s="15"/>
      <c r="E39" s="15"/>
      <c r="F39" s="15"/>
      <c r="G39" s="15"/>
      <c r="H39" s="15"/>
      <c r="I39" s="15"/>
      <c r="J39" s="15"/>
      <c r="K39" s="15"/>
      <c r="L39" s="15"/>
      <c r="M39" s="15"/>
      <c r="N39" s="15"/>
      <c r="O39" s="15"/>
      <c r="P39" s="15"/>
    </row>
    <row r="40" spans="1:16" s="42" customFormat="1" x14ac:dyDescent="0.2">
      <c r="A40" s="14"/>
      <c r="B40" s="15"/>
      <c r="C40" s="15"/>
      <c r="D40" s="15"/>
      <c r="E40" s="15"/>
      <c r="F40" s="15"/>
      <c r="G40" s="15"/>
      <c r="H40" s="15"/>
      <c r="I40" s="15"/>
      <c r="J40" s="15"/>
      <c r="K40" s="15"/>
      <c r="L40" s="15"/>
      <c r="M40" s="15"/>
      <c r="N40" s="15"/>
      <c r="O40" s="15"/>
      <c r="P40" s="15"/>
    </row>
    <row r="41" spans="1:16" s="42" customFormat="1" x14ac:dyDescent="0.2">
      <c r="A41" s="14"/>
      <c r="B41" s="15"/>
      <c r="C41" s="15"/>
      <c r="D41" s="15"/>
      <c r="E41" s="15"/>
      <c r="F41" s="15"/>
      <c r="G41" s="15"/>
      <c r="H41" s="15"/>
      <c r="I41" s="15"/>
      <c r="J41" s="15"/>
      <c r="K41" s="15"/>
      <c r="L41" s="15"/>
      <c r="M41" s="15"/>
      <c r="N41" s="15"/>
      <c r="O41" s="15"/>
      <c r="P41" s="15"/>
    </row>
    <row r="42" spans="1:16" s="42" customFormat="1" x14ac:dyDescent="0.2">
      <c r="A42" s="2"/>
      <c r="B42" s="2"/>
      <c r="C42" s="2"/>
      <c r="D42" s="2"/>
      <c r="E42" s="2"/>
      <c r="F42" s="2"/>
      <c r="G42" s="2"/>
      <c r="H42" s="2"/>
      <c r="I42" s="2"/>
      <c r="J42" s="2"/>
      <c r="K42" s="2"/>
      <c r="L42" s="2"/>
      <c r="M42" s="2"/>
      <c r="N42" s="2"/>
      <c r="O42" s="2"/>
      <c r="P42" s="2"/>
    </row>
    <row r="44" spans="1:16" x14ac:dyDescent="0.2">
      <c r="C44" s="17"/>
    </row>
    <row r="45" spans="1:16" x14ac:dyDescent="0.2">
      <c r="C45" s="17"/>
    </row>
    <row r="46" spans="1:16" x14ac:dyDescent="0.2">
      <c r="C46" s="1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6AF3BA-1225-470B-86CE-5DF901B97AE0}"/>
</file>

<file path=customXml/itemProps2.xml><?xml version="1.0" encoding="utf-8"?>
<ds:datastoreItem xmlns:ds="http://schemas.openxmlformats.org/officeDocument/2006/customXml" ds:itemID="{49A6598E-2120-4ACC-987D-2430945EB384}"/>
</file>

<file path=customXml/itemProps3.xml><?xml version="1.0" encoding="utf-8"?>
<ds:datastoreItem xmlns:ds="http://schemas.openxmlformats.org/officeDocument/2006/customXml" ds:itemID="{1B27964F-A42C-457A-9504-F78D949BF3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18</vt:i4>
      </vt:variant>
    </vt:vector>
  </HeadingPairs>
  <TitlesOfParts>
    <vt:vector size="54"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'1'!Oblast_tisku</vt:lpstr>
      <vt:lpstr>'10.1'!Oblast_tisku</vt:lpstr>
      <vt:lpstr>'10.5'!Oblast_tisku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2021-03-25T10:01:46Z</cp:lastPrinted>
  <dcterms:created xsi:type="dcterms:W3CDTF">2006-03-02T11:20:40Z</dcterms:created>
  <dcterms:modified xsi:type="dcterms:W3CDTF">2021-04-06T08:16:19Z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